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hbelan\Documents\"/>
    </mc:Choice>
  </mc:AlternateContent>
  <xr:revisionPtr revIDLastSave="0" documentId="8_{B7189201-6119-4703-9749-6DB82DE7B1E4}" xr6:coauthVersionLast="47" xr6:coauthVersionMax="47" xr10:uidLastSave="{00000000-0000-0000-0000-000000000000}"/>
  <bookViews>
    <workbookView xWindow="38290" yWindow="-2910" windowWidth="24220" windowHeight="15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24" i="1" l="1"/>
  <c r="AH1039" i="1"/>
  <c r="AH229" i="1"/>
  <c r="AH1166" i="1"/>
  <c r="AH981" i="1"/>
  <c r="AH781" i="1"/>
  <c r="AH1255" i="1"/>
  <c r="AH296" i="1"/>
  <c r="AH1077" i="1"/>
  <c r="AH215" i="1"/>
  <c r="AH1367" i="1"/>
  <c r="AH1091" i="1"/>
  <c r="AH122" i="1"/>
  <c r="AH308" i="1"/>
  <c r="AH507" i="1"/>
  <c r="AH544" i="1"/>
  <c r="AH1266" i="1"/>
  <c r="AH183" i="1"/>
  <c r="AH1193" i="1"/>
  <c r="AH291" i="1"/>
  <c r="AH440" i="1"/>
  <c r="AH760" i="1"/>
  <c r="AH1065" i="1"/>
  <c r="AH53" i="1"/>
  <c r="AH399" i="1"/>
  <c r="AH1336" i="1"/>
  <c r="AH113" i="1"/>
  <c r="AH890" i="1"/>
  <c r="AH342" i="1"/>
  <c r="AH224" i="1"/>
  <c r="AH638" i="1"/>
  <c r="AH914" i="1"/>
  <c r="AH1174" i="1"/>
  <c r="AH1411" i="1"/>
  <c r="AH918" i="1"/>
  <c r="AH337" i="1"/>
  <c r="AH1153" i="1"/>
  <c r="AH614" i="1"/>
  <c r="AH355" i="1"/>
  <c r="AH290" i="1"/>
  <c r="AH663" i="1"/>
  <c r="AH1451" i="1"/>
  <c r="AH1135" i="1"/>
  <c r="AH755" i="1"/>
  <c r="AH25" i="1"/>
  <c r="AH650" i="1"/>
  <c r="AH363" i="1"/>
  <c r="AH845" i="1"/>
  <c r="AH277" i="1"/>
  <c r="AH327" i="1"/>
  <c r="AH724" i="1"/>
  <c r="AH1314" i="1"/>
  <c r="AH190" i="1"/>
  <c r="AH1147" i="1"/>
  <c r="AH320" i="1"/>
  <c r="AH935" i="1"/>
  <c r="AH114" i="1"/>
  <c r="AH1011" i="1"/>
  <c r="AH1325" i="1"/>
  <c r="AH704" i="1"/>
  <c r="AH1349" i="1"/>
  <c r="AH275" i="1"/>
  <c r="AH434" i="1"/>
  <c r="AH1099" i="1"/>
  <c r="AH1149" i="1"/>
  <c r="AH41" i="1"/>
  <c r="AH1235" i="1"/>
  <c r="AH819" i="1"/>
  <c r="AH1108" i="1"/>
  <c r="AH1378" i="1"/>
  <c r="AH620" i="1"/>
  <c r="AH1271" i="1"/>
  <c r="AH261" i="1"/>
  <c r="AH331" i="1"/>
  <c r="AH833" i="1"/>
  <c r="AH1316" i="1"/>
  <c r="AH50" i="1"/>
  <c r="AH627" i="1"/>
  <c r="AH451" i="1"/>
  <c r="AH172" i="1"/>
  <c r="AH1290" i="1"/>
  <c r="AH624" i="1"/>
  <c r="AH570" i="1"/>
  <c r="AH1267" i="1"/>
  <c r="AH1085" i="1"/>
  <c r="AH105" i="1"/>
  <c r="AH1279" i="1"/>
  <c r="AH289" i="1"/>
  <c r="AH646" i="1"/>
  <c r="AH896" i="1"/>
  <c r="AH38" i="1"/>
  <c r="AH1191" i="1"/>
  <c r="AH1074" i="1"/>
  <c r="AH476" i="1"/>
  <c r="AH590" i="1"/>
  <c r="AH20" i="1"/>
  <c r="AH233" i="1"/>
  <c r="AH112" i="1"/>
  <c r="AH942" i="1"/>
  <c r="AH1408" i="1"/>
  <c r="AH28" i="1"/>
  <c r="AH1334" i="1"/>
  <c r="AH960" i="1"/>
  <c r="AH305" i="1"/>
  <c r="AH482" i="1"/>
  <c r="AH1420" i="1"/>
  <c r="AH173" i="1"/>
  <c r="AH444" i="1"/>
  <c r="AH742" i="1"/>
  <c r="AH182" i="1"/>
  <c r="AH459" i="1"/>
  <c r="AH1161" i="1"/>
  <c r="AH790" i="1"/>
  <c r="AH1088" i="1"/>
  <c r="AH1115" i="1"/>
  <c r="AH1376" i="1"/>
  <c r="AH1299" i="1"/>
  <c r="AH1310" i="1"/>
  <c r="AH1423" i="1"/>
  <c r="AH1233" i="1"/>
  <c r="AH1343" i="1"/>
  <c r="AH1342" i="1"/>
  <c r="AH1328" i="1"/>
  <c r="AH521" i="1"/>
  <c r="AH580" i="1"/>
  <c r="AH852" i="1"/>
  <c r="AH1350" i="1"/>
  <c r="AH530" i="1"/>
  <c r="AH1321" i="1"/>
  <c r="AH478" i="1"/>
  <c r="AH1309" i="1"/>
  <c r="AH1201" i="1"/>
  <c r="AH796" i="1"/>
  <c r="AH1196" i="1"/>
  <c r="AH1359" i="1"/>
  <c r="AH1401" i="1"/>
  <c r="AH540" i="1"/>
  <c r="AH857" i="1"/>
  <c r="AH1435" i="1"/>
  <c r="AH104" i="1"/>
  <c r="AH641" i="1"/>
  <c r="AH1138" i="1"/>
  <c r="AH60" i="1"/>
  <c r="AH397" i="1"/>
  <c r="AH721" i="1"/>
  <c r="AH794" i="1"/>
  <c r="AH106" i="1"/>
  <c r="AH1319" i="1"/>
  <c r="AH1387" i="1"/>
  <c r="AH171" i="1"/>
  <c r="AH1294" i="1"/>
  <c r="AH1095" i="1"/>
  <c r="AH1089" i="1"/>
  <c r="AH915" i="1"/>
  <c r="AH1079" i="1"/>
  <c r="AH485" i="1"/>
  <c r="AH479" i="1"/>
  <c r="AH672" i="1"/>
  <c r="AH73" i="1"/>
  <c r="AH740" i="1"/>
  <c r="AH184" i="1"/>
  <c r="AH1256" i="1"/>
  <c r="AH117" i="1"/>
  <c r="AH269" i="1"/>
  <c r="AH178" i="1"/>
  <c r="AH1140" i="1"/>
  <c r="AH107" i="1"/>
  <c r="AH204" i="1"/>
  <c r="AH992" i="1"/>
  <c r="AH87" i="1"/>
  <c r="AH1296" i="1"/>
  <c r="AH1394" i="1"/>
  <c r="AH86" i="1"/>
  <c r="AH210" i="1"/>
  <c r="AH868" i="1"/>
  <c r="AH45" i="1"/>
  <c r="AH1322" i="1"/>
  <c r="AH1096" i="1"/>
  <c r="AH1143" i="1"/>
  <c r="AH509" i="1"/>
  <c r="AH432" i="1"/>
  <c r="AH948" i="1"/>
  <c r="AH1374" i="1"/>
  <c r="AH417" i="1"/>
  <c r="AH1270" i="1"/>
  <c r="AH904" i="1"/>
  <c r="AH84" i="1"/>
  <c r="AH1112" i="1"/>
  <c r="AH1168" i="1"/>
  <c r="AH366" i="1"/>
  <c r="AH278" i="1"/>
  <c r="AH429" i="1"/>
  <c r="AH1258" i="1"/>
  <c r="AH3" i="1"/>
  <c r="AH1165" i="1"/>
  <c r="AH1034" i="1"/>
  <c r="AH382" i="1"/>
  <c r="AH630" i="1"/>
  <c r="AH1351" i="1"/>
  <c r="AH574" i="1"/>
  <c r="AH840" i="1"/>
  <c r="AH226" i="1"/>
  <c r="AH649" i="1"/>
  <c r="AH1244" i="1"/>
  <c r="AH66" i="1"/>
  <c r="AH855" i="1"/>
  <c r="AH1340" i="1"/>
  <c r="AH1145" i="1"/>
  <c r="AH1102" i="1"/>
  <c r="AH17" i="1"/>
  <c r="AH381" i="1"/>
  <c r="AH1393" i="1"/>
  <c r="AH881" i="1"/>
  <c r="AH1391" i="1"/>
  <c r="AH953" i="1"/>
  <c r="AH31" i="1"/>
  <c r="AH1024" i="1"/>
  <c r="AH1198" i="1"/>
  <c r="AH726" i="1"/>
  <c r="AH600" i="1"/>
  <c r="AH500" i="1"/>
  <c r="AH74" i="1"/>
  <c r="AH566" i="1"/>
  <c r="AH1368" i="1"/>
  <c r="AH818" i="1"/>
  <c r="AH999" i="1"/>
  <c r="AH1427" i="1"/>
  <c r="AH587" i="1"/>
  <c r="AH725" i="1"/>
  <c r="AH1030" i="1"/>
  <c r="AH116" i="1"/>
  <c r="AH1123" i="1"/>
  <c r="AH1400" i="1"/>
  <c r="AH977" i="1"/>
  <c r="AH1010" i="1"/>
  <c r="AH711" i="1"/>
  <c r="AH1405" i="1"/>
  <c r="AH149" i="1"/>
  <c r="AH360" i="1"/>
  <c r="AH719" i="1"/>
  <c r="AH368" i="1"/>
  <c r="AH1111" i="1"/>
  <c r="AH365" i="1"/>
  <c r="AH1335" i="1"/>
  <c r="AH352" i="1"/>
  <c r="AH426" i="1"/>
  <c r="AH474" i="1"/>
  <c r="AH110" i="1"/>
  <c r="AH1013" i="1"/>
  <c r="AH520" i="1"/>
  <c r="AH643" i="1"/>
  <c r="AH416" i="1"/>
  <c r="AH395" i="1"/>
  <c r="AH1001" i="1"/>
  <c r="AH146" i="1"/>
  <c r="AH49" i="1"/>
  <c r="AH939" i="1"/>
  <c r="AH715" i="1"/>
  <c r="AH1087" i="1"/>
  <c r="AH839" i="1"/>
  <c r="AH1250" i="1"/>
  <c r="AH241" i="1"/>
  <c r="AH867" i="1"/>
  <c r="AH257" i="1"/>
  <c r="AH1291" i="1"/>
  <c r="AH849" i="1"/>
  <c r="AH1224" i="1"/>
  <c r="AH454" i="1"/>
  <c r="AH900" i="1"/>
  <c r="AH657" i="1"/>
  <c r="AH967" i="1"/>
  <c r="AH778" i="1"/>
  <c r="AH349" i="1"/>
  <c r="AH408" i="1"/>
  <c r="AH811" i="1"/>
  <c r="AH546" i="1"/>
  <c r="AH655" i="1"/>
  <c r="AH1180" i="1"/>
  <c r="AH954" i="1"/>
  <c r="AH1243" i="1"/>
  <c r="AH671" i="1"/>
  <c r="AH1383" i="1"/>
  <c r="AH795" i="1"/>
  <c r="AH689" i="1"/>
  <c r="AH139" i="1"/>
  <c r="AH1377" i="1"/>
  <c r="AH1190" i="1"/>
  <c r="AH203" i="1"/>
  <c r="AH1361" i="1"/>
  <c r="AH943" i="1"/>
  <c r="AH144" i="1"/>
  <c r="AH1440" i="1"/>
  <c r="AH1234" i="1"/>
  <c r="AH130" i="1"/>
  <c r="AH264" i="1"/>
  <c r="AH455" i="1"/>
  <c r="AH1046" i="1"/>
  <c r="AH859" i="1"/>
  <c r="AH1414" i="1"/>
  <c r="AH921" i="1"/>
  <c r="AH59" i="1"/>
  <c r="AH894" i="1"/>
  <c r="AH237" i="1"/>
  <c r="AH1331" i="1"/>
  <c r="AH480" i="1"/>
  <c r="AH54" i="1"/>
  <c r="AH1215" i="1"/>
  <c r="AH212" i="1"/>
  <c r="AH879" i="1"/>
  <c r="AH1306" i="1"/>
  <c r="AH159" i="1"/>
  <c r="AH1128" i="1"/>
  <c r="AH72" i="1"/>
  <c r="AH858" i="1"/>
  <c r="AH1246" i="1"/>
  <c r="AH1247" i="1"/>
  <c r="AH1220" i="1"/>
  <c r="AH65" i="1"/>
  <c r="AH467" i="1"/>
  <c r="AH933" i="1"/>
  <c r="AH195" i="1"/>
  <c r="AH1100" i="1"/>
  <c r="AH947" i="1"/>
  <c r="AH135" i="1"/>
  <c r="AH506" i="1"/>
  <c r="AH1092" i="1"/>
  <c r="AH966" i="1"/>
  <c r="AH1276" i="1"/>
  <c r="AH285" i="1"/>
  <c r="AH274" i="1"/>
  <c r="AH71" i="1"/>
  <c r="AH1126" i="1"/>
  <c r="AH98" i="1"/>
  <c r="AH729" i="1"/>
  <c r="AH1005" i="1"/>
  <c r="AH517" i="1"/>
  <c r="AH632" i="1"/>
  <c r="AH575" i="1"/>
  <c r="AH433" i="1"/>
  <c r="AH1264" i="1"/>
  <c r="AH1399" i="1"/>
  <c r="AH1262" i="1"/>
  <c r="AH1389" i="1"/>
  <c r="AH758" i="1"/>
  <c r="AH709" i="1"/>
  <c r="AH716" i="1"/>
  <c r="AH514" i="1"/>
  <c r="AH1240" i="1"/>
  <c r="AH929" i="1"/>
  <c r="AH1117" i="1"/>
  <c r="AH1203" i="1"/>
  <c r="AH294" i="1"/>
  <c r="AH1259" i="1"/>
  <c r="AH128" i="1"/>
  <c r="AH988" i="1"/>
  <c r="AH883" i="1"/>
  <c r="AH1396" i="1"/>
  <c r="AH1175" i="1"/>
  <c r="AH787" i="1"/>
  <c r="AH835" i="1"/>
  <c r="AH842" i="1"/>
  <c r="AH1221" i="1"/>
  <c r="AH6" i="1"/>
  <c r="AH1157" i="1"/>
  <c r="AH1430" i="1"/>
  <c r="AH415" i="1"/>
  <c r="AH850" i="1"/>
  <c r="AH1000" i="1"/>
  <c r="AH253" i="1"/>
  <c r="AH250" i="1"/>
  <c r="AH990" i="1"/>
  <c r="AH235" i="1"/>
  <c r="AH1098" i="1"/>
  <c r="AH468" i="1"/>
  <c r="AH617" i="1"/>
  <c r="AH618" i="1"/>
  <c r="AH931" i="1"/>
  <c r="AH33" i="1"/>
  <c r="AH1238" i="1"/>
  <c r="AH64" i="1"/>
  <c r="AH658" i="1"/>
  <c r="AH245" i="1"/>
  <c r="AH829" i="1"/>
  <c r="AH407" i="1"/>
  <c r="AH686" i="1"/>
  <c r="AH1015" i="1"/>
  <c r="AH1003" i="1"/>
  <c r="AH817" i="1"/>
  <c r="AH665" i="1"/>
  <c r="AH847" i="1"/>
  <c r="AH613" i="1"/>
  <c r="AH793" i="1"/>
  <c r="AH392" i="1"/>
  <c r="AH1272" i="1"/>
  <c r="AH353" i="1"/>
  <c r="AH654" i="1"/>
  <c r="AH932" i="1"/>
  <c r="AH854" i="1"/>
  <c r="AH126" i="1"/>
  <c r="AH696" i="1"/>
  <c r="AH653" i="1"/>
  <c r="AH97" i="1"/>
  <c r="AH679" i="1"/>
  <c r="AH1151" i="1"/>
  <c r="AH1327" i="1"/>
  <c r="AH798" i="1"/>
  <c r="AH823" i="1"/>
  <c r="AH1097" i="1"/>
  <c r="AH1120" i="1"/>
  <c r="AH599" i="1"/>
  <c r="AH326" i="1"/>
  <c r="AH238" i="1"/>
  <c r="AH560" i="1"/>
  <c r="AH1348" i="1"/>
  <c r="AH1132" i="1"/>
  <c r="AH1439" i="1"/>
  <c r="AH343" i="1"/>
  <c r="AH1045" i="1"/>
  <c r="AH141" i="1"/>
  <c r="AH254" i="1"/>
  <c r="AH1222" i="1"/>
  <c r="AH838" i="1"/>
  <c r="AH200" i="1"/>
  <c r="AH1257" i="1"/>
  <c r="AH439" i="1"/>
  <c r="AH371" i="1"/>
  <c r="AH732" i="1"/>
  <c r="AH32" i="1"/>
  <c r="AH557" i="1"/>
  <c r="AH162" i="1"/>
  <c r="AH567" i="1"/>
  <c r="AH592" i="1"/>
  <c r="AH340" i="1"/>
  <c r="AH1072" i="1"/>
  <c r="AH1212" i="1"/>
  <c r="AH140" i="1"/>
  <c r="AH1106" i="1"/>
  <c r="AH251" i="1"/>
  <c r="AH648" i="1"/>
  <c r="AH339" i="1"/>
  <c r="AH1002" i="1"/>
  <c r="AH76" i="1"/>
  <c r="AH1061" i="1"/>
  <c r="AH1386" i="1"/>
  <c r="AH597" i="1"/>
  <c r="AH944" i="1"/>
  <c r="AH871" i="1"/>
  <c r="AH583" i="1"/>
  <c r="AH423" i="1"/>
  <c r="AH635" i="1"/>
  <c r="AH469" i="1"/>
  <c r="AH1425" i="1"/>
  <c r="AH543" i="1"/>
  <c r="AH799" i="1"/>
  <c r="AH1410" i="1"/>
  <c r="AH917" i="1"/>
  <c r="AH692" i="1"/>
  <c r="AH323" i="1"/>
  <c r="AH310" i="1"/>
  <c r="AH969" i="1"/>
  <c r="AH95" i="1"/>
  <c r="AH1113" i="1"/>
  <c r="AH699" i="1"/>
  <c r="AH746" i="1"/>
  <c r="AH826" i="1"/>
  <c r="AH782" i="1"/>
  <c r="AH207" i="1"/>
  <c r="AH29" i="1"/>
  <c r="AH552" i="1"/>
  <c r="AH372" i="1"/>
  <c r="AH453" i="1"/>
  <c r="AH1245" i="1"/>
  <c r="AH1286" i="1"/>
  <c r="AH268" i="1"/>
  <c r="AH11" i="1"/>
  <c r="AH496" i="1"/>
  <c r="AH39" i="1"/>
  <c r="AH899" i="1"/>
  <c r="AH608" i="1"/>
  <c r="AH830" i="1"/>
  <c r="AH604" i="1"/>
  <c r="AH584" i="1"/>
  <c r="AH767" i="1"/>
  <c r="AH1171" i="1"/>
  <c r="AH945" i="1"/>
  <c r="AH271" i="1"/>
  <c r="AH26" i="1"/>
  <c r="AH651" i="1"/>
  <c r="AH143" i="1"/>
  <c r="AH1364" i="1"/>
  <c r="AH1202" i="1"/>
  <c r="AH800" i="1"/>
  <c r="AH151" i="1"/>
  <c r="AH16" i="1"/>
  <c r="AH388" i="1"/>
  <c r="AH735" i="1"/>
  <c r="AH121" i="1"/>
  <c r="AH1080" i="1"/>
  <c r="AH1226" i="1"/>
  <c r="AH220" i="1"/>
  <c r="AH1185" i="1"/>
  <c r="AH1418" i="1"/>
  <c r="AH314" i="1"/>
  <c r="AH30" i="1"/>
  <c r="AH370" i="1"/>
  <c r="AH749" i="1"/>
  <c r="AH576" i="1"/>
  <c r="AH937" i="1"/>
  <c r="AH1159" i="1"/>
  <c r="AH1031" i="1"/>
  <c r="AH751" i="1"/>
  <c r="AH1232" i="1"/>
  <c r="AH1062" i="1"/>
  <c r="AH223" i="1"/>
  <c r="AH1059" i="1"/>
  <c r="AH723" i="1"/>
  <c r="AH569" i="1"/>
  <c r="AH48" i="1"/>
  <c r="AH595" i="1"/>
  <c r="AH633" i="1"/>
  <c r="AH1114" i="1"/>
  <c r="AH79" i="1"/>
  <c r="AH1429" i="1"/>
  <c r="AH180" i="1"/>
  <c r="AH1139" i="1"/>
  <c r="AH287" i="1"/>
  <c r="AH1043" i="1"/>
  <c r="AH1050" i="1"/>
  <c r="AH1042" i="1"/>
  <c r="AH926" i="1"/>
  <c r="AH757" i="1"/>
  <c r="AH491" i="1"/>
  <c r="AH518" i="1"/>
  <c r="AH1188" i="1"/>
  <c r="AH1284" i="1"/>
  <c r="AH1305" i="1"/>
  <c r="AH1093" i="1"/>
  <c r="AH550" i="1"/>
  <c r="AH713" i="1"/>
  <c r="AH528" i="1"/>
  <c r="AH637" i="1"/>
  <c r="AH1362" i="1"/>
  <c r="AH1105" i="1"/>
  <c r="AH1273" i="1"/>
  <c r="AH498" i="1"/>
  <c r="AH1037" i="1"/>
  <c r="AH155" i="1"/>
  <c r="AH1107" i="1"/>
  <c r="AH216" i="1"/>
  <c r="AH101" i="1"/>
  <c r="AH1053" i="1"/>
  <c r="AH512" i="1"/>
  <c r="AH318" i="1"/>
  <c r="AH57" i="1"/>
  <c r="AH499" i="1"/>
  <c r="AH952" i="1"/>
  <c r="AH350" i="1"/>
  <c r="AH806" i="1"/>
  <c r="AH906" i="1"/>
  <c r="AH1090" i="1"/>
  <c r="AH985" i="1"/>
  <c r="AH976" i="1"/>
  <c r="AH1365" i="1"/>
  <c r="AH404" i="1"/>
  <c r="AH400" i="1"/>
  <c r="AH209" i="1"/>
  <c r="AH1060" i="1"/>
  <c r="AH872" i="1"/>
  <c r="AH1404" i="1"/>
  <c r="AH10" i="1"/>
  <c r="AH1288" i="1"/>
  <c r="AH1269" i="1"/>
  <c r="AH647" i="1"/>
  <c r="AH1292" i="1"/>
  <c r="AH611" i="1"/>
  <c r="AH916" i="1"/>
  <c r="AH582" i="1"/>
  <c r="AH1116" i="1"/>
  <c r="AH344" i="1"/>
  <c r="AH125" i="1"/>
  <c r="AH449" i="1"/>
  <c r="AH1370" i="1"/>
  <c r="AH1352" i="1"/>
  <c r="AH127" i="1"/>
  <c r="AH659" i="1"/>
  <c r="AH870" i="1"/>
  <c r="AH186" i="1"/>
  <c r="AH345" i="1"/>
  <c r="AH513" i="1"/>
  <c r="AH177" i="1"/>
  <c r="AH502" i="1"/>
  <c r="AH1384" i="1"/>
  <c r="AH466" i="1"/>
  <c r="AH1317" i="1"/>
  <c r="AH425" i="1"/>
  <c r="AH1040" i="1"/>
  <c r="AH1428" i="1"/>
  <c r="AH1187" i="1"/>
  <c r="AH396" i="1"/>
  <c r="AH531" i="1"/>
  <c r="AH427" i="1"/>
  <c r="AH354" i="1"/>
  <c r="AH1280" i="1"/>
  <c r="AH329" i="1"/>
  <c r="AH1213" i="1"/>
  <c r="AH120" i="1"/>
  <c r="AH532" i="1"/>
  <c r="AH256" i="1"/>
  <c r="AH820" i="1"/>
  <c r="AH1109" i="1"/>
  <c r="AH901" i="1"/>
  <c r="AH489" i="1"/>
  <c r="AH769" i="1"/>
  <c r="AH115" i="1"/>
  <c r="AH594" i="1"/>
  <c r="AH984" i="1"/>
  <c r="AH1194" i="1"/>
  <c r="AH1403" i="1"/>
  <c r="AH2" i="1"/>
  <c r="AH102" i="1"/>
  <c r="AH927" i="1"/>
  <c r="AH828" i="1"/>
  <c r="AH1094" i="1"/>
  <c r="AH824" i="1"/>
  <c r="AH347" i="1"/>
  <c r="AH923" i="1"/>
  <c r="AH228" i="1"/>
  <c r="AH1251" i="1"/>
  <c r="AH862" i="1"/>
  <c r="AH815" i="1"/>
  <c r="AH109" i="1"/>
  <c r="AH941" i="1"/>
  <c r="AH734" i="1"/>
  <c r="AH410" i="1"/>
  <c r="AH680" i="1"/>
  <c r="AH956" i="1"/>
  <c r="AH211" i="1"/>
  <c r="AH1252" i="1"/>
  <c r="AH1223" i="1"/>
  <c r="AH1082" i="1"/>
  <c r="AH864" i="1"/>
  <c r="AH813" i="1"/>
  <c r="AH421" i="1"/>
  <c r="AH495" i="1"/>
  <c r="AH34" i="1"/>
  <c r="AH174" i="1"/>
  <c r="AH578" i="1"/>
  <c r="AH137" i="1"/>
  <c r="AH1455" i="1"/>
  <c r="AH90" i="1"/>
  <c r="AH55" i="1"/>
  <c r="AH280" i="1"/>
  <c r="AH464" i="1"/>
  <c r="AH68" i="1"/>
  <c r="AH965" i="1"/>
  <c r="AH132" i="1"/>
  <c r="AH563" i="1"/>
  <c r="AH85" i="1"/>
  <c r="AH456" i="1"/>
  <c r="AH78" i="1"/>
  <c r="AH1282" i="1"/>
  <c r="AH166" i="1"/>
  <c r="AH810" i="1"/>
  <c r="AH1007" i="1"/>
  <c r="AH1051" i="1"/>
  <c r="AH1438" i="1"/>
  <c r="AH779" i="1"/>
  <c r="AH324" i="1"/>
  <c r="AH1054" i="1"/>
  <c r="AH772" i="1"/>
  <c r="AH1307" i="1"/>
  <c r="AH1068" i="1"/>
  <c r="AH619" i="1"/>
  <c r="AH12" i="1"/>
  <c r="AH163" i="1"/>
  <c r="AH669" i="1"/>
  <c r="AH23" i="1"/>
  <c r="AH1413" i="1"/>
  <c r="AH920" i="1"/>
  <c r="AH661" i="1"/>
  <c r="AH420" i="1"/>
  <c r="AH1369" i="1"/>
  <c r="AH936" i="1"/>
  <c r="AH702" i="1"/>
  <c r="AH341" i="1"/>
  <c r="AH1110" i="1"/>
  <c r="AH299" i="1"/>
  <c r="AH1207" i="1"/>
  <c r="AH1392" i="1"/>
  <c r="AH678" i="1"/>
  <c r="AH1390" i="1"/>
  <c r="AH938" i="1"/>
  <c r="AH1304" i="1"/>
  <c r="AH56" i="1"/>
  <c r="AH1333" i="1"/>
  <c r="AH309" i="1"/>
  <c r="AH555" i="1"/>
  <c r="AH766" i="1"/>
  <c r="AH958" i="1"/>
  <c r="AH1448" i="1"/>
  <c r="AH1173" i="1"/>
  <c r="AH1163" i="1"/>
  <c r="AH1456" i="1"/>
  <c r="AH1205" i="1"/>
  <c r="AH187" i="1"/>
  <c r="AH986" i="1"/>
  <c r="AH316" i="1"/>
  <c r="AH581" i="1"/>
  <c r="AH972" i="1"/>
  <c r="AH756" i="1"/>
  <c r="AH61" i="1"/>
  <c r="AH693" i="1"/>
  <c r="AH1154" i="1"/>
  <c r="AH1355" i="1"/>
  <c r="AH1141" i="1"/>
  <c r="AH1457" i="1"/>
  <c r="AH1021" i="1"/>
  <c r="AH286" i="1"/>
  <c r="AH457" i="1"/>
  <c r="AH1028" i="1"/>
  <c r="AH728" i="1"/>
  <c r="AH1118" i="1"/>
  <c r="AH168" i="1"/>
  <c r="AH1012" i="1"/>
  <c r="AH255" i="1"/>
  <c r="AH1441" i="1"/>
  <c r="AH424" i="1"/>
  <c r="AH259" i="1"/>
  <c r="AH378" i="1"/>
  <c r="AH664" i="1"/>
  <c r="AH37" i="1"/>
  <c r="AH737" i="1"/>
  <c r="AH197" i="1"/>
  <c r="AH562" i="1"/>
  <c r="AH886" i="1"/>
  <c r="AH874" i="1"/>
  <c r="AH962" i="1"/>
  <c r="AH92" i="1"/>
  <c r="AH436" i="1"/>
  <c r="AH903" i="1"/>
  <c r="AH1329" i="1"/>
  <c r="AH1216" i="1"/>
  <c r="AH1450" i="1"/>
  <c r="AH1176" i="1"/>
  <c r="AH1033" i="1"/>
  <c r="AH44" i="1"/>
  <c r="AH666" i="1"/>
  <c r="AH573" i="1"/>
  <c r="AH385" i="1"/>
  <c r="AH1315" i="1"/>
  <c r="AH708" i="1"/>
  <c r="AH47" i="1"/>
  <c r="AH1236" i="1"/>
  <c r="AH998" i="1"/>
  <c r="AH907" i="1"/>
  <c r="AH494" i="1"/>
  <c r="AH431" i="1"/>
  <c r="AH524" i="1"/>
  <c r="AH1210" i="1"/>
  <c r="AH231" i="1"/>
  <c r="AH831" i="1"/>
  <c r="AH626" i="1"/>
  <c r="AH21" i="1"/>
  <c r="AH949" i="1"/>
  <c r="AH694" i="1"/>
  <c r="AH538" i="1"/>
  <c r="AH873" i="1"/>
  <c r="AH673" i="1"/>
  <c r="AH413" i="1"/>
  <c r="AH1078" i="1"/>
  <c r="AH880" i="1"/>
  <c r="AH727" i="1"/>
  <c r="AH677" i="1"/>
  <c r="AH539" i="1"/>
  <c r="AH1181" i="1"/>
  <c r="AH1344" i="1"/>
  <c r="AH961" i="1"/>
  <c r="AH14" i="1"/>
  <c r="AH753" i="1"/>
  <c r="AH1406" i="1"/>
  <c r="AH138" i="1"/>
  <c r="AH1431" i="1"/>
  <c r="AH435" i="1"/>
  <c r="AH848" i="1"/>
  <c r="AH761" i="1"/>
  <c r="AH585" i="1"/>
  <c r="AH805" i="1"/>
  <c r="AH786" i="1"/>
  <c r="AH801" i="1"/>
  <c r="AH1036" i="1"/>
  <c r="AH548" i="1"/>
  <c r="AH1160" i="1"/>
  <c r="AH262" i="1"/>
  <c r="AH281" i="1"/>
  <c r="AH836" i="1"/>
  <c r="AH123" i="1"/>
  <c r="AH1195" i="1"/>
  <c r="AH222" i="1"/>
  <c r="AH356" i="1"/>
  <c r="AH1415" i="1"/>
  <c r="AH922" i="1"/>
  <c r="AH359" i="1"/>
  <c r="AH987" i="1"/>
  <c r="AH1301" i="1"/>
  <c r="AH717" i="1"/>
  <c r="AH1242" i="1"/>
  <c r="AH1170" i="1"/>
  <c r="AH1297" i="1"/>
  <c r="AH419" i="1"/>
  <c r="AH832" i="1"/>
  <c r="AH321" i="1"/>
  <c r="AH682" i="1"/>
  <c r="AH625" i="1"/>
  <c r="AH1058" i="1"/>
  <c r="AH1375" i="1"/>
  <c r="AH1047" i="1"/>
  <c r="AH571" i="1"/>
  <c r="AH147" i="1"/>
  <c r="AH1458" i="1"/>
  <c r="AH51" i="1"/>
  <c r="AH535" i="1"/>
  <c r="AH96" i="1"/>
  <c r="AH1416" i="1"/>
  <c r="AH561" i="1"/>
  <c r="AH940" i="1"/>
  <c r="AH447" i="1"/>
  <c r="AH591" i="1"/>
  <c r="AH588" i="1"/>
  <c r="AH312" i="1"/>
  <c r="AH458" i="1"/>
  <c r="AH5" i="1"/>
  <c r="AH391" i="1"/>
  <c r="AH1004" i="1"/>
  <c r="AH438" i="1"/>
  <c r="AH1204" i="1"/>
  <c r="AH731" i="1"/>
  <c r="AH1353" i="1"/>
  <c r="AH1124" i="1"/>
  <c r="AH946" i="1"/>
  <c r="AH13" i="1"/>
  <c r="AH283" i="1"/>
  <c r="AH181" i="1"/>
  <c r="AH42" i="1"/>
  <c r="AH1026" i="1"/>
  <c r="AH1144" i="1"/>
  <c r="AH662" i="1"/>
  <c r="AH1320" i="1"/>
  <c r="AH46" i="1"/>
  <c r="AH1398" i="1"/>
  <c r="AH975" i="1"/>
  <c r="AH913" i="1"/>
  <c r="AH330" i="1"/>
  <c r="AH577" i="1"/>
  <c r="AH504" i="1"/>
  <c r="AH472" i="1"/>
  <c r="AH1136" i="1"/>
  <c r="AH282" i="1"/>
  <c r="AH83" i="1"/>
  <c r="AH1248" i="1"/>
  <c r="AH1388" i="1"/>
  <c r="AH891" i="1"/>
  <c r="AH525" i="1"/>
  <c r="AH634" i="1"/>
  <c r="AH843" i="1"/>
  <c r="AH1337" i="1"/>
  <c r="AH1064" i="1"/>
  <c r="AH744" i="1"/>
  <c r="AH1131" i="1"/>
  <c r="AH1152" i="1"/>
  <c r="AH508" i="1"/>
  <c r="AH1104" i="1"/>
  <c r="AH1066" i="1"/>
  <c r="AH792" i="1"/>
  <c r="AH1360" i="1"/>
  <c r="AH379" i="1"/>
  <c r="AH1300" i="1"/>
  <c r="AH822" i="1"/>
  <c r="AH777" i="1"/>
  <c r="AH964" i="1"/>
  <c r="AH387" i="1"/>
  <c r="AH398" i="1"/>
  <c r="AH612" i="1"/>
  <c r="AH553" i="1"/>
  <c r="AH681" i="1"/>
  <c r="AH63" i="1"/>
  <c r="AH762" i="1"/>
  <c r="AH579" i="1"/>
  <c r="AH995" i="1"/>
  <c r="AH1358" i="1"/>
  <c r="AH955" i="1"/>
  <c r="AH1208" i="1"/>
  <c r="AH925" i="1"/>
  <c r="AH876" i="1"/>
  <c r="AH406" i="1"/>
  <c r="AH58" i="1"/>
  <c r="AH1432" i="1"/>
  <c r="AH77" i="1"/>
  <c r="AH607" i="1"/>
  <c r="AH784" i="1"/>
  <c r="AH1373" i="1"/>
  <c r="AH1268" i="1"/>
  <c r="AH928" i="1"/>
  <c r="AH1056" i="1"/>
  <c r="AH380" i="1"/>
  <c r="AH393" i="1"/>
  <c r="AH1312" i="1"/>
  <c r="AH807" i="1"/>
  <c r="AH252" i="1"/>
  <c r="AH1101" i="1"/>
  <c r="AH244" i="1"/>
  <c r="AH1020" i="1"/>
  <c r="AH93" i="1"/>
  <c r="AH1339" i="1"/>
  <c r="AH640" i="1"/>
  <c r="AH351" i="1"/>
  <c r="AH690" i="1"/>
  <c r="AH157" i="1"/>
  <c r="AH1019" i="1"/>
  <c r="AH486" i="1"/>
  <c r="AH1323" i="1"/>
  <c r="AH193" i="1"/>
  <c r="AH411" i="1"/>
  <c r="AH460" i="1"/>
  <c r="AH471" i="1"/>
  <c r="AH317" i="1"/>
  <c r="AH979" i="1"/>
  <c r="AH970" i="1"/>
  <c r="AH1345" i="1"/>
  <c r="AH1211" i="1"/>
  <c r="AH490" i="1"/>
  <c r="AH1103" i="1"/>
  <c r="AH1167" i="1"/>
  <c r="AH893" i="1"/>
  <c r="AH265" i="1"/>
  <c r="AH1009" i="1"/>
  <c r="AH412" i="1"/>
  <c r="AH1070" i="1"/>
  <c r="AH1076" i="1"/>
  <c r="AH403" i="1"/>
  <c r="AH905" i="1"/>
  <c r="AH610" i="1"/>
  <c r="AH718" i="1"/>
  <c r="AH1133" i="1"/>
  <c r="AH192" i="1"/>
  <c r="AH488" i="1"/>
  <c r="AH302" i="1"/>
  <c r="AH621" i="1"/>
  <c r="AH249" i="1"/>
  <c r="AH475" i="1"/>
  <c r="AH1155" i="1"/>
  <c r="AH1122" i="1"/>
  <c r="AH523" i="1"/>
  <c r="AH1253" i="1"/>
  <c r="AH205" i="1"/>
  <c r="AH934" i="1"/>
  <c r="AH219" i="1"/>
  <c r="AH1018" i="1"/>
  <c r="AH236" i="1"/>
  <c r="AH541" i="1"/>
  <c r="AH1346" i="1"/>
  <c r="AH989" i="1"/>
  <c r="AH1081" i="1"/>
  <c r="AH389" i="1"/>
  <c r="AH154" i="1"/>
  <c r="AH306" i="1"/>
  <c r="AH997" i="1"/>
  <c r="AH338" i="1"/>
  <c r="AH1382" i="1"/>
  <c r="AH1134" i="1"/>
  <c r="AH227" i="1"/>
  <c r="AH24" i="1"/>
  <c r="AH622" i="1"/>
  <c r="AH164" i="1"/>
  <c r="AH639" i="1"/>
  <c r="AH533" i="1"/>
  <c r="AH670" i="1"/>
  <c r="AH473" i="1"/>
  <c r="AH300" i="1"/>
  <c r="AH1142" i="1"/>
  <c r="AH1184" i="1"/>
  <c r="AH276" i="1"/>
  <c r="AH405" i="1"/>
  <c r="AH273" i="1"/>
  <c r="AH773" i="1"/>
  <c r="AH7" i="1"/>
  <c r="AH676" i="1"/>
  <c r="AH325" i="1"/>
  <c r="AH750" i="1"/>
  <c r="AH1199" i="1"/>
  <c r="AH605" i="1"/>
  <c r="AH572" i="1"/>
  <c r="AH218" i="1"/>
  <c r="AH295" i="1"/>
  <c r="AH161" i="1"/>
  <c r="AH1326" i="1"/>
  <c r="AH973" i="1"/>
  <c r="AH301" i="1"/>
  <c r="AH1285" i="1"/>
  <c r="AH8" i="1"/>
  <c r="AH43" i="1"/>
  <c r="AH418" i="1"/>
  <c r="AH1444" i="1"/>
  <c r="AH1125" i="1"/>
  <c r="AH375" i="1"/>
  <c r="AH446" i="1"/>
  <c r="AH1075" i="1"/>
  <c r="AH748" i="1"/>
  <c r="AH450" i="1"/>
  <c r="AH230" i="1"/>
  <c r="AH99" i="1"/>
  <c r="AH188" i="1"/>
  <c r="AH100" i="1"/>
  <c r="AH150" i="1"/>
  <c r="AH645" i="1"/>
  <c r="AH225" i="1"/>
  <c r="AH1083" i="1"/>
  <c r="AH568" i="1"/>
  <c r="AH1063" i="1"/>
  <c r="AH80" i="1"/>
  <c r="AH1057" i="1"/>
  <c r="AH1437" i="1"/>
  <c r="AH1121" i="1"/>
  <c r="AH1035" i="1"/>
  <c r="AH179" i="1"/>
  <c r="AH1164" i="1"/>
  <c r="AH1025" i="1"/>
  <c r="AH234" i="1"/>
  <c r="AH246" i="1"/>
  <c r="AH1055" i="1"/>
  <c r="AH103" i="1"/>
  <c r="AH554" i="1"/>
  <c r="AH232" i="1"/>
  <c r="AH437" i="1"/>
  <c r="AH463" i="1"/>
  <c r="AH1069" i="1"/>
  <c r="AH812" i="1"/>
  <c r="AH551" i="1"/>
  <c r="AH684" i="1"/>
  <c r="AH1385" i="1"/>
  <c r="AH19" i="1"/>
  <c r="AH545" i="1"/>
  <c r="AH1452" i="1"/>
  <c r="AH1022" i="1"/>
  <c r="AH361" i="1"/>
  <c r="AH362" i="1"/>
  <c r="AH243" i="1"/>
  <c r="AH752" i="1"/>
  <c r="AH547" i="1"/>
  <c r="AH428" i="1"/>
  <c r="AH1447" i="1"/>
  <c r="AH27" i="1"/>
  <c r="AH462" i="1"/>
  <c r="AH884" i="1"/>
  <c r="AH292" i="1"/>
  <c r="AH1341" i="1"/>
  <c r="AH1454" i="1"/>
  <c r="AH272" i="1"/>
  <c r="AH258" i="1"/>
  <c r="AH707" i="1"/>
  <c r="AH1192" i="1"/>
  <c r="AH889" i="1"/>
  <c r="AH335" i="1"/>
  <c r="AH470" i="1"/>
  <c r="AH675" i="1"/>
  <c r="AH1067" i="1"/>
  <c r="AH484" i="1"/>
  <c r="AH199" i="1"/>
  <c r="AH1029" i="1"/>
  <c r="AH1311" i="1"/>
  <c r="AH1179" i="1"/>
  <c r="AH687" i="1"/>
  <c r="AH497" i="1"/>
  <c r="AH1156" i="1"/>
  <c r="AH1278" i="1"/>
  <c r="AH1073" i="1"/>
  <c r="AH909" i="1"/>
  <c r="AH733" i="1"/>
  <c r="AH982" i="1"/>
  <c r="AH1380" i="1"/>
  <c r="AH950" i="1"/>
  <c r="AH1366" i="1"/>
  <c r="AH477" i="1"/>
  <c r="AH1303" i="1"/>
  <c r="AH776" i="1"/>
  <c r="AH322" i="1"/>
  <c r="AH390" i="1"/>
  <c r="AH888" i="1"/>
  <c r="AH892" i="1"/>
  <c r="AH697" i="1"/>
  <c r="AH4" i="1"/>
  <c r="AH1130" i="1"/>
  <c r="AH1263" i="1"/>
  <c r="AH875" i="1"/>
  <c r="AH348" i="1"/>
  <c r="AH1449" i="1"/>
  <c r="AH825" i="1"/>
  <c r="AH136" i="1"/>
  <c r="AH239" i="1"/>
  <c r="AH519" i="1"/>
  <c r="AH959" i="1"/>
  <c r="AH537" i="1"/>
  <c r="AH131" i="1"/>
  <c r="AH722" i="1"/>
  <c r="AH1071" i="1"/>
  <c r="AH1357" i="1"/>
  <c r="AH700" i="1"/>
  <c r="AH741" i="1"/>
  <c r="AH837" i="1"/>
  <c r="AH1225" i="1"/>
  <c r="AH18" i="1"/>
  <c r="AH191" i="1"/>
  <c r="AH1260" i="1"/>
  <c r="AH1274" i="1"/>
  <c r="AH712" i="1"/>
  <c r="AH1298" i="1"/>
  <c r="AH118" i="1"/>
  <c r="AH565" i="1"/>
  <c r="AH445" i="1"/>
  <c r="AH808" i="1"/>
  <c r="AH1237" i="1"/>
  <c r="AH111" i="1"/>
  <c r="AH1186" i="1"/>
  <c r="AH386" i="1"/>
  <c r="AH1277" i="1"/>
  <c r="AH334" i="1"/>
  <c r="AH910" i="1"/>
  <c r="AH775" i="1"/>
  <c r="AH185" i="1"/>
  <c r="AH89" i="1"/>
  <c r="AH1445" i="1"/>
  <c r="AH170" i="1"/>
  <c r="AH167" i="1"/>
  <c r="AH1052" i="1"/>
  <c r="AH357" i="1"/>
  <c r="AH968" i="1"/>
  <c r="AH189" i="1"/>
  <c r="AH1295" i="1"/>
  <c r="AH332" i="1"/>
  <c r="AH827" i="1"/>
  <c r="AH384" i="1"/>
  <c r="AH1426" i="1"/>
  <c r="AH119" i="1"/>
  <c r="AH1182" i="1"/>
  <c r="AH67" i="1"/>
  <c r="AH1217" i="1"/>
  <c r="AH743" i="1"/>
  <c r="AH158" i="1"/>
  <c r="AH791" i="1"/>
  <c r="AH1023" i="1"/>
  <c r="AH206" i="1"/>
  <c r="AH1231" i="1"/>
  <c r="AH376" i="1"/>
  <c r="AH993" i="1"/>
  <c r="AH656" i="1"/>
  <c r="AH298" i="1"/>
  <c r="AH156" i="1"/>
  <c r="AH108" i="1"/>
  <c r="AH1214" i="1"/>
  <c r="AH242" i="1"/>
  <c r="AH983" i="1"/>
  <c r="AH267" i="1"/>
  <c r="AH667" i="1"/>
  <c r="AH409" i="1"/>
  <c r="AH1230" i="1"/>
  <c r="AH685" i="1"/>
  <c r="AH683" i="1"/>
  <c r="AH814" i="1"/>
  <c r="AH313" i="1"/>
  <c r="AH493" i="1"/>
  <c r="AH311" i="1"/>
  <c r="AH898" i="1"/>
  <c r="AH510" i="1"/>
  <c r="AH1347" i="1"/>
  <c r="AH142" i="1"/>
  <c r="AH1183" i="1"/>
  <c r="AH336" i="1"/>
  <c r="AH1016" i="1"/>
  <c r="AH394" i="1"/>
  <c r="AH963" i="1"/>
  <c r="AH1227" i="1"/>
  <c r="AH148" i="1"/>
  <c r="AH1261" i="1"/>
  <c r="AH602" i="1"/>
  <c r="AH129" i="1"/>
  <c r="AH1150" i="1"/>
  <c r="AH260" i="1"/>
  <c r="AH869" i="1"/>
  <c r="AH1354" i="1"/>
  <c r="AH1433" i="1"/>
  <c r="AH736" i="1"/>
  <c r="AH91" i="1"/>
  <c r="AH609" i="1"/>
  <c r="AH1395" i="1"/>
  <c r="AH9" i="1"/>
  <c r="AH52" i="1"/>
  <c r="AH558" i="1"/>
  <c r="AH615" i="1"/>
  <c r="AH145" i="1"/>
  <c r="AH695" i="1"/>
  <c r="AH1049" i="1"/>
  <c r="AH307" i="1"/>
  <c r="AH644" i="1"/>
  <c r="AH1228" i="1"/>
  <c r="AH1324" i="1"/>
  <c r="AH703" i="1"/>
  <c r="AH980" i="1"/>
  <c r="AH333" i="1"/>
  <c r="AH1218" i="1"/>
  <c r="AH1318" i="1"/>
  <c r="AH821" i="1"/>
  <c r="AH263" i="1"/>
  <c r="AH40" i="1"/>
  <c r="AH1241" i="1"/>
  <c r="AH1446" i="1"/>
  <c r="AH902" i="1"/>
  <c r="AH768" i="1"/>
  <c r="AH202" i="1"/>
  <c r="AH698" i="1"/>
  <c r="AH70" i="1"/>
  <c r="AH1127" i="1"/>
  <c r="AH628" i="1"/>
  <c r="AH1436" i="1"/>
  <c r="AH974" i="1"/>
  <c r="AH1412" i="1"/>
  <c r="AH919" i="1"/>
  <c r="AH36" i="1"/>
  <c r="AH1293" i="1"/>
  <c r="AH465" i="1"/>
  <c r="AH1422" i="1"/>
  <c r="AH1172" i="1"/>
  <c r="AH1209" i="1"/>
  <c r="AH1281" i="1"/>
  <c r="AH991" i="1"/>
  <c r="AH221" i="1"/>
  <c r="AH1006" i="1"/>
  <c r="AH556" i="1"/>
  <c r="AH844" i="1"/>
  <c r="AH803" i="1"/>
  <c r="AH536" i="1"/>
  <c r="AH1332" i="1"/>
  <c r="AH279" i="1"/>
  <c r="AH1178" i="1"/>
  <c r="AH201" i="1"/>
  <c r="AH501" i="1"/>
  <c r="AH364" i="1"/>
  <c r="AH1338" i="1"/>
  <c r="AH771" i="1"/>
  <c r="AH529" i="1"/>
  <c r="AH596" i="1"/>
  <c r="AH603" i="1"/>
  <c r="AH911" i="1"/>
  <c r="AH452" i="1"/>
  <c r="AH505" i="1"/>
  <c r="AH542" i="1"/>
  <c r="AH1363" i="1"/>
  <c r="AH701" i="1"/>
  <c r="AH601" i="1"/>
  <c r="AH691" i="1"/>
  <c r="AH789" i="1"/>
  <c r="AH62" i="1"/>
  <c r="AH660" i="1"/>
  <c r="AH668" i="1"/>
  <c r="AH1162" i="1"/>
  <c r="AH247" i="1"/>
  <c r="AH1308" i="1"/>
  <c r="AH369" i="1"/>
  <c r="AH895" i="1"/>
  <c r="AH865" i="1"/>
  <c r="AH809" i="1"/>
  <c r="AH759" i="1"/>
  <c r="AH88" i="1"/>
  <c r="AH240" i="1"/>
  <c r="AH912" i="1"/>
  <c r="AH1289" i="1"/>
  <c r="AH492" i="1"/>
  <c r="AH442" i="1"/>
  <c r="AH152" i="1"/>
  <c r="AH483" i="1"/>
  <c r="AH1379" i="1"/>
  <c r="AH165" i="1"/>
  <c r="AH288" i="1"/>
  <c r="AH69" i="1"/>
  <c r="AH861" i="1"/>
  <c r="AH1158" i="1"/>
  <c r="AH885" i="1"/>
  <c r="AH860" i="1"/>
  <c r="AH169" i="1"/>
  <c r="AH564" i="1"/>
  <c r="AH1459" i="1"/>
  <c r="AH1372" i="1"/>
  <c r="AH1371" i="1"/>
  <c r="AH674" i="1"/>
  <c r="AH1027" i="1"/>
  <c r="AH414" i="1"/>
  <c r="AH1169" i="1"/>
  <c r="AH1397" i="1"/>
  <c r="AH589" i="1"/>
  <c r="AH515" i="1"/>
  <c r="AH1189" i="1"/>
  <c r="AH383" i="1"/>
  <c r="AH422" i="1"/>
  <c r="AH1460" i="1"/>
  <c r="AH996" i="1"/>
  <c r="AH1229" i="1"/>
  <c r="AH1084" i="1"/>
  <c r="AH688" i="1"/>
  <c r="AH194" i="1"/>
  <c r="AH526" i="1"/>
  <c r="AH346" i="1"/>
  <c r="AH373" i="1"/>
  <c r="AH738" i="1"/>
  <c r="AH196" i="1"/>
  <c r="AH606" i="1"/>
  <c r="AH82" i="1"/>
  <c r="AH924" i="1"/>
  <c r="AH402" i="1"/>
  <c r="AH1287" i="1"/>
  <c r="AH846" i="1"/>
  <c r="AH1008" i="1"/>
  <c r="AH887" i="1"/>
  <c r="AH374" i="1"/>
  <c r="AH642" i="1"/>
  <c r="AH1409" i="1"/>
  <c r="AH957" i="1"/>
  <c r="AH1407" i="1"/>
  <c r="AH1014" i="1"/>
  <c r="AH1137" i="1"/>
  <c r="AH1200" i="1"/>
  <c r="AH804" i="1"/>
  <c r="AH81" i="1"/>
  <c r="AH1249" i="1"/>
  <c r="AH1197" i="1"/>
  <c r="AH75" i="1"/>
  <c r="AH487" i="1"/>
  <c r="AH1453" i="1"/>
  <c r="AH878" i="1"/>
  <c r="AH213" i="1"/>
  <c r="AH877" i="1"/>
  <c r="AH1239" i="1"/>
  <c r="AH1381" i="1"/>
  <c r="AH797" i="1"/>
  <c r="AH503" i="1"/>
  <c r="AH710" i="1"/>
  <c r="AH441" i="1"/>
  <c r="AH866" i="1"/>
  <c r="AH1032" i="1"/>
  <c r="AH430" i="1"/>
  <c r="AH534" i="1"/>
  <c r="AH951" i="1"/>
  <c r="AH863" i="1"/>
  <c r="AH816" i="1"/>
  <c r="AH303" i="1"/>
  <c r="AH208" i="1"/>
  <c r="AH134" i="1"/>
  <c r="AH1434" i="1"/>
  <c r="AH730" i="1"/>
  <c r="AH745" i="1"/>
  <c r="AH248" i="1"/>
  <c r="AH1419" i="1"/>
  <c r="AH367" i="1"/>
  <c r="AH217" i="1"/>
  <c r="AH559" i="1"/>
  <c r="AH1330" i="1"/>
  <c r="AH764" i="1"/>
  <c r="AH1424" i="1"/>
  <c r="AH1275" i="1"/>
  <c r="AH763" i="1"/>
  <c r="AH629" i="1"/>
  <c r="AH401" i="1"/>
  <c r="AH754" i="1"/>
  <c r="AH882" i="1"/>
  <c r="AH1265" i="1"/>
  <c r="AH598" i="1"/>
  <c r="AH706" i="1"/>
  <c r="AH1017" i="1"/>
  <c r="AH315" i="1"/>
  <c r="AH214" i="1"/>
  <c r="AH176" i="1"/>
  <c r="AH1313" i="1"/>
  <c r="AH994" i="1"/>
  <c r="AH788" i="1"/>
  <c r="AH1044" i="1"/>
  <c r="AH631" i="1"/>
  <c r="AH1283" i="1"/>
  <c r="AH549" i="1"/>
  <c r="AH443" i="1"/>
  <c r="AH198" i="1"/>
  <c r="AH15" i="1"/>
  <c r="AH1048" i="1"/>
  <c r="AH780" i="1"/>
  <c r="AH851" i="1"/>
  <c r="AH739" i="1"/>
  <c r="AH720" i="1"/>
  <c r="AH774" i="1"/>
  <c r="AH297" i="1"/>
  <c r="AH765" i="1"/>
  <c r="AH304" i="1"/>
  <c r="AH783" i="1"/>
  <c r="AH897" i="1"/>
  <c r="AH22" i="1"/>
  <c r="AH1219" i="1"/>
  <c r="AH1148" i="1"/>
  <c r="AH1129" i="1"/>
  <c r="AH853" i="1"/>
  <c r="AH705" i="1"/>
  <c r="AH516" i="1"/>
  <c r="AH1443" i="1"/>
  <c r="AH971" i="1"/>
  <c r="AH834" i="1"/>
  <c r="AH652" i="1"/>
  <c r="AH175" i="1"/>
  <c r="AH133" i="1"/>
  <c r="AH978" i="1"/>
  <c r="AH328" i="1"/>
  <c r="AH1041" i="1"/>
  <c r="AH593" i="1"/>
  <c r="AH511" i="1"/>
  <c r="AH153" i="1"/>
  <c r="AH522" i="1"/>
  <c r="AH586" i="1"/>
  <c r="AH1038" i="1"/>
  <c r="AH266" i="1"/>
  <c r="AH930" i="1"/>
  <c r="AH616" i="1"/>
  <c r="AH358" i="1"/>
  <c r="AH319" i="1"/>
  <c r="AH94" i="1"/>
  <c r="AH270" i="1"/>
  <c r="AH785" i="1"/>
  <c r="AH1146" i="1"/>
  <c r="AH1402" i="1"/>
  <c r="AH1442" i="1"/>
  <c r="AH1086" i="1"/>
  <c r="AH461" i="1"/>
  <c r="AH1206" i="1"/>
  <c r="AH1302" i="1"/>
  <c r="AH1421" i="1"/>
  <c r="AH284" i="1"/>
  <c r="AH481" i="1"/>
  <c r="AH908" i="1"/>
  <c r="AH623" i="1"/>
  <c r="AH448" i="1"/>
  <c r="AH770" i="1"/>
  <c r="AH1177" i="1"/>
  <c r="AH293" i="1"/>
  <c r="AH35" i="1"/>
  <c r="AH636" i="1"/>
  <c r="AH1417" i="1"/>
  <c r="AH747" i="1"/>
  <c r="AH856" i="1"/>
  <c r="AH527" i="1"/>
  <c r="AH714" i="1"/>
  <c r="AH841" i="1"/>
  <c r="AH1254" i="1"/>
  <c r="AH160" i="1"/>
  <c r="AH1356" i="1"/>
  <c r="AH377" i="1"/>
  <c r="AH1119" i="1"/>
  <c r="AH802" i="1"/>
  <c r="AG124" i="1"/>
  <c r="AG1039" i="1"/>
  <c r="AG229" i="1"/>
  <c r="AG1166" i="1"/>
  <c r="AG981" i="1"/>
  <c r="AG781" i="1"/>
  <c r="AG1255" i="1"/>
  <c r="AG296" i="1"/>
  <c r="AG1077" i="1"/>
  <c r="AG215" i="1"/>
  <c r="AG1367" i="1"/>
  <c r="AG1091" i="1"/>
  <c r="AG122" i="1"/>
  <c r="AG308" i="1"/>
  <c r="AG507" i="1"/>
  <c r="AG544" i="1"/>
  <c r="AG1266" i="1"/>
  <c r="AG183" i="1"/>
  <c r="AG1193" i="1"/>
  <c r="AG291" i="1"/>
  <c r="AG440" i="1"/>
  <c r="AG760" i="1"/>
  <c r="AG1065" i="1"/>
  <c r="AG53" i="1"/>
  <c r="AG399" i="1"/>
  <c r="AG1336" i="1"/>
  <c r="AG113" i="1"/>
  <c r="AG890" i="1"/>
  <c r="AG342" i="1"/>
  <c r="AG224" i="1"/>
  <c r="AG638" i="1"/>
  <c r="AG914" i="1"/>
  <c r="AG1174" i="1"/>
  <c r="AG1411" i="1"/>
  <c r="AG918" i="1"/>
  <c r="AG337" i="1"/>
  <c r="AG1153" i="1"/>
  <c r="AG614" i="1"/>
  <c r="AG355" i="1"/>
  <c r="AG290" i="1"/>
  <c r="AG663" i="1"/>
  <c r="AG1451" i="1"/>
  <c r="AG1135" i="1"/>
  <c r="AG755" i="1"/>
  <c r="AG25" i="1"/>
  <c r="AG650" i="1"/>
  <c r="AG363" i="1"/>
  <c r="AG845" i="1"/>
  <c r="AG277" i="1"/>
  <c r="AG327" i="1"/>
  <c r="AG724" i="1"/>
  <c r="AG1314" i="1"/>
  <c r="AG190" i="1"/>
  <c r="AG1147" i="1"/>
  <c r="AG320" i="1"/>
  <c r="AG935" i="1"/>
  <c r="AG114" i="1"/>
  <c r="AG1011" i="1"/>
  <c r="AG1325" i="1"/>
  <c r="AG704" i="1"/>
  <c r="AG1349" i="1"/>
  <c r="AG275" i="1"/>
  <c r="AG434" i="1"/>
  <c r="AG1099" i="1"/>
  <c r="AG1149" i="1"/>
  <c r="AG41" i="1"/>
  <c r="AG1235" i="1"/>
  <c r="AG819" i="1"/>
  <c r="AG1108" i="1"/>
  <c r="AG1378" i="1"/>
  <c r="AG620" i="1"/>
  <c r="AG1271" i="1"/>
  <c r="AG261" i="1"/>
  <c r="AG331" i="1"/>
  <c r="AG833" i="1"/>
  <c r="AG1316" i="1"/>
  <c r="AG50" i="1"/>
  <c r="AG627" i="1"/>
  <c r="AG451" i="1"/>
  <c r="AG172" i="1"/>
  <c r="AG1290" i="1"/>
  <c r="AG624" i="1"/>
  <c r="AG570" i="1"/>
  <c r="AG1267" i="1"/>
  <c r="AG1085" i="1"/>
  <c r="AG105" i="1"/>
  <c r="AG1279" i="1"/>
  <c r="AG289" i="1"/>
  <c r="AG646" i="1"/>
  <c r="AG896" i="1"/>
  <c r="AG38" i="1"/>
  <c r="AG1191" i="1"/>
  <c r="AG1074" i="1"/>
  <c r="AG476" i="1"/>
  <c r="AG590" i="1"/>
  <c r="AG20" i="1"/>
  <c r="AG233" i="1"/>
  <c r="AG112" i="1"/>
  <c r="AG942" i="1"/>
  <c r="AG1408" i="1"/>
  <c r="AG28" i="1"/>
  <c r="AG1334" i="1"/>
  <c r="AG960" i="1"/>
  <c r="AG305" i="1"/>
  <c r="AG482" i="1"/>
  <c r="AG1420" i="1"/>
  <c r="AG173" i="1"/>
  <c r="AG444" i="1"/>
  <c r="AG742" i="1"/>
  <c r="AG182" i="1"/>
  <c r="AG459" i="1"/>
  <c r="AG1161" i="1"/>
  <c r="AG790" i="1"/>
  <c r="AG1088" i="1"/>
  <c r="AG1115" i="1"/>
  <c r="AG1376" i="1"/>
  <c r="AG1299" i="1"/>
  <c r="AG1310" i="1"/>
  <c r="AG1423" i="1"/>
  <c r="AG1233" i="1"/>
  <c r="AG1343" i="1"/>
  <c r="AG1342" i="1"/>
  <c r="AG1328" i="1"/>
  <c r="AG521" i="1"/>
  <c r="AG580" i="1"/>
  <c r="AG852" i="1"/>
  <c r="AG1350" i="1"/>
  <c r="AG530" i="1"/>
  <c r="AG1321" i="1"/>
  <c r="AG478" i="1"/>
  <c r="AG1309" i="1"/>
  <c r="AG1201" i="1"/>
  <c r="AG796" i="1"/>
  <c r="AG1196" i="1"/>
  <c r="AG1359" i="1"/>
  <c r="AG1401" i="1"/>
  <c r="AG540" i="1"/>
  <c r="AG857" i="1"/>
  <c r="AG1435" i="1"/>
  <c r="AG104" i="1"/>
  <c r="AG641" i="1"/>
  <c r="AG1138" i="1"/>
  <c r="AG60" i="1"/>
  <c r="AG397" i="1"/>
  <c r="AG721" i="1"/>
  <c r="AG794" i="1"/>
  <c r="AG106" i="1"/>
  <c r="AG1319" i="1"/>
  <c r="AG1387" i="1"/>
  <c r="AG171" i="1"/>
  <c r="AG1294" i="1"/>
  <c r="AG1095" i="1"/>
  <c r="AG1089" i="1"/>
  <c r="AG915" i="1"/>
  <c r="AG1079" i="1"/>
  <c r="AG485" i="1"/>
  <c r="AG479" i="1"/>
  <c r="AG672" i="1"/>
  <c r="AG73" i="1"/>
  <c r="AG740" i="1"/>
  <c r="AG184" i="1"/>
  <c r="AG1256" i="1"/>
  <c r="AG117" i="1"/>
  <c r="AG269" i="1"/>
  <c r="AG178" i="1"/>
  <c r="AG1140" i="1"/>
  <c r="AG107" i="1"/>
  <c r="AG204" i="1"/>
  <c r="AG992" i="1"/>
  <c r="AG87" i="1"/>
  <c r="AG1296" i="1"/>
  <c r="AG1394" i="1"/>
  <c r="AG86" i="1"/>
  <c r="AG210" i="1"/>
  <c r="AG868" i="1"/>
  <c r="AG45" i="1"/>
  <c r="AG1322" i="1"/>
  <c r="AG1096" i="1"/>
  <c r="AG1143" i="1"/>
  <c r="AG509" i="1"/>
  <c r="AG432" i="1"/>
  <c r="AG948" i="1"/>
  <c r="AG1374" i="1"/>
  <c r="AG417" i="1"/>
  <c r="AG1270" i="1"/>
  <c r="AG904" i="1"/>
  <c r="AG84" i="1"/>
  <c r="AG1112" i="1"/>
  <c r="AG1168" i="1"/>
  <c r="AG366" i="1"/>
  <c r="AG278" i="1"/>
  <c r="AG429" i="1"/>
  <c r="AG1258" i="1"/>
  <c r="AG3" i="1"/>
  <c r="AG1165" i="1"/>
  <c r="AG1034" i="1"/>
  <c r="AG382" i="1"/>
  <c r="AG630" i="1"/>
  <c r="AG1351" i="1"/>
  <c r="AG574" i="1"/>
  <c r="AG840" i="1"/>
  <c r="AG226" i="1"/>
  <c r="AG649" i="1"/>
  <c r="AG1244" i="1"/>
  <c r="AG66" i="1"/>
  <c r="AG855" i="1"/>
  <c r="AG1340" i="1"/>
  <c r="AG1145" i="1"/>
  <c r="AG1102" i="1"/>
  <c r="AG17" i="1"/>
  <c r="AG381" i="1"/>
  <c r="AG1393" i="1"/>
  <c r="AG881" i="1"/>
  <c r="AG1391" i="1"/>
  <c r="AG953" i="1"/>
  <c r="AG31" i="1"/>
  <c r="AG1024" i="1"/>
  <c r="AG1198" i="1"/>
  <c r="AG726" i="1"/>
  <c r="AG600" i="1"/>
  <c r="AG500" i="1"/>
  <c r="AG74" i="1"/>
  <c r="AG566" i="1"/>
  <c r="AG1368" i="1"/>
  <c r="AG818" i="1"/>
  <c r="AG999" i="1"/>
  <c r="AG1427" i="1"/>
  <c r="AG587" i="1"/>
  <c r="AG725" i="1"/>
  <c r="AG1030" i="1"/>
  <c r="AG116" i="1"/>
  <c r="AG1123" i="1"/>
  <c r="AG1400" i="1"/>
  <c r="AG977" i="1"/>
  <c r="AG1010" i="1"/>
  <c r="AG711" i="1"/>
  <c r="AG1405" i="1"/>
  <c r="AG149" i="1"/>
  <c r="AG360" i="1"/>
  <c r="AG719" i="1"/>
  <c r="AG368" i="1"/>
  <c r="AG1111" i="1"/>
  <c r="AG365" i="1"/>
  <c r="AG1335" i="1"/>
  <c r="AG352" i="1"/>
  <c r="AG426" i="1"/>
  <c r="AG474" i="1"/>
  <c r="AG110" i="1"/>
  <c r="AG1013" i="1"/>
  <c r="AG520" i="1"/>
  <c r="AG643" i="1"/>
  <c r="AG416" i="1"/>
  <c r="AG395" i="1"/>
  <c r="AG1001" i="1"/>
  <c r="AG146" i="1"/>
  <c r="AG49" i="1"/>
  <c r="AG939" i="1"/>
  <c r="AG715" i="1"/>
  <c r="AG1087" i="1"/>
  <c r="AG839" i="1"/>
  <c r="AG1250" i="1"/>
  <c r="AG241" i="1"/>
  <c r="AG867" i="1"/>
  <c r="AG257" i="1"/>
  <c r="AG1291" i="1"/>
  <c r="AG849" i="1"/>
  <c r="AG1224" i="1"/>
  <c r="AG454" i="1"/>
  <c r="AG900" i="1"/>
  <c r="AG657" i="1"/>
  <c r="AG967" i="1"/>
  <c r="AG778" i="1"/>
  <c r="AG349" i="1"/>
  <c r="AG408" i="1"/>
  <c r="AG811" i="1"/>
  <c r="AG546" i="1"/>
  <c r="AG655" i="1"/>
  <c r="AG1180" i="1"/>
  <c r="AG954" i="1"/>
  <c r="AG1243" i="1"/>
  <c r="AG671" i="1"/>
  <c r="AG1383" i="1"/>
  <c r="AG795" i="1"/>
  <c r="AG689" i="1"/>
  <c r="AG139" i="1"/>
  <c r="AG1377" i="1"/>
  <c r="AG1190" i="1"/>
  <c r="AG203" i="1"/>
  <c r="AG1361" i="1"/>
  <c r="AG943" i="1"/>
  <c r="AG144" i="1"/>
  <c r="AG1440" i="1"/>
  <c r="AG1234" i="1"/>
  <c r="AG130" i="1"/>
  <c r="AG264" i="1"/>
  <c r="AG455" i="1"/>
  <c r="AG1046" i="1"/>
  <c r="AG859" i="1"/>
  <c r="AG1414" i="1"/>
  <c r="AG921" i="1"/>
  <c r="AG59" i="1"/>
  <c r="AG894" i="1"/>
  <c r="AG237" i="1"/>
  <c r="AG1331" i="1"/>
  <c r="AG480" i="1"/>
  <c r="AG54" i="1"/>
  <c r="AG1215" i="1"/>
  <c r="AG212" i="1"/>
  <c r="AG879" i="1"/>
  <c r="AG1306" i="1"/>
  <c r="AG159" i="1"/>
  <c r="AG1128" i="1"/>
  <c r="AG72" i="1"/>
  <c r="AG858" i="1"/>
  <c r="AG1246" i="1"/>
  <c r="AG1247" i="1"/>
  <c r="AG1220" i="1"/>
  <c r="AG65" i="1"/>
  <c r="AG467" i="1"/>
  <c r="AG933" i="1"/>
  <c r="AG195" i="1"/>
  <c r="AG1100" i="1"/>
  <c r="AG947" i="1"/>
  <c r="AG135" i="1"/>
  <c r="AG506" i="1"/>
  <c r="AG1092" i="1"/>
  <c r="AG966" i="1"/>
  <c r="AG1276" i="1"/>
  <c r="AG285" i="1"/>
  <c r="AG274" i="1"/>
  <c r="AG71" i="1"/>
  <c r="AG1126" i="1"/>
  <c r="AG98" i="1"/>
  <c r="AG729" i="1"/>
  <c r="AG1005" i="1"/>
  <c r="AG517" i="1"/>
  <c r="AG632" i="1"/>
  <c r="AG575" i="1"/>
  <c r="AG433" i="1"/>
  <c r="AG1264" i="1"/>
  <c r="AG1399" i="1"/>
  <c r="AG1262" i="1"/>
  <c r="AG1389" i="1"/>
  <c r="AG758" i="1"/>
  <c r="AG709" i="1"/>
  <c r="AG716" i="1"/>
  <c r="AG514" i="1"/>
  <c r="AG1240" i="1"/>
  <c r="AG929" i="1"/>
  <c r="AG1117" i="1"/>
  <c r="AG1203" i="1"/>
  <c r="AG294" i="1"/>
  <c r="AG1259" i="1"/>
  <c r="AG128" i="1"/>
  <c r="AG988" i="1"/>
  <c r="AG883" i="1"/>
  <c r="AG1396" i="1"/>
  <c r="AG1175" i="1"/>
  <c r="AG787" i="1"/>
  <c r="AG835" i="1"/>
  <c r="AG842" i="1"/>
  <c r="AG1221" i="1"/>
  <c r="AG6" i="1"/>
  <c r="AG1157" i="1"/>
  <c r="AG1430" i="1"/>
  <c r="AG415" i="1"/>
  <c r="AG850" i="1"/>
  <c r="AG1000" i="1"/>
  <c r="AG253" i="1"/>
  <c r="AG250" i="1"/>
  <c r="AG990" i="1"/>
  <c r="AG235" i="1"/>
  <c r="AG1098" i="1"/>
  <c r="AG468" i="1"/>
  <c r="AG617" i="1"/>
  <c r="AG618" i="1"/>
  <c r="AG931" i="1"/>
  <c r="AG33" i="1"/>
  <c r="AG1238" i="1"/>
  <c r="AG64" i="1"/>
  <c r="AG658" i="1"/>
  <c r="AG245" i="1"/>
  <c r="AG829" i="1"/>
  <c r="AG407" i="1"/>
  <c r="AG686" i="1"/>
  <c r="AG1015" i="1"/>
  <c r="AG1003" i="1"/>
  <c r="AG817" i="1"/>
  <c r="AG665" i="1"/>
  <c r="AG847" i="1"/>
  <c r="AG613" i="1"/>
  <c r="AG793" i="1"/>
  <c r="AG392" i="1"/>
  <c r="AG1272" i="1"/>
  <c r="AG353" i="1"/>
  <c r="AG654" i="1"/>
  <c r="AG932" i="1"/>
  <c r="AG854" i="1"/>
  <c r="AG126" i="1"/>
  <c r="AG696" i="1"/>
  <c r="AG653" i="1"/>
  <c r="AG97" i="1"/>
  <c r="AG679" i="1"/>
  <c r="AG1151" i="1"/>
  <c r="AG1327" i="1"/>
  <c r="AG798" i="1"/>
  <c r="AG823" i="1"/>
  <c r="AG1097" i="1"/>
  <c r="AG1120" i="1"/>
  <c r="AG599" i="1"/>
  <c r="AG326" i="1"/>
  <c r="AG238" i="1"/>
  <c r="AG560" i="1"/>
  <c r="AG1348" i="1"/>
  <c r="AG1132" i="1"/>
  <c r="AG1439" i="1"/>
  <c r="AG343" i="1"/>
  <c r="AG1045" i="1"/>
  <c r="AG141" i="1"/>
  <c r="AG254" i="1"/>
  <c r="AG1222" i="1"/>
  <c r="AG838" i="1"/>
  <c r="AG200" i="1"/>
  <c r="AG1257" i="1"/>
  <c r="AG439" i="1"/>
  <c r="AG371" i="1"/>
  <c r="AG732" i="1"/>
  <c r="AG32" i="1"/>
  <c r="AG557" i="1"/>
  <c r="AG162" i="1"/>
  <c r="AG567" i="1"/>
  <c r="AG592" i="1"/>
  <c r="AG340" i="1"/>
  <c r="AG1072" i="1"/>
  <c r="AG1212" i="1"/>
  <c r="AG140" i="1"/>
  <c r="AG1106" i="1"/>
  <c r="AG251" i="1"/>
  <c r="AG648" i="1"/>
  <c r="AG339" i="1"/>
  <c r="AG1002" i="1"/>
  <c r="AG76" i="1"/>
  <c r="AG1061" i="1"/>
  <c r="AG1386" i="1"/>
  <c r="AG597" i="1"/>
  <c r="AG944" i="1"/>
  <c r="AG871" i="1"/>
  <c r="AG583" i="1"/>
  <c r="AG423" i="1"/>
  <c r="AG635" i="1"/>
  <c r="AG469" i="1"/>
  <c r="AG1425" i="1"/>
  <c r="AG543" i="1"/>
  <c r="AG799" i="1"/>
  <c r="AG1410" i="1"/>
  <c r="AG917" i="1"/>
  <c r="AG692" i="1"/>
  <c r="AG323" i="1"/>
  <c r="AG310" i="1"/>
  <c r="AG969" i="1"/>
  <c r="AG95" i="1"/>
  <c r="AG1113" i="1"/>
  <c r="AG699" i="1"/>
  <c r="AG746" i="1"/>
  <c r="AG826" i="1"/>
  <c r="AG782" i="1"/>
  <c r="AG207" i="1"/>
  <c r="AG29" i="1"/>
  <c r="AG552" i="1"/>
  <c r="AG372" i="1"/>
  <c r="AG453" i="1"/>
  <c r="AG1245" i="1"/>
  <c r="AG1286" i="1"/>
  <c r="AG268" i="1"/>
  <c r="AG11" i="1"/>
  <c r="AG496" i="1"/>
  <c r="AG39" i="1"/>
  <c r="AG899" i="1"/>
  <c r="AG608" i="1"/>
  <c r="AG830" i="1"/>
  <c r="AG604" i="1"/>
  <c r="AG584" i="1"/>
  <c r="AG767" i="1"/>
  <c r="AG1171" i="1"/>
  <c r="AG945" i="1"/>
  <c r="AG271" i="1"/>
  <c r="AG26" i="1"/>
  <c r="AG651" i="1"/>
  <c r="AG143" i="1"/>
  <c r="AG1364" i="1"/>
  <c r="AG1202" i="1"/>
  <c r="AG800" i="1"/>
  <c r="AG151" i="1"/>
  <c r="AG16" i="1"/>
  <c r="AG388" i="1"/>
  <c r="AG735" i="1"/>
  <c r="AG121" i="1"/>
  <c r="AG1080" i="1"/>
  <c r="AG1226" i="1"/>
  <c r="AG220" i="1"/>
  <c r="AG1185" i="1"/>
  <c r="AG1418" i="1"/>
  <c r="AG314" i="1"/>
  <c r="AG30" i="1"/>
  <c r="AG370" i="1"/>
  <c r="AG749" i="1"/>
  <c r="AG576" i="1"/>
  <c r="AG937" i="1"/>
  <c r="AG1159" i="1"/>
  <c r="AG1031" i="1"/>
  <c r="AG751" i="1"/>
  <c r="AG1232" i="1"/>
  <c r="AG1062" i="1"/>
  <c r="AG223" i="1"/>
  <c r="AG1059" i="1"/>
  <c r="AG723" i="1"/>
  <c r="AG569" i="1"/>
  <c r="AG48" i="1"/>
  <c r="AG595" i="1"/>
  <c r="AG633" i="1"/>
  <c r="AG1114" i="1"/>
  <c r="AG79" i="1"/>
  <c r="AG1429" i="1"/>
  <c r="AG180" i="1"/>
  <c r="AG1139" i="1"/>
  <c r="AG287" i="1"/>
  <c r="AG1043" i="1"/>
  <c r="AG1050" i="1"/>
  <c r="AG1042" i="1"/>
  <c r="AG926" i="1"/>
  <c r="AG757" i="1"/>
  <c r="AG491" i="1"/>
  <c r="AG518" i="1"/>
  <c r="AG1188" i="1"/>
  <c r="AG1284" i="1"/>
  <c r="AG1305" i="1"/>
  <c r="AG1093" i="1"/>
  <c r="AG550" i="1"/>
  <c r="AG713" i="1"/>
  <c r="AG528" i="1"/>
  <c r="AG637" i="1"/>
  <c r="AG1362" i="1"/>
  <c r="AG1105" i="1"/>
  <c r="AG1273" i="1"/>
  <c r="AG498" i="1"/>
  <c r="AG1037" i="1"/>
  <c r="AG155" i="1"/>
  <c r="AG1107" i="1"/>
  <c r="AG216" i="1"/>
  <c r="AG101" i="1"/>
  <c r="AG1053" i="1"/>
  <c r="AG512" i="1"/>
  <c r="AG318" i="1"/>
  <c r="AG57" i="1"/>
  <c r="AG499" i="1"/>
  <c r="AG952" i="1"/>
  <c r="AG350" i="1"/>
  <c r="AG806" i="1"/>
  <c r="AG906" i="1"/>
  <c r="AG1090" i="1"/>
  <c r="AG985" i="1"/>
  <c r="AG976" i="1"/>
  <c r="AG1365" i="1"/>
  <c r="AG404" i="1"/>
  <c r="AG400" i="1"/>
  <c r="AG209" i="1"/>
  <c r="AG1060" i="1"/>
  <c r="AG872" i="1"/>
  <c r="AG1404" i="1"/>
  <c r="AG10" i="1"/>
  <c r="AG1288" i="1"/>
  <c r="AG1269" i="1"/>
  <c r="AG647" i="1"/>
  <c r="AG1292" i="1"/>
  <c r="AG611" i="1"/>
  <c r="AG916" i="1"/>
  <c r="AG582" i="1"/>
  <c r="AG1116" i="1"/>
  <c r="AG344" i="1"/>
  <c r="AG125" i="1"/>
  <c r="AG449" i="1"/>
  <c r="AG1370" i="1"/>
  <c r="AG1352" i="1"/>
  <c r="AG127" i="1"/>
  <c r="AG659" i="1"/>
  <c r="AG870" i="1"/>
  <c r="AG186" i="1"/>
  <c r="AG345" i="1"/>
  <c r="AG513" i="1"/>
  <c r="AG177" i="1"/>
  <c r="AG502" i="1"/>
  <c r="AG1384" i="1"/>
  <c r="AG466" i="1"/>
  <c r="AG1317" i="1"/>
  <c r="AG425" i="1"/>
  <c r="AG1040" i="1"/>
  <c r="AG1428" i="1"/>
  <c r="AG1187" i="1"/>
  <c r="AG396" i="1"/>
  <c r="AG531" i="1"/>
  <c r="AG427" i="1"/>
  <c r="AG354" i="1"/>
  <c r="AG1280" i="1"/>
  <c r="AG329" i="1"/>
  <c r="AG1213" i="1"/>
  <c r="AG120" i="1"/>
  <c r="AG532" i="1"/>
  <c r="AG256" i="1"/>
  <c r="AG820" i="1"/>
  <c r="AG1109" i="1"/>
  <c r="AG901" i="1"/>
  <c r="AG489" i="1"/>
  <c r="AG769" i="1"/>
  <c r="AG115" i="1"/>
  <c r="AG594" i="1"/>
  <c r="AG984" i="1"/>
  <c r="AG1194" i="1"/>
  <c r="AG1403" i="1"/>
  <c r="AG2" i="1"/>
  <c r="AG102" i="1"/>
  <c r="AG927" i="1"/>
  <c r="AG828" i="1"/>
  <c r="AG1094" i="1"/>
  <c r="AG824" i="1"/>
  <c r="AG347" i="1"/>
  <c r="AG923" i="1"/>
  <c r="AG228" i="1"/>
  <c r="AG1251" i="1"/>
  <c r="AG862" i="1"/>
  <c r="AG815" i="1"/>
  <c r="AG109" i="1"/>
  <c r="AG941" i="1"/>
  <c r="AG734" i="1"/>
  <c r="AG410" i="1"/>
  <c r="AG680" i="1"/>
  <c r="AG956" i="1"/>
  <c r="AG211" i="1"/>
  <c r="AG1252" i="1"/>
  <c r="AG1223" i="1"/>
  <c r="AG1082" i="1"/>
  <c r="AG864" i="1"/>
  <c r="AG813" i="1"/>
  <c r="AG421" i="1"/>
  <c r="AG495" i="1"/>
  <c r="AG34" i="1"/>
  <c r="AG174" i="1"/>
  <c r="AG578" i="1"/>
  <c r="AG137" i="1"/>
  <c r="AG1455" i="1"/>
  <c r="AG90" i="1"/>
  <c r="AG55" i="1"/>
  <c r="AG280" i="1"/>
  <c r="AG464" i="1"/>
  <c r="AG68" i="1"/>
  <c r="AG965" i="1"/>
  <c r="AG132" i="1"/>
  <c r="AG563" i="1"/>
  <c r="AG85" i="1"/>
  <c r="AG456" i="1"/>
  <c r="AG78" i="1"/>
  <c r="AG1282" i="1"/>
  <c r="AG166" i="1"/>
  <c r="AG810" i="1"/>
  <c r="AG1007" i="1"/>
  <c r="AG1051" i="1"/>
  <c r="AG1438" i="1"/>
  <c r="AG779" i="1"/>
  <c r="AG324" i="1"/>
  <c r="AG1054" i="1"/>
  <c r="AG772" i="1"/>
  <c r="AG1307" i="1"/>
  <c r="AG1068" i="1"/>
  <c r="AG619" i="1"/>
  <c r="AG12" i="1"/>
  <c r="AG163" i="1"/>
  <c r="AG669" i="1"/>
  <c r="AG23" i="1"/>
  <c r="AG1413" i="1"/>
  <c r="AG920" i="1"/>
  <c r="AG661" i="1"/>
  <c r="AG420" i="1"/>
  <c r="AG1369" i="1"/>
  <c r="AG936" i="1"/>
  <c r="AG702" i="1"/>
  <c r="AG341" i="1"/>
  <c r="AG1110" i="1"/>
  <c r="AG299" i="1"/>
  <c r="AG1207" i="1"/>
  <c r="AG1392" i="1"/>
  <c r="AG678" i="1"/>
  <c r="AG1390" i="1"/>
  <c r="AG938" i="1"/>
  <c r="AG1304" i="1"/>
  <c r="AG56" i="1"/>
  <c r="AG1333" i="1"/>
  <c r="AG309" i="1"/>
  <c r="AG555" i="1"/>
  <c r="AG766" i="1"/>
  <c r="AG958" i="1"/>
  <c r="AG1448" i="1"/>
  <c r="AG1173" i="1"/>
  <c r="AG1163" i="1"/>
  <c r="AG1456" i="1"/>
  <c r="AG1205" i="1"/>
  <c r="AG187" i="1"/>
  <c r="AG986" i="1"/>
  <c r="AG316" i="1"/>
  <c r="AG581" i="1"/>
  <c r="AG972" i="1"/>
  <c r="AG756" i="1"/>
  <c r="AG61" i="1"/>
  <c r="AG693" i="1"/>
  <c r="AG1154" i="1"/>
  <c r="AG1355" i="1"/>
  <c r="AG1141" i="1"/>
  <c r="AG1457" i="1"/>
  <c r="AG1021" i="1"/>
  <c r="AG286" i="1"/>
  <c r="AG457" i="1"/>
  <c r="AG1028" i="1"/>
  <c r="AG728" i="1"/>
  <c r="AG1118" i="1"/>
  <c r="AG168" i="1"/>
  <c r="AG1012" i="1"/>
  <c r="AG255" i="1"/>
  <c r="AG1441" i="1"/>
  <c r="AG424" i="1"/>
  <c r="AG259" i="1"/>
  <c r="AG378" i="1"/>
  <c r="AG664" i="1"/>
  <c r="AG37" i="1"/>
  <c r="AG737" i="1"/>
  <c r="AG197" i="1"/>
  <c r="AG562" i="1"/>
  <c r="AG886" i="1"/>
  <c r="AG874" i="1"/>
  <c r="AG962" i="1"/>
  <c r="AG92" i="1"/>
  <c r="AG436" i="1"/>
  <c r="AG903" i="1"/>
  <c r="AG1329" i="1"/>
  <c r="AG1216" i="1"/>
  <c r="AG1450" i="1"/>
  <c r="AG1176" i="1"/>
  <c r="AG1033" i="1"/>
  <c r="AG44" i="1"/>
  <c r="AG666" i="1"/>
  <c r="AG573" i="1"/>
  <c r="AG385" i="1"/>
  <c r="AG1315" i="1"/>
  <c r="AG708" i="1"/>
  <c r="AG47" i="1"/>
  <c r="AG1236" i="1"/>
  <c r="AG998" i="1"/>
  <c r="AG907" i="1"/>
  <c r="AG494" i="1"/>
  <c r="AG431" i="1"/>
  <c r="AG524" i="1"/>
  <c r="AG1210" i="1"/>
  <c r="AG231" i="1"/>
  <c r="AG831" i="1"/>
  <c r="AG626" i="1"/>
  <c r="AG21" i="1"/>
  <c r="AG949" i="1"/>
  <c r="AG694" i="1"/>
  <c r="AG538" i="1"/>
  <c r="AG873" i="1"/>
  <c r="AG673" i="1"/>
  <c r="AG413" i="1"/>
  <c r="AG1078" i="1"/>
  <c r="AG880" i="1"/>
  <c r="AG727" i="1"/>
  <c r="AG677" i="1"/>
  <c r="AG539" i="1"/>
  <c r="AG1181" i="1"/>
  <c r="AG1344" i="1"/>
  <c r="AG961" i="1"/>
  <c r="AG14" i="1"/>
  <c r="AG753" i="1"/>
  <c r="AG1406" i="1"/>
  <c r="AG138" i="1"/>
  <c r="AG1431" i="1"/>
  <c r="AG435" i="1"/>
  <c r="AG848" i="1"/>
  <c r="AG761" i="1"/>
  <c r="AG585" i="1"/>
  <c r="AG805" i="1"/>
  <c r="AG786" i="1"/>
  <c r="AG801" i="1"/>
  <c r="AG1036" i="1"/>
  <c r="AG548" i="1"/>
  <c r="AG1160" i="1"/>
  <c r="AG262" i="1"/>
  <c r="AG281" i="1"/>
  <c r="AG836" i="1"/>
  <c r="AG123" i="1"/>
  <c r="AG1195" i="1"/>
  <c r="AG222" i="1"/>
  <c r="AG356" i="1"/>
  <c r="AG1415" i="1"/>
  <c r="AG922" i="1"/>
  <c r="AG359" i="1"/>
  <c r="AG987" i="1"/>
  <c r="AG1301" i="1"/>
  <c r="AG717" i="1"/>
  <c r="AG1242" i="1"/>
  <c r="AG1170" i="1"/>
  <c r="AG1297" i="1"/>
  <c r="AG419" i="1"/>
  <c r="AG832" i="1"/>
  <c r="AG321" i="1"/>
  <c r="AG682" i="1"/>
  <c r="AG625" i="1"/>
  <c r="AG1058" i="1"/>
  <c r="AG1375" i="1"/>
  <c r="AG1047" i="1"/>
  <c r="AG571" i="1"/>
  <c r="AG147" i="1"/>
  <c r="AG1458" i="1"/>
  <c r="AG51" i="1"/>
  <c r="AG535" i="1"/>
  <c r="AG96" i="1"/>
  <c r="AG1416" i="1"/>
  <c r="AG561" i="1"/>
  <c r="AG940" i="1"/>
  <c r="AG447" i="1"/>
  <c r="AG591" i="1"/>
  <c r="AG588" i="1"/>
  <c r="AG312" i="1"/>
  <c r="AG458" i="1"/>
  <c r="AG5" i="1"/>
  <c r="AG391" i="1"/>
  <c r="AG1004" i="1"/>
  <c r="AG438" i="1"/>
  <c r="AG1204" i="1"/>
  <c r="AG731" i="1"/>
  <c r="AG1353" i="1"/>
  <c r="AG1124" i="1"/>
  <c r="AG946" i="1"/>
  <c r="AG13" i="1"/>
  <c r="AG283" i="1"/>
  <c r="AG181" i="1"/>
  <c r="AG42" i="1"/>
  <c r="AG1026" i="1"/>
  <c r="AG1144" i="1"/>
  <c r="AG662" i="1"/>
  <c r="AG1320" i="1"/>
  <c r="AG46" i="1"/>
  <c r="AG1398" i="1"/>
  <c r="AG975" i="1"/>
  <c r="AG913" i="1"/>
  <c r="AG330" i="1"/>
  <c r="AG577" i="1"/>
  <c r="AG504" i="1"/>
  <c r="AG472" i="1"/>
  <c r="AG1136" i="1"/>
  <c r="AG282" i="1"/>
  <c r="AG83" i="1"/>
  <c r="AG1248" i="1"/>
  <c r="AG1388" i="1"/>
  <c r="AG891" i="1"/>
  <c r="AG525" i="1"/>
  <c r="AG634" i="1"/>
  <c r="AG843" i="1"/>
  <c r="AG1337" i="1"/>
  <c r="AG1064" i="1"/>
  <c r="AG744" i="1"/>
  <c r="AG1131" i="1"/>
  <c r="AG1152" i="1"/>
  <c r="AG508" i="1"/>
  <c r="AG1104" i="1"/>
  <c r="AG1066" i="1"/>
  <c r="AG792" i="1"/>
  <c r="AG1360" i="1"/>
  <c r="AG379" i="1"/>
  <c r="AG1300" i="1"/>
  <c r="AG822" i="1"/>
  <c r="AG777" i="1"/>
  <c r="AG964" i="1"/>
  <c r="AG387" i="1"/>
  <c r="AG398" i="1"/>
  <c r="AG612" i="1"/>
  <c r="AG553" i="1"/>
  <c r="AG681" i="1"/>
  <c r="AG63" i="1"/>
  <c r="AG762" i="1"/>
  <c r="AG579" i="1"/>
  <c r="AG995" i="1"/>
  <c r="AG1358" i="1"/>
  <c r="AG955" i="1"/>
  <c r="AG1208" i="1"/>
  <c r="AG925" i="1"/>
  <c r="AG876" i="1"/>
  <c r="AG406" i="1"/>
  <c r="AG58" i="1"/>
  <c r="AG1432" i="1"/>
  <c r="AG77" i="1"/>
  <c r="AG607" i="1"/>
  <c r="AG784" i="1"/>
  <c r="AG1373" i="1"/>
  <c r="AG1268" i="1"/>
  <c r="AG928" i="1"/>
  <c r="AG1056" i="1"/>
  <c r="AG380" i="1"/>
  <c r="AG393" i="1"/>
  <c r="AG1312" i="1"/>
  <c r="AG807" i="1"/>
  <c r="AG252" i="1"/>
  <c r="AG1101" i="1"/>
  <c r="AG244" i="1"/>
  <c r="AG1020" i="1"/>
  <c r="AG93" i="1"/>
  <c r="AG1339" i="1"/>
  <c r="AG640" i="1"/>
  <c r="AG351" i="1"/>
  <c r="AG690" i="1"/>
  <c r="AG157" i="1"/>
  <c r="AG1019" i="1"/>
  <c r="AG486" i="1"/>
  <c r="AG1323" i="1"/>
  <c r="AG193" i="1"/>
  <c r="AG411" i="1"/>
  <c r="AG460" i="1"/>
  <c r="AG471" i="1"/>
  <c r="AG317" i="1"/>
  <c r="AG979" i="1"/>
  <c r="AG970" i="1"/>
  <c r="AG1345" i="1"/>
  <c r="AG1211" i="1"/>
  <c r="AG490" i="1"/>
  <c r="AG1103" i="1"/>
  <c r="AG1167" i="1"/>
  <c r="AG893" i="1"/>
  <c r="AG265" i="1"/>
  <c r="AG1009" i="1"/>
  <c r="AG412" i="1"/>
  <c r="AG1070" i="1"/>
  <c r="AG1076" i="1"/>
  <c r="AG403" i="1"/>
  <c r="AG905" i="1"/>
  <c r="AG610" i="1"/>
  <c r="AG718" i="1"/>
  <c r="AG1133" i="1"/>
  <c r="AG192" i="1"/>
  <c r="AG488" i="1"/>
  <c r="AG302" i="1"/>
  <c r="AG621" i="1"/>
  <c r="AG249" i="1"/>
  <c r="AG475" i="1"/>
  <c r="AG1155" i="1"/>
  <c r="AG1122" i="1"/>
  <c r="AG523" i="1"/>
  <c r="AG1253" i="1"/>
  <c r="AG205" i="1"/>
  <c r="AG934" i="1"/>
  <c r="AG219" i="1"/>
  <c r="AG1018" i="1"/>
  <c r="AG236" i="1"/>
  <c r="AG541" i="1"/>
  <c r="AG1346" i="1"/>
  <c r="AG989" i="1"/>
  <c r="AG1081" i="1"/>
  <c r="AG389" i="1"/>
  <c r="AG154" i="1"/>
  <c r="AG306" i="1"/>
  <c r="AG997" i="1"/>
  <c r="AG338" i="1"/>
  <c r="AG1382" i="1"/>
  <c r="AG1134" i="1"/>
  <c r="AG227" i="1"/>
  <c r="AG24" i="1"/>
  <c r="AG622" i="1"/>
  <c r="AG164" i="1"/>
  <c r="AG639" i="1"/>
  <c r="AG533" i="1"/>
  <c r="AG670" i="1"/>
  <c r="AG473" i="1"/>
  <c r="AG300" i="1"/>
  <c r="AG1142" i="1"/>
  <c r="AG1184" i="1"/>
  <c r="AG276" i="1"/>
  <c r="AG405" i="1"/>
  <c r="AG273" i="1"/>
  <c r="AG773" i="1"/>
  <c r="AG7" i="1"/>
  <c r="AG676" i="1"/>
  <c r="AG325" i="1"/>
  <c r="AG750" i="1"/>
  <c r="AG1199" i="1"/>
  <c r="AG605" i="1"/>
  <c r="AG572" i="1"/>
  <c r="AG218" i="1"/>
  <c r="AG295" i="1"/>
  <c r="AG161" i="1"/>
  <c r="AG1326" i="1"/>
  <c r="AG973" i="1"/>
  <c r="AG301" i="1"/>
  <c r="AG1285" i="1"/>
  <c r="AG8" i="1"/>
  <c r="AG43" i="1"/>
  <c r="AG418" i="1"/>
  <c r="AG1444" i="1"/>
  <c r="AG1125" i="1"/>
  <c r="AG375" i="1"/>
  <c r="AG446" i="1"/>
  <c r="AG1075" i="1"/>
  <c r="AG748" i="1"/>
  <c r="AG450" i="1"/>
  <c r="AG230" i="1"/>
  <c r="AG99" i="1"/>
  <c r="AG188" i="1"/>
  <c r="AG100" i="1"/>
  <c r="AG150" i="1"/>
  <c r="AG645" i="1"/>
  <c r="AG225" i="1"/>
  <c r="AG1083" i="1"/>
  <c r="AG568" i="1"/>
  <c r="AG1063" i="1"/>
  <c r="AG80" i="1"/>
  <c r="AG1057" i="1"/>
  <c r="AG1437" i="1"/>
  <c r="AG1121" i="1"/>
  <c r="AG1035" i="1"/>
  <c r="AG179" i="1"/>
  <c r="AG1164" i="1"/>
  <c r="AG1025" i="1"/>
  <c r="AG234" i="1"/>
  <c r="AG246" i="1"/>
  <c r="AG1055" i="1"/>
  <c r="AG103" i="1"/>
  <c r="AG554" i="1"/>
  <c r="AG232" i="1"/>
  <c r="AG437" i="1"/>
  <c r="AG463" i="1"/>
  <c r="AG1069" i="1"/>
  <c r="AG812" i="1"/>
  <c r="AG551" i="1"/>
  <c r="AG684" i="1"/>
  <c r="AG1385" i="1"/>
  <c r="AG19" i="1"/>
  <c r="AG545" i="1"/>
  <c r="AG1452" i="1"/>
  <c r="AG1022" i="1"/>
  <c r="AG361" i="1"/>
  <c r="AG362" i="1"/>
  <c r="AG243" i="1"/>
  <c r="AG752" i="1"/>
  <c r="AG547" i="1"/>
  <c r="AG428" i="1"/>
  <c r="AG1447" i="1"/>
  <c r="AG27" i="1"/>
  <c r="AG462" i="1"/>
  <c r="AG884" i="1"/>
  <c r="AG292" i="1"/>
  <c r="AG1341" i="1"/>
  <c r="AG1454" i="1"/>
  <c r="AG272" i="1"/>
  <c r="AG258" i="1"/>
  <c r="AG707" i="1"/>
  <c r="AG1192" i="1"/>
  <c r="AG889" i="1"/>
  <c r="AG335" i="1"/>
  <c r="AG470" i="1"/>
  <c r="AG675" i="1"/>
  <c r="AG1067" i="1"/>
  <c r="AG484" i="1"/>
  <c r="AG199" i="1"/>
  <c r="AG1029" i="1"/>
  <c r="AG1311" i="1"/>
  <c r="AG1179" i="1"/>
  <c r="AG687" i="1"/>
  <c r="AG497" i="1"/>
  <c r="AG1156" i="1"/>
  <c r="AG1278" i="1"/>
  <c r="AG1073" i="1"/>
  <c r="AG909" i="1"/>
  <c r="AG733" i="1"/>
  <c r="AG982" i="1"/>
  <c r="AG1380" i="1"/>
  <c r="AG950" i="1"/>
  <c r="AG1366" i="1"/>
  <c r="AG477" i="1"/>
  <c r="AG1303" i="1"/>
  <c r="AG776" i="1"/>
  <c r="AG322" i="1"/>
  <c r="AG390" i="1"/>
  <c r="AG888" i="1"/>
  <c r="AG892" i="1"/>
  <c r="AG697" i="1"/>
  <c r="AG4" i="1"/>
  <c r="AG1130" i="1"/>
  <c r="AG1263" i="1"/>
  <c r="AG875" i="1"/>
  <c r="AG348" i="1"/>
  <c r="AG1449" i="1"/>
  <c r="AG825" i="1"/>
  <c r="AG136" i="1"/>
  <c r="AG239" i="1"/>
  <c r="AG519" i="1"/>
  <c r="AG959" i="1"/>
  <c r="AG537" i="1"/>
  <c r="AG131" i="1"/>
  <c r="AG722" i="1"/>
  <c r="AG1071" i="1"/>
  <c r="AG1357" i="1"/>
  <c r="AG700" i="1"/>
  <c r="AG741" i="1"/>
  <c r="AG837" i="1"/>
  <c r="AG1225" i="1"/>
  <c r="AG18" i="1"/>
  <c r="AG191" i="1"/>
  <c r="AG1260" i="1"/>
  <c r="AG1274" i="1"/>
  <c r="AG712" i="1"/>
  <c r="AG1298" i="1"/>
  <c r="AG118" i="1"/>
  <c r="AG565" i="1"/>
  <c r="AG445" i="1"/>
  <c r="AG808" i="1"/>
  <c r="AG1237" i="1"/>
  <c r="AG111" i="1"/>
  <c r="AG1186" i="1"/>
  <c r="AG386" i="1"/>
  <c r="AG1277" i="1"/>
  <c r="AG334" i="1"/>
  <c r="AG910" i="1"/>
  <c r="AG775" i="1"/>
  <c r="AG185" i="1"/>
  <c r="AG89" i="1"/>
  <c r="AG1445" i="1"/>
  <c r="AG170" i="1"/>
  <c r="AG167" i="1"/>
  <c r="AG1052" i="1"/>
  <c r="AG357" i="1"/>
  <c r="AG968" i="1"/>
  <c r="AG189" i="1"/>
  <c r="AG1295" i="1"/>
  <c r="AG332" i="1"/>
  <c r="AG827" i="1"/>
  <c r="AG384" i="1"/>
  <c r="AG1426" i="1"/>
  <c r="AG119" i="1"/>
  <c r="AG1182" i="1"/>
  <c r="AG67" i="1"/>
  <c r="AG1217" i="1"/>
  <c r="AG743" i="1"/>
  <c r="AG158" i="1"/>
  <c r="AG791" i="1"/>
  <c r="AG1023" i="1"/>
  <c r="AG206" i="1"/>
  <c r="AG1231" i="1"/>
  <c r="AG376" i="1"/>
  <c r="AG993" i="1"/>
  <c r="AG656" i="1"/>
  <c r="AG298" i="1"/>
  <c r="AG156" i="1"/>
  <c r="AG108" i="1"/>
  <c r="AG1214" i="1"/>
  <c r="AG242" i="1"/>
  <c r="AG983" i="1"/>
  <c r="AG267" i="1"/>
  <c r="AG667" i="1"/>
  <c r="AG409" i="1"/>
  <c r="AG1230" i="1"/>
  <c r="AG685" i="1"/>
  <c r="AG683" i="1"/>
  <c r="AG814" i="1"/>
  <c r="AG313" i="1"/>
  <c r="AG493" i="1"/>
  <c r="AG311" i="1"/>
  <c r="AG898" i="1"/>
  <c r="AG510" i="1"/>
  <c r="AG1347" i="1"/>
  <c r="AG142" i="1"/>
  <c r="AG1183" i="1"/>
  <c r="AG336" i="1"/>
  <c r="AG1016" i="1"/>
  <c r="AG394" i="1"/>
  <c r="AG963" i="1"/>
  <c r="AG1227" i="1"/>
  <c r="AG148" i="1"/>
  <c r="AG1261" i="1"/>
  <c r="AG602" i="1"/>
  <c r="AG129" i="1"/>
  <c r="AG1150" i="1"/>
  <c r="AG260" i="1"/>
  <c r="AG869" i="1"/>
  <c r="AG1354" i="1"/>
  <c r="AG1433" i="1"/>
  <c r="AG736" i="1"/>
  <c r="AG91" i="1"/>
  <c r="AG609" i="1"/>
  <c r="AG1395" i="1"/>
  <c r="AG9" i="1"/>
  <c r="AG52" i="1"/>
  <c r="AG558" i="1"/>
  <c r="AG615" i="1"/>
  <c r="AG145" i="1"/>
  <c r="AG695" i="1"/>
  <c r="AG1049" i="1"/>
  <c r="AG307" i="1"/>
  <c r="AG644" i="1"/>
  <c r="AG1228" i="1"/>
  <c r="AG1324" i="1"/>
  <c r="AG703" i="1"/>
  <c r="AG980" i="1"/>
  <c r="AG333" i="1"/>
  <c r="AG1218" i="1"/>
  <c r="AG1318" i="1"/>
  <c r="AG821" i="1"/>
  <c r="AG263" i="1"/>
  <c r="AG40" i="1"/>
  <c r="AG1241" i="1"/>
  <c r="AG1446" i="1"/>
  <c r="AG902" i="1"/>
  <c r="AG768" i="1"/>
  <c r="AG202" i="1"/>
  <c r="AG698" i="1"/>
  <c r="AG70" i="1"/>
  <c r="AG1127" i="1"/>
  <c r="AG628" i="1"/>
  <c r="AG1436" i="1"/>
  <c r="AG974" i="1"/>
  <c r="AG1412" i="1"/>
  <c r="AG919" i="1"/>
  <c r="AG36" i="1"/>
  <c r="AG1293" i="1"/>
  <c r="AG465" i="1"/>
  <c r="AG1422" i="1"/>
  <c r="AG1172" i="1"/>
  <c r="AG1209" i="1"/>
  <c r="AG1281" i="1"/>
  <c r="AG991" i="1"/>
  <c r="AG221" i="1"/>
  <c r="AG1006" i="1"/>
  <c r="AG556" i="1"/>
  <c r="AG844" i="1"/>
  <c r="AG803" i="1"/>
  <c r="AG536" i="1"/>
  <c r="AG1332" i="1"/>
  <c r="AG279" i="1"/>
  <c r="AG1178" i="1"/>
  <c r="AG201" i="1"/>
  <c r="AG501" i="1"/>
  <c r="AG364" i="1"/>
  <c r="AG1338" i="1"/>
  <c r="AG771" i="1"/>
  <c r="AG529" i="1"/>
  <c r="AG596" i="1"/>
  <c r="AG603" i="1"/>
  <c r="AG911" i="1"/>
  <c r="AG452" i="1"/>
  <c r="AG505" i="1"/>
  <c r="AG542" i="1"/>
  <c r="AG1363" i="1"/>
  <c r="AG701" i="1"/>
  <c r="AG601" i="1"/>
  <c r="AG691" i="1"/>
  <c r="AG789" i="1"/>
  <c r="AG62" i="1"/>
  <c r="AG660" i="1"/>
  <c r="AG668" i="1"/>
  <c r="AG1162" i="1"/>
  <c r="AG247" i="1"/>
  <c r="AG1308" i="1"/>
  <c r="AG369" i="1"/>
  <c r="AG895" i="1"/>
  <c r="AG865" i="1"/>
  <c r="AG809" i="1"/>
  <c r="AG759" i="1"/>
  <c r="AG88" i="1"/>
  <c r="AG240" i="1"/>
  <c r="AG912" i="1"/>
  <c r="AG1289" i="1"/>
  <c r="AG492" i="1"/>
  <c r="AG442" i="1"/>
  <c r="AG152" i="1"/>
  <c r="AG483" i="1"/>
  <c r="AG1379" i="1"/>
  <c r="AG165" i="1"/>
  <c r="AG288" i="1"/>
  <c r="AG69" i="1"/>
  <c r="AG861" i="1"/>
  <c r="AG1158" i="1"/>
  <c r="AG885" i="1"/>
  <c r="AG860" i="1"/>
  <c r="AG169" i="1"/>
  <c r="AG564" i="1"/>
  <c r="AG1459" i="1"/>
  <c r="AG1372" i="1"/>
  <c r="AG1371" i="1"/>
  <c r="AG674" i="1"/>
  <c r="AG1027" i="1"/>
  <c r="AG414" i="1"/>
  <c r="AG1169" i="1"/>
  <c r="AG1397" i="1"/>
  <c r="AG589" i="1"/>
  <c r="AG515" i="1"/>
  <c r="AG1189" i="1"/>
  <c r="AG383" i="1"/>
  <c r="AG422" i="1"/>
  <c r="AG1460" i="1"/>
  <c r="AG996" i="1"/>
  <c r="AG1229" i="1"/>
  <c r="AG1084" i="1"/>
  <c r="AG688" i="1"/>
  <c r="AG194" i="1"/>
  <c r="AG526" i="1"/>
  <c r="AG346" i="1"/>
  <c r="AG373" i="1"/>
  <c r="AG738" i="1"/>
  <c r="AG196" i="1"/>
  <c r="AG606" i="1"/>
  <c r="AG82" i="1"/>
  <c r="AG924" i="1"/>
  <c r="AG402" i="1"/>
  <c r="AG1287" i="1"/>
  <c r="AG846" i="1"/>
  <c r="AG1008" i="1"/>
  <c r="AG887" i="1"/>
  <c r="AG374" i="1"/>
  <c r="AG642" i="1"/>
  <c r="AG1409" i="1"/>
  <c r="AG957" i="1"/>
  <c r="AG1407" i="1"/>
  <c r="AG1014" i="1"/>
  <c r="AG1137" i="1"/>
  <c r="AG1200" i="1"/>
  <c r="AG804" i="1"/>
  <c r="AG81" i="1"/>
  <c r="AG1249" i="1"/>
  <c r="AG1197" i="1"/>
  <c r="AG75" i="1"/>
  <c r="AG487" i="1"/>
  <c r="AG1453" i="1"/>
  <c r="AG878" i="1"/>
  <c r="AG213" i="1"/>
  <c r="AG877" i="1"/>
  <c r="AG1239" i="1"/>
  <c r="AG1381" i="1"/>
  <c r="AG797" i="1"/>
  <c r="AG503" i="1"/>
  <c r="AG710" i="1"/>
  <c r="AG441" i="1"/>
  <c r="AG866" i="1"/>
  <c r="AG1032" i="1"/>
  <c r="AG430" i="1"/>
  <c r="AG534" i="1"/>
  <c r="AG951" i="1"/>
  <c r="AG863" i="1"/>
  <c r="AG816" i="1"/>
  <c r="AG303" i="1"/>
  <c r="AG208" i="1"/>
  <c r="AG134" i="1"/>
  <c r="AG1434" i="1"/>
  <c r="AG730" i="1"/>
  <c r="AG745" i="1"/>
  <c r="AG248" i="1"/>
  <c r="AG1419" i="1"/>
  <c r="AG367" i="1"/>
  <c r="AG217" i="1"/>
  <c r="AG559" i="1"/>
  <c r="AG1330" i="1"/>
  <c r="AG764" i="1"/>
  <c r="AG1424" i="1"/>
  <c r="AG1275" i="1"/>
  <c r="AG763" i="1"/>
  <c r="AG629" i="1"/>
  <c r="AG401" i="1"/>
  <c r="AG754" i="1"/>
  <c r="AG882" i="1"/>
  <c r="AG1265" i="1"/>
  <c r="AG598" i="1"/>
  <c r="AG706" i="1"/>
  <c r="AG1017" i="1"/>
  <c r="AG315" i="1"/>
  <c r="AG214" i="1"/>
  <c r="AG176" i="1"/>
  <c r="AG1313" i="1"/>
  <c r="AG994" i="1"/>
  <c r="AG788" i="1"/>
  <c r="AG1044" i="1"/>
  <c r="AG631" i="1"/>
  <c r="AG1283" i="1"/>
  <c r="AG549" i="1"/>
  <c r="AG443" i="1"/>
  <c r="AG198" i="1"/>
  <c r="AG15" i="1"/>
  <c r="AG1048" i="1"/>
  <c r="AG780" i="1"/>
  <c r="AG851" i="1"/>
  <c r="AG739" i="1"/>
  <c r="AG720" i="1"/>
  <c r="AG774" i="1"/>
  <c r="AG297" i="1"/>
  <c r="AG765" i="1"/>
  <c r="AG304" i="1"/>
  <c r="AG783" i="1"/>
  <c r="AG897" i="1"/>
  <c r="AG22" i="1"/>
  <c r="AG1219" i="1"/>
  <c r="AG1148" i="1"/>
  <c r="AG1129" i="1"/>
  <c r="AG853" i="1"/>
  <c r="AG705" i="1"/>
  <c r="AG516" i="1"/>
  <c r="AG1443" i="1"/>
  <c r="AG971" i="1"/>
  <c r="AG834" i="1"/>
  <c r="AG652" i="1"/>
  <c r="AG175" i="1"/>
  <c r="AG133" i="1"/>
  <c r="AG978" i="1"/>
  <c r="AG328" i="1"/>
  <c r="AG1041" i="1"/>
  <c r="AG593" i="1"/>
  <c r="AG511" i="1"/>
  <c r="AG153" i="1"/>
  <c r="AG522" i="1"/>
  <c r="AG586" i="1"/>
  <c r="AG1038" i="1"/>
  <c r="AG266" i="1"/>
  <c r="AG930" i="1"/>
  <c r="AG616" i="1"/>
  <c r="AG358" i="1"/>
  <c r="AG319" i="1"/>
  <c r="AG94" i="1"/>
  <c r="AG270" i="1"/>
  <c r="AG785" i="1"/>
  <c r="AG1146" i="1"/>
  <c r="AG1402" i="1"/>
  <c r="AG1442" i="1"/>
  <c r="AG1086" i="1"/>
  <c r="AG461" i="1"/>
  <c r="AG1206" i="1"/>
  <c r="AG1302" i="1"/>
  <c r="AG1421" i="1"/>
  <c r="AG284" i="1"/>
  <c r="AG481" i="1"/>
  <c r="AG908" i="1"/>
  <c r="AG623" i="1"/>
  <c r="AG448" i="1"/>
  <c r="AG770" i="1"/>
  <c r="AG1177" i="1"/>
  <c r="AG293" i="1"/>
  <c r="AG35" i="1"/>
  <c r="AG636" i="1"/>
  <c r="AG1417" i="1"/>
  <c r="AG747" i="1"/>
  <c r="AG856" i="1"/>
  <c r="AG527" i="1"/>
  <c r="AG714" i="1"/>
  <c r="AG841" i="1"/>
  <c r="AG1254" i="1"/>
  <c r="AG160" i="1"/>
  <c r="AG1356" i="1"/>
  <c r="AG377" i="1"/>
  <c r="AG1119" i="1"/>
  <c r="AG802" i="1"/>
  <c r="AF124" i="1"/>
  <c r="AF1039" i="1"/>
  <c r="AF229" i="1"/>
  <c r="AF1166" i="1"/>
  <c r="AF981" i="1"/>
  <c r="AF781" i="1"/>
  <c r="AF1255" i="1"/>
  <c r="AF296" i="1"/>
  <c r="AF1077" i="1"/>
  <c r="AF215" i="1"/>
  <c r="AF1367" i="1"/>
  <c r="AF1091" i="1"/>
  <c r="AF122" i="1"/>
  <c r="AF308" i="1"/>
  <c r="AF507" i="1"/>
  <c r="AF544" i="1"/>
  <c r="AF1266" i="1"/>
  <c r="AF183" i="1"/>
  <c r="AF1193" i="1"/>
  <c r="AF291" i="1"/>
  <c r="AF440" i="1"/>
  <c r="AF760" i="1"/>
  <c r="AF1065" i="1"/>
  <c r="AF53" i="1"/>
  <c r="AF399" i="1"/>
  <c r="AF1336" i="1"/>
  <c r="AF113" i="1"/>
  <c r="AF890" i="1"/>
  <c r="AF342" i="1"/>
  <c r="AF224" i="1"/>
  <c r="AF638" i="1"/>
  <c r="AF914" i="1"/>
  <c r="AF1174" i="1"/>
  <c r="AF1411" i="1"/>
  <c r="AF918" i="1"/>
  <c r="AF337" i="1"/>
  <c r="AF1153" i="1"/>
  <c r="AF614" i="1"/>
  <c r="AF355" i="1"/>
  <c r="AF290" i="1"/>
  <c r="AF663" i="1"/>
  <c r="AF1451" i="1"/>
  <c r="AF1135" i="1"/>
  <c r="AF755" i="1"/>
  <c r="AF25" i="1"/>
  <c r="AF650" i="1"/>
  <c r="AF363" i="1"/>
  <c r="AF845" i="1"/>
  <c r="AF277" i="1"/>
  <c r="AF327" i="1"/>
  <c r="AF724" i="1"/>
  <c r="AF1314" i="1"/>
  <c r="AF190" i="1"/>
  <c r="AF1147" i="1"/>
  <c r="AF320" i="1"/>
  <c r="AF935" i="1"/>
  <c r="AF114" i="1"/>
  <c r="AF1011" i="1"/>
  <c r="AF1325" i="1"/>
  <c r="AF704" i="1"/>
  <c r="AF1349" i="1"/>
  <c r="AF275" i="1"/>
  <c r="AF434" i="1"/>
  <c r="AF1099" i="1"/>
  <c r="AF1149" i="1"/>
  <c r="AF41" i="1"/>
  <c r="AF1235" i="1"/>
  <c r="AF819" i="1"/>
  <c r="AF1108" i="1"/>
  <c r="AF1378" i="1"/>
  <c r="AF620" i="1"/>
  <c r="AF1271" i="1"/>
  <c r="AF261" i="1"/>
  <c r="AF331" i="1"/>
  <c r="AF833" i="1"/>
  <c r="AF1316" i="1"/>
  <c r="AF50" i="1"/>
  <c r="AF627" i="1"/>
  <c r="AF451" i="1"/>
  <c r="AF172" i="1"/>
  <c r="AF1290" i="1"/>
  <c r="AF624" i="1"/>
  <c r="AF570" i="1"/>
  <c r="AF1267" i="1"/>
  <c r="AF1085" i="1"/>
  <c r="AF105" i="1"/>
  <c r="AF1279" i="1"/>
  <c r="AF289" i="1"/>
  <c r="AF646" i="1"/>
  <c r="AF896" i="1"/>
  <c r="AF38" i="1"/>
  <c r="AF1191" i="1"/>
  <c r="AF1074" i="1"/>
  <c r="AF476" i="1"/>
  <c r="AF590" i="1"/>
  <c r="AF20" i="1"/>
  <c r="AF233" i="1"/>
  <c r="AF112" i="1"/>
  <c r="AF942" i="1"/>
  <c r="AF1408" i="1"/>
  <c r="AF28" i="1"/>
  <c r="AF1334" i="1"/>
  <c r="AF960" i="1"/>
  <c r="AF305" i="1"/>
  <c r="AF482" i="1"/>
  <c r="AF1420" i="1"/>
  <c r="AF173" i="1"/>
  <c r="AF444" i="1"/>
  <c r="AF742" i="1"/>
  <c r="AF182" i="1"/>
  <c r="AF459" i="1"/>
  <c r="AF1161" i="1"/>
  <c r="AF790" i="1"/>
  <c r="AF1088" i="1"/>
  <c r="AF1115" i="1"/>
  <c r="AF1376" i="1"/>
  <c r="AF1299" i="1"/>
  <c r="AF1310" i="1"/>
  <c r="AF1423" i="1"/>
  <c r="AF1233" i="1"/>
  <c r="AF1343" i="1"/>
  <c r="AF1342" i="1"/>
  <c r="AF1328" i="1"/>
  <c r="AF521" i="1"/>
  <c r="AF580" i="1"/>
  <c r="AF852" i="1"/>
  <c r="AF1350" i="1"/>
  <c r="AF530" i="1"/>
  <c r="AF1321" i="1"/>
  <c r="AF478" i="1"/>
  <c r="AF1309" i="1"/>
  <c r="AF1201" i="1"/>
  <c r="AF796" i="1"/>
  <c r="AF1196" i="1"/>
  <c r="AF1359" i="1"/>
  <c r="AF1401" i="1"/>
  <c r="AF540" i="1"/>
  <c r="AF857" i="1"/>
  <c r="AF1435" i="1"/>
  <c r="AF104" i="1"/>
  <c r="AF641" i="1"/>
  <c r="AF1138" i="1"/>
  <c r="AF60" i="1"/>
  <c r="AF397" i="1"/>
  <c r="AF721" i="1"/>
  <c r="AF794" i="1"/>
  <c r="AF106" i="1"/>
  <c r="AF1319" i="1"/>
  <c r="AF1387" i="1"/>
  <c r="AF171" i="1"/>
  <c r="AF1294" i="1"/>
  <c r="AF1095" i="1"/>
  <c r="AF1089" i="1"/>
  <c r="AF915" i="1"/>
  <c r="AF1079" i="1"/>
  <c r="AF485" i="1"/>
  <c r="AF479" i="1"/>
  <c r="AF672" i="1"/>
  <c r="AF73" i="1"/>
  <c r="AF740" i="1"/>
  <c r="AF184" i="1"/>
  <c r="AF1256" i="1"/>
  <c r="AF117" i="1"/>
  <c r="AF269" i="1"/>
  <c r="AF178" i="1"/>
  <c r="AF1140" i="1"/>
  <c r="AF107" i="1"/>
  <c r="AF204" i="1"/>
  <c r="AF992" i="1"/>
  <c r="AF87" i="1"/>
  <c r="AF1296" i="1"/>
  <c r="AF1394" i="1"/>
  <c r="AF86" i="1"/>
  <c r="AF210" i="1"/>
  <c r="AF868" i="1"/>
  <c r="AF45" i="1"/>
  <c r="AF1322" i="1"/>
  <c r="AF1096" i="1"/>
  <c r="AF1143" i="1"/>
  <c r="AF509" i="1"/>
  <c r="AF432" i="1"/>
  <c r="AF948" i="1"/>
  <c r="AF1374" i="1"/>
  <c r="AF417" i="1"/>
  <c r="AF1270" i="1"/>
  <c r="AF904" i="1"/>
  <c r="AF84" i="1"/>
  <c r="AF1112" i="1"/>
  <c r="AF1168" i="1"/>
  <c r="AF366" i="1"/>
  <c r="AF278" i="1"/>
  <c r="AF429" i="1"/>
  <c r="AF1258" i="1"/>
  <c r="AF3" i="1"/>
  <c r="AF1165" i="1"/>
  <c r="AF1034" i="1"/>
  <c r="AF382" i="1"/>
  <c r="AF630" i="1"/>
  <c r="AF1351" i="1"/>
  <c r="AF574" i="1"/>
  <c r="AF840" i="1"/>
  <c r="AF226" i="1"/>
  <c r="AF649" i="1"/>
  <c r="AF1244" i="1"/>
  <c r="AF66" i="1"/>
  <c r="AF855" i="1"/>
  <c r="AF1340" i="1"/>
  <c r="AF1145" i="1"/>
  <c r="AF1102" i="1"/>
  <c r="AF17" i="1"/>
  <c r="AF381" i="1"/>
  <c r="AF1393" i="1"/>
  <c r="AF881" i="1"/>
  <c r="AF1391" i="1"/>
  <c r="AF953" i="1"/>
  <c r="AF31" i="1"/>
  <c r="AF1024" i="1"/>
  <c r="AF1198" i="1"/>
  <c r="AF726" i="1"/>
  <c r="AF600" i="1"/>
  <c r="AF500" i="1"/>
  <c r="AF74" i="1"/>
  <c r="AF566" i="1"/>
  <c r="AF1368" i="1"/>
  <c r="AF818" i="1"/>
  <c r="AF999" i="1"/>
  <c r="AF1427" i="1"/>
  <c r="AF587" i="1"/>
  <c r="AF725" i="1"/>
  <c r="AF1030" i="1"/>
  <c r="AF116" i="1"/>
  <c r="AF1123" i="1"/>
  <c r="AF1400" i="1"/>
  <c r="AF977" i="1"/>
  <c r="AF1010" i="1"/>
  <c r="AF711" i="1"/>
  <c r="AF1405" i="1"/>
  <c r="AF149" i="1"/>
  <c r="AF360" i="1"/>
  <c r="AF719" i="1"/>
  <c r="AF368" i="1"/>
  <c r="AF1111" i="1"/>
  <c r="AF365" i="1"/>
  <c r="AF1335" i="1"/>
  <c r="AF352" i="1"/>
  <c r="AF426" i="1"/>
  <c r="AF474" i="1"/>
  <c r="AF110" i="1"/>
  <c r="AF1013" i="1"/>
  <c r="AF520" i="1"/>
  <c r="AF643" i="1"/>
  <c r="AF416" i="1"/>
  <c r="AF395" i="1"/>
  <c r="AF1001" i="1"/>
  <c r="AF146" i="1"/>
  <c r="AF49" i="1"/>
  <c r="AF939" i="1"/>
  <c r="AF715" i="1"/>
  <c r="AF1087" i="1"/>
  <c r="AF839" i="1"/>
  <c r="AF1250" i="1"/>
  <c r="AF241" i="1"/>
  <c r="AF867" i="1"/>
  <c r="AF257" i="1"/>
  <c r="AF1291" i="1"/>
  <c r="AF849" i="1"/>
  <c r="AF1224" i="1"/>
  <c r="AF454" i="1"/>
  <c r="AF900" i="1"/>
  <c r="AF657" i="1"/>
  <c r="AF967" i="1"/>
  <c r="AF778" i="1"/>
  <c r="AF349" i="1"/>
  <c r="AF408" i="1"/>
  <c r="AF811" i="1"/>
  <c r="AF546" i="1"/>
  <c r="AF655" i="1"/>
  <c r="AF1180" i="1"/>
  <c r="AF954" i="1"/>
  <c r="AF1243" i="1"/>
  <c r="AF671" i="1"/>
  <c r="AF1383" i="1"/>
  <c r="AF795" i="1"/>
  <c r="AF689" i="1"/>
  <c r="AF139" i="1"/>
  <c r="AF1377" i="1"/>
  <c r="AF1190" i="1"/>
  <c r="AF203" i="1"/>
  <c r="AF1361" i="1"/>
  <c r="AF943" i="1"/>
  <c r="AF144" i="1"/>
  <c r="AF1440" i="1"/>
  <c r="AF1234" i="1"/>
  <c r="AF130" i="1"/>
  <c r="AF264" i="1"/>
  <c r="AF455" i="1"/>
  <c r="AF1046" i="1"/>
  <c r="AF859" i="1"/>
  <c r="AF1414" i="1"/>
  <c r="AF921" i="1"/>
  <c r="AF59" i="1"/>
  <c r="AF894" i="1"/>
  <c r="AF237" i="1"/>
  <c r="AF1331" i="1"/>
  <c r="AF480" i="1"/>
  <c r="AF54" i="1"/>
  <c r="AF1215" i="1"/>
  <c r="AF212" i="1"/>
  <c r="AF879" i="1"/>
  <c r="AF1306" i="1"/>
  <c r="AF159" i="1"/>
  <c r="AF1128" i="1"/>
  <c r="AF72" i="1"/>
  <c r="AF858" i="1"/>
  <c r="AF1246" i="1"/>
  <c r="AF1247" i="1"/>
  <c r="AF1220" i="1"/>
  <c r="AF65" i="1"/>
  <c r="AF467" i="1"/>
  <c r="AF933" i="1"/>
  <c r="AF195" i="1"/>
  <c r="AF1100" i="1"/>
  <c r="AF947" i="1"/>
  <c r="AF135" i="1"/>
  <c r="AF506" i="1"/>
  <c r="AF1092" i="1"/>
  <c r="AF966" i="1"/>
  <c r="AF1276" i="1"/>
  <c r="AF285" i="1"/>
  <c r="AF274" i="1"/>
  <c r="AF71" i="1"/>
  <c r="AF1126" i="1"/>
  <c r="AF98" i="1"/>
  <c r="AF729" i="1"/>
  <c r="AF1005" i="1"/>
  <c r="AF517" i="1"/>
  <c r="AF632" i="1"/>
  <c r="AF575" i="1"/>
  <c r="AF433" i="1"/>
  <c r="AF1264" i="1"/>
  <c r="AF1399" i="1"/>
  <c r="AF1262" i="1"/>
  <c r="AF1389" i="1"/>
  <c r="AF758" i="1"/>
  <c r="AF709" i="1"/>
  <c r="AF716" i="1"/>
  <c r="AF514" i="1"/>
  <c r="AF1240" i="1"/>
  <c r="AF929" i="1"/>
  <c r="AF1117" i="1"/>
  <c r="AF1203" i="1"/>
  <c r="AF294" i="1"/>
  <c r="AF1259" i="1"/>
  <c r="AF128" i="1"/>
  <c r="AF988" i="1"/>
  <c r="AF883" i="1"/>
  <c r="AF1396" i="1"/>
  <c r="AF1175" i="1"/>
  <c r="AF787" i="1"/>
  <c r="AF835" i="1"/>
  <c r="AF842" i="1"/>
  <c r="AF1221" i="1"/>
  <c r="AF6" i="1"/>
  <c r="AF1157" i="1"/>
  <c r="AF1430" i="1"/>
  <c r="AF415" i="1"/>
  <c r="AF850" i="1"/>
  <c r="AF1000" i="1"/>
  <c r="AF253" i="1"/>
  <c r="AF250" i="1"/>
  <c r="AF990" i="1"/>
  <c r="AF235" i="1"/>
  <c r="AF1098" i="1"/>
  <c r="AF468" i="1"/>
  <c r="AF617" i="1"/>
  <c r="AF618" i="1"/>
  <c r="AF931" i="1"/>
  <c r="AF33" i="1"/>
  <c r="AF1238" i="1"/>
  <c r="AF64" i="1"/>
  <c r="AF658" i="1"/>
  <c r="AF245" i="1"/>
  <c r="AF829" i="1"/>
  <c r="AF407" i="1"/>
  <c r="AF686" i="1"/>
  <c r="AF1015" i="1"/>
  <c r="AF1003" i="1"/>
  <c r="AF817" i="1"/>
  <c r="AF665" i="1"/>
  <c r="AF847" i="1"/>
  <c r="AF613" i="1"/>
  <c r="AF793" i="1"/>
  <c r="AF392" i="1"/>
  <c r="AF1272" i="1"/>
  <c r="AF353" i="1"/>
  <c r="AF654" i="1"/>
  <c r="AF932" i="1"/>
  <c r="AF854" i="1"/>
  <c r="AF126" i="1"/>
  <c r="AF696" i="1"/>
  <c r="AF653" i="1"/>
  <c r="AF97" i="1"/>
  <c r="AF679" i="1"/>
  <c r="AF1151" i="1"/>
  <c r="AF1327" i="1"/>
  <c r="AF798" i="1"/>
  <c r="AF823" i="1"/>
  <c r="AF1097" i="1"/>
  <c r="AF1120" i="1"/>
  <c r="AF599" i="1"/>
  <c r="AF326" i="1"/>
  <c r="AF238" i="1"/>
  <c r="AF560" i="1"/>
  <c r="AF1348" i="1"/>
  <c r="AF1132" i="1"/>
  <c r="AF1439" i="1"/>
  <c r="AF343" i="1"/>
  <c r="AF1045" i="1"/>
  <c r="AF141" i="1"/>
  <c r="AF254" i="1"/>
  <c r="AF1222" i="1"/>
  <c r="AF838" i="1"/>
  <c r="AF200" i="1"/>
  <c r="AF1257" i="1"/>
  <c r="AF439" i="1"/>
  <c r="AF371" i="1"/>
  <c r="AF732" i="1"/>
  <c r="AF32" i="1"/>
  <c r="AF557" i="1"/>
  <c r="AF162" i="1"/>
  <c r="AF567" i="1"/>
  <c r="AF592" i="1"/>
  <c r="AF340" i="1"/>
  <c r="AF1072" i="1"/>
  <c r="AF1212" i="1"/>
  <c r="AF140" i="1"/>
  <c r="AF1106" i="1"/>
  <c r="AF251" i="1"/>
  <c r="AF648" i="1"/>
  <c r="AF339" i="1"/>
  <c r="AF1002" i="1"/>
  <c r="AF76" i="1"/>
  <c r="AF1061" i="1"/>
  <c r="AF1386" i="1"/>
  <c r="AF597" i="1"/>
  <c r="AF944" i="1"/>
  <c r="AF871" i="1"/>
  <c r="AF583" i="1"/>
  <c r="AF423" i="1"/>
  <c r="AF635" i="1"/>
  <c r="AF469" i="1"/>
  <c r="AF1425" i="1"/>
  <c r="AF543" i="1"/>
  <c r="AF799" i="1"/>
  <c r="AF1410" i="1"/>
  <c r="AF917" i="1"/>
  <c r="AF692" i="1"/>
  <c r="AF323" i="1"/>
  <c r="AF310" i="1"/>
  <c r="AF969" i="1"/>
  <c r="AF95" i="1"/>
  <c r="AF1113" i="1"/>
  <c r="AF699" i="1"/>
  <c r="AF746" i="1"/>
  <c r="AF826" i="1"/>
  <c r="AF782" i="1"/>
  <c r="AF207" i="1"/>
  <c r="AF29" i="1"/>
  <c r="AF552" i="1"/>
  <c r="AF372" i="1"/>
  <c r="AF453" i="1"/>
  <c r="AF1245" i="1"/>
  <c r="AF1286" i="1"/>
  <c r="AF268" i="1"/>
  <c r="AF11" i="1"/>
  <c r="AF496" i="1"/>
  <c r="AF39" i="1"/>
  <c r="AF899" i="1"/>
  <c r="AF608" i="1"/>
  <c r="AF830" i="1"/>
  <c r="AF604" i="1"/>
  <c r="AF584" i="1"/>
  <c r="AF767" i="1"/>
  <c r="AF1171" i="1"/>
  <c r="AF945" i="1"/>
  <c r="AF271" i="1"/>
  <c r="AF26" i="1"/>
  <c r="AF651" i="1"/>
  <c r="AF143" i="1"/>
  <c r="AF1364" i="1"/>
  <c r="AF1202" i="1"/>
  <c r="AF800" i="1"/>
  <c r="AF151" i="1"/>
  <c r="AF16" i="1"/>
  <c r="AF388" i="1"/>
  <c r="AF735" i="1"/>
  <c r="AF121" i="1"/>
  <c r="AF1080" i="1"/>
  <c r="AF1226" i="1"/>
  <c r="AF220" i="1"/>
  <c r="AF1185" i="1"/>
  <c r="AF1418" i="1"/>
  <c r="AF314" i="1"/>
  <c r="AF30" i="1"/>
  <c r="AF370" i="1"/>
  <c r="AF749" i="1"/>
  <c r="AF576" i="1"/>
  <c r="AF937" i="1"/>
  <c r="AF1159" i="1"/>
  <c r="AF1031" i="1"/>
  <c r="AF751" i="1"/>
  <c r="AF1232" i="1"/>
  <c r="AF1062" i="1"/>
  <c r="AF223" i="1"/>
  <c r="AF1059" i="1"/>
  <c r="AF723" i="1"/>
  <c r="AF569" i="1"/>
  <c r="AF48" i="1"/>
  <c r="AF595" i="1"/>
  <c r="AF633" i="1"/>
  <c r="AF1114" i="1"/>
  <c r="AF79" i="1"/>
  <c r="AF1429" i="1"/>
  <c r="AF180" i="1"/>
  <c r="AF1139" i="1"/>
  <c r="AF287" i="1"/>
  <c r="AF1043" i="1"/>
  <c r="AF1050" i="1"/>
  <c r="AF1042" i="1"/>
  <c r="AF926" i="1"/>
  <c r="AF757" i="1"/>
  <c r="AF491" i="1"/>
  <c r="AF518" i="1"/>
  <c r="AF1188" i="1"/>
  <c r="AF1284" i="1"/>
  <c r="AF1305" i="1"/>
  <c r="AF1093" i="1"/>
  <c r="AF550" i="1"/>
  <c r="AF713" i="1"/>
  <c r="AF528" i="1"/>
  <c r="AF637" i="1"/>
  <c r="AF1362" i="1"/>
  <c r="AF1105" i="1"/>
  <c r="AF1273" i="1"/>
  <c r="AF498" i="1"/>
  <c r="AF1037" i="1"/>
  <c r="AF155" i="1"/>
  <c r="AF1107" i="1"/>
  <c r="AF216" i="1"/>
  <c r="AF101" i="1"/>
  <c r="AF1053" i="1"/>
  <c r="AF512" i="1"/>
  <c r="AF318" i="1"/>
  <c r="AF57" i="1"/>
  <c r="AF499" i="1"/>
  <c r="AF952" i="1"/>
  <c r="AF350" i="1"/>
  <c r="AF806" i="1"/>
  <c r="AF906" i="1"/>
  <c r="AF1090" i="1"/>
  <c r="AF985" i="1"/>
  <c r="AF976" i="1"/>
  <c r="AF1365" i="1"/>
  <c r="AF404" i="1"/>
  <c r="AF400" i="1"/>
  <c r="AF209" i="1"/>
  <c r="AF1060" i="1"/>
  <c r="AF872" i="1"/>
  <c r="AF1404" i="1"/>
  <c r="AF10" i="1"/>
  <c r="AF1288" i="1"/>
  <c r="AF1269" i="1"/>
  <c r="AF647" i="1"/>
  <c r="AF1292" i="1"/>
  <c r="AF611" i="1"/>
  <c r="AF916" i="1"/>
  <c r="AF582" i="1"/>
  <c r="AF1116" i="1"/>
  <c r="AF344" i="1"/>
  <c r="AF125" i="1"/>
  <c r="AF449" i="1"/>
  <c r="AF1370" i="1"/>
  <c r="AF1352" i="1"/>
  <c r="AF127" i="1"/>
  <c r="AF659" i="1"/>
  <c r="AF870" i="1"/>
  <c r="AF186" i="1"/>
  <c r="AF345" i="1"/>
  <c r="AF513" i="1"/>
  <c r="AF177" i="1"/>
  <c r="AF502" i="1"/>
  <c r="AF1384" i="1"/>
  <c r="AF466" i="1"/>
  <c r="AF1317" i="1"/>
  <c r="AF425" i="1"/>
  <c r="AF1040" i="1"/>
  <c r="AF1428" i="1"/>
  <c r="AF1187" i="1"/>
  <c r="AF396" i="1"/>
  <c r="AF531" i="1"/>
  <c r="AF427" i="1"/>
  <c r="AF354" i="1"/>
  <c r="AF1280" i="1"/>
  <c r="AF329" i="1"/>
  <c r="AF1213" i="1"/>
  <c r="AF120" i="1"/>
  <c r="AF532" i="1"/>
  <c r="AF256" i="1"/>
  <c r="AF820" i="1"/>
  <c r="AF1109" i="1"/>
  <c r="AF901" i="1"/>
  <c r="AF489" i="1"/>
  <c r="AF769" i="1"/>
  <c r="AF115" i="1"/>
  <c r="AF594" i="1"/>
  <c r="AF984" i="1"/>
  <c r="AF1194" i="1"/>
  <c r="AF1403" i="1"/>
  <c r="AF2" i="1"/>
  <c r="AF102" i="1"/>
  <c r="AF927" i="1"/>
  <c r="AF828" i="1"/>
  <c r="AF1094" i="1"/>
  <c r="AF824" i="1"/>
  <c r="AF347" i="1"/>
  <c r="AF923" i="1"/>
  <c r="AF228" i="1"/>
  <c r="AF1251" i="1"/>
  <c r="AF862" i="1"/>
  <c r="AF815" i="1"/>
  <c r="AF109" i="1"/>
  <c r="AF941" i="1"/>
  <c r="AF734" i="1"/>
  <c r="AF410" i="1"/>
  <c r="AF680" i="1"/>
  <c r="AF956" i="1"/>
  <c r="AF211" i="1"/>
  <c r="AF1252" i="1"/>
  <c r="AF1223" i="1"/>
  <c r="AF1082" i="1"/>
  <c r="AF864" i="1"/>
  <c r="AF813" i="1"/>
  <c r="AF421" i="1"/>
  <c r="AF495" i="1"/>
  <c r="AF34" i="1"/>
  <c r="AF174" i="1"/>
  <c r="AF578" i="1"/>
  <c r="AF137" i="1"/>
  <c r="AF1455" i="1"/>
  <c r="AF90" i="1"/>
  <c r="AF55" i="1"/>
  <c r="AF280" i="1"/>
  <c r="AF464" i="1"/>
  <c r="AF68" i="1"/>
  <c r="AF965" i="1"/>
  <c r="AF132" i="1"/>
  <c r="AF563" i="1"/>
  <c r="AF85" i="1"/>
  <c r="AF456" i="1"/>
  <c r="AF78" i="1"/>
  <c r="AF1282" i="1"/>
  <c r="AF166" i="1"/>
  <c r="AF810" i="1"/>
  <c r="AF1007" i="1"/>
  <c r="AF1051" i="1"/>
  <c r="AF1438" i="1"/>
  <c r="AF779" i="1"/>
  <c r="AF324" i="1"/>
  <c r="AF1054" i="1"/>
  <c r="AF772" i="1"/>
  <c r="AF1307" i="1"/>
  <c r="AF1068" i="1"/>
  <c r="AF619" i="1"/>
  <c r="AF12" i="1"/>
  <c r="AF163" i="1"/>
  <c r="AF669" i="1"/>
  <c r="AF23" i="1"/>
  <c r="AF1413" i="1"/>
  <c r="AF920" i="1"/>
  <c r="AF661" i="1"/>
  <c r="AF420" i="1"/>
  <c r="AF1369" i="1"/>
  <c r="AF936" i="1"/>
  <c r="AF702" i="1"/>
  <c r="AF341" i="1"/>
  <c r="AF1110" i="1"/>
  <c r="AF299" i="1"/>
  <c r="AF1207" i="1"/>
  <c r="AF1392" i="1"/>
  <c r="AF678" i="1"/>
  <c r="AF1390" i="1"/>
  <c r="AF938" i="1"/>
  <c r="AF1304" i="1"/>
  <c r="AF56" i="1"/>
  <c r="AF1333" i="1"/>
  <c r="AF309" i="1"/>
  <c r="AF555" i="1"/>
  <c r="AF766" i="1"/>
  <c r="AF958" i="1"/>
  <c r="AF1448" i="1"/>
  <c r="AF1173" i="1"/>
  <c r="AF1163" i="1"/>
  <c r="AF1456" i="1"/>
  <c r="AF1205" i="1"/>
  <c r="AF187" i="1"/>
  <c r="AF986" i="1"/>
  <c r="AF316" i="1"/>
  <c r="AF581" i="1"/>
  <c r="AF972" i="1"/>
  <c r="AF756" i="1"/>
  <c r="AF61" i="1"/>
  <c r="AF693" i="1"/>
  <c r="AF1154" i="1"/>
  <c r="AF1355" i="1"/>
  <c r="AF1141" i="1"/>
  <c r="AF1457" i="1"/>
  <c r="AF1021" i="1"/>
  <c r="AF286" i="1"/>
  <c r="AF457" i="1"/>
  <c r="AF1028" i="1"/>
  <c r="AF728" i="1"/>
  <c r="AF1118" i="1"/>
  <c r="AF168" i="1"/>
  <c r="AF1012" i="1"/>
  <c r="AF255" i="1"/>
  <c r="AF1441" i="1"/>
  <c r="AF424" i="1"/>
  <c r="AF259" i="1"/>
  <c r="AF378" i="1"/>
  <c r="AF664" i="1"/>
  <c r="AF37" i="1"/>
  <c r="AF737" i="1"/>
  <c r="AF197" i="1"/>
  <c r="AF562" i="1"/>
  <c r="AF886" i="1"/>
  <c r="AF874" i="1"/>
  <c r="AF962" i="1"/>
  <c r="AF92" i="1"/>
  <c r="AF436" i="1"/>
  <c r="AF903" i="1"/>
  <c r="AF1329" i="1"/>
  <c r="AF1216" i="1"/>
  <c r="AF1450" i="1"/>
  <c r="AF1176" i="1"/>
  <c r="AF1033" i="1"/>
  <c r="AF44" i="1"/>
  <c r="AF666" i="1"/>
  <c r="AF573" i="1"/>
  <c r="AF385" i="1"/>
  <c r="AF1315" i="1"/>
  <c r="AF708" i="1"/>
  <c r="AF47" i="1"/>
  <c r="AF1236" i="1"/>
  <c r="AF998" i="1"/>
  <c r="AF907" i="1"/>
  <c r="AF494" i="1"/>
  <c r="AF431" i="1"/>
  <c r="AF524" i="1"/>
  <c r="AF1210" i="1"/>
  <c r="AF231" i="1"/>
  <c r="AF831" i="1"/>
  <c r="AF626" i="1"/>
  <c r="AF21" i="1"/>
  <c r="AF949" i="1"/>
  <c r="AF694" i="1"/>
  <c r="AF538" i="1"/>
  <c r="AF873" i="1"/>
  <c r="AF673" i="1"/>
  <c r="AF413" i="1"/>
  <c r="AF1078" i="1"/>
  <c r="AF880" i="1"/>
  <c r="AF727" i="1"/>
  <c r="AF677" i="1"/>
  <c r="AF539" i="1"/>
  <c r="AF1181" i="1"/>
  <c r="AF1344" i="1"/>
  <c r="AF961" i="1"/>
  <c r="AF14" i="1"/>
  <c r="AF753" i="1"/>
  <c r="AF1406" i="1"/>
  <c r="AF138" i="1"/>
  <c r="AF1431" i="1"/>
  <c r="AF435" i="1"/>
  <c r="AF848" i="1"/>
  <c r="AF761" i="1"/>
  <c r="AF585" i="1"/>
  <c r="AF805" i="1"/>
  <c r="AF786" i="1"/>
  <c r="AF801" i="1"/>
  <c r="AF1036" i="1"/>
  <c r="AF548" i="1"/>
  <c r="AF1160" i="1"/>
  <c r="AF262" i="1"/>
  <c r="AF281" i="1"/>
  <c r="AF836" i="1"/>
  <c r="AF123" i="1"/>
  <c r="AF1195" i="1"/>
  <c r="AF222" i="1"/>
  <c r="AF356" i="1"/>
  <c r="AF1415" i="1"/>
  <c r="AF922" i="1"/>
  <c r="AF359" i="1"/>
  <c r="AF987" i="1"/>
  <c r="AF1301" i="1"/>
  <c r="AF717" i="1"/>
  <c r="AF1242" i="1"/>
  <c r="AF1170" i="1"/>
  <c r="AF1297" i="1"/>
  <c r="AF419" i="1"/>
  <c r="AF832" i="1"/>
  <c r="AF321" i="1"/>
  <c r="AF682" i="1"/>
  <c r="AF625" i="1"/>
  <c r="AF1058" i="1"/>
  <c r="AF1375" i="1"/>
  <c r="AF1047" i="1"/>
  <c r="AF571" i="1"/>
  <c r="AF147" i="1"/>
  <c r="AF1458" i="1"/>
  <c r="AF51" i="1"/>
  <c r="AF535" i="1"/>
  <c r="AF96" i="1"/>
  <c r="AF1416" i="1"/>
  <c r="AF561" i="1"/>
  <c r="AF940" i="1"/>
  <c r="AF447" i="1"/>
  <c r="AF591" i="1"/>
  <c r="AF588" i="1"/>
  <c r="AF312" i="1"/>
  <c r="AF458" i="1"/>
  <c r="AF5" i="1"/>
  <c r="AF391" i="1"/>
  <c r="AF1004" i="1"/>
  <c r="AF438" i="1"/>
  <c r="AF1204" i="1"/>
  <c r="AF731" i="1"/>
  <c r="AF1353" i="1"/>
  <c r="AF1124" i="1"/>
  <c r="AF946" i="1"/>
  <c r="AF13" i="1"/>
  <c r="AF283" i="1"/>
  <c r="AF181" i="1"/>
  <c r="AF42" i="1"/>
  <c r="AF1026" i="1"/>
  <c r="AF1144" i="1"/>
  <c r="AF662" i="1"/>
  <c r="AF1320" i="1"/>
  <c r="AF46" i="1"/>
  <c r="AF1398" i="1"/>
  <c r="AF975" i="1"/>
  <c r="AF913" i="1"/>
  <c r="AF330" i="1"/>
  <c r="AF577" i="1"/>
  <c r="AF504" i="1"/>
  <c r="AF472" i="1"/>
  <c r="AF1136" i="1"/>
  <c r="AF282" i="1"/>
  <c r="AF83" i="1"/>
  <c r="AF1248" i="1"/>
  <c r="AF1388" i="1"/>
  <c r="AF891" i="1"/>
  <c r="AF525" i="1"/>
  <c r="AF634" i="1"/>
  <c r="AF843" i="1"/>
  <c r="AF1337" i="1"/>
  <c r="AF1064" i="1"/>
  <c r="AF744" i="1"/>
  <c r="AF1131" i="1"/>
  <c r="AF1152" i="1"/>
  <c r="AF508" i="1"/>
  <c r="AF1104" i="1"/>
  <c r="AF1066" i="1"/>
  <c r="AF792" i="1"/>
  <c r="AF1360" i="1"/>
  <c r="AF379" i="1"/>
  <c r="AF1300" i="1"/>
  <c r="AF822" i="1"/>
  <c r="AF777" i="1"/>
  <c r="AF964" i="1"/>
  <c r="AF387" i="1"/>
  <c r="AF398" i="1"/>
  <c r="AF612" i="1"/>
  <c r="AF553" i="1"/>
  <c r="AF681" i="1"/>
  <c r="AF63" i="1"/>
  <c r="AF762" i="1"/>
  <c r="AF579" i="1"/>
  <c r="AF995" i="1"/>
  <c r="AF1358" i="1"/>
  <c r="AF955" i="1"/>
  <c r="AF1208" i="1"/>
  <c r="AF925" i="1"/>
  <c r="AF876" i="1"/>
  <c r="AF406" i="1"/>
  <c r="AF58" i="1"/>
  <c r="AF1432" i="1"/>
  <c r="AF77" i="1"/>
  <c r="AF607" i="1"/>
  <c r="AF784" i="1"/>
  <c r="AF1373" i="1"/>
  <c r="AF1268" i="1"/>
  <c r="AF928" i="1"/>
  <c r="AF1056" i="1"/>
  <c r="AF380" i="1"/>
  <c r="AF393" i="1"/>
  <c r="AF1312" i="1"/>
  <c r="AF807" i="1"/>
  <c r="AF252" i="1"/>
  <c r="AF1101" i="1"/>
  <c r="AF244" i="1"/>
  <c r="AF1020" i="1"/>
  <c r="AF93" i="1"/>
  <c r="AF1339" i="1"/>
  <c r="AF640" i="1"/>
  <c r="AF351" i="1"/>
  <c r="AF690" i="1"/>
  <c r="AF157" i="1"/>
  <c r="AF1019" i="1"/>
  <c r="AF486" i="1"/>
  <c r="AF1323" i="1"/>
  <c r="AF193" i="1"/>
  <c r="AF411" i="1"/>
  <c r="AF460" i="1"/>
  <c r="AF471" i="1"/>
  <c r="AF317" i="1"/>
  <c r="AF979" i="1"/>
  <c r="AF970" i="1"/>
  <c r="AF1345" i="1"/>
  <c r="AF1211" i="1"/>
  <c r="AF490" i="1"/>
  <c r="AF1103" i="1"/>
  <c r="AF1167" i="1"/>
  <c r="AF893" i="1"/>
  <c r="AF265" i="1"/>
  <c r="AF1009" i="1"/>
  <c r="AF412" i="1"/>
  <c r="AF1070" i="1"/>
  <c r="AF1076" i="1"/>
  <c r="AF403" i="1"/>
  <c r="AF905" i="1"/>
  <c r="AF610" i="1"/>
  <c r="AF718" i="1"/>
  <c r="AF1133" i="1"/>
  <c r="AF192" i="1"/>
  <c r="AF488" i="1"/>
  <c r="AF302" i="1"/>
  <c r="AF621" i="1"/>
  <c r="AF249" i="1"/>
  <c r="AF475" i="1"/>
  <c r="AF1155" i="1"/>
  <c r="AF1122" i="1"/>
  <c r="AF523" i="1"/>
  <c r="AF1253" i="1"/>
  <c r="AF205" i="1"/>
  <c r="AF934" i="1"/>
  <c r="AF219" i="1"/>
  <c r="AF1018" i="1"/>
  <c r="AF236" i="1"/>
  <c r="AF541" i="1"/>
  <c r="AF1346" i="1"/>
  <c r="AF989" i="1"/>
  <c r="AF1081" i="1"/>
  <c r="AF389" i="1"/>
  <c r="AF154" i="1"/>
  <c r="AF306" i="1"/>
  <c r="AF997" i="1"/>
  <c r="AF338" i="1"/>
  <c r="AF1382" i="1"/>
  <c r="AF1134" i="1"/>
  <c r="AF227" i="1"/>
  <c r="AF24" i="1"/>
  <c r="AF622" i="1"/>
  <c r="AF164" i="1"/>
  <c r="AF639" i="1"/>
  <c r="AF533" i="1"/>
  <c r="AF670" i="1"/>
  <c r="AF473" i="1"/>
  <c r="AF300" i="1"/>
  <c r="AF1142" i="1"/>
  <c r="AF1184" i="1"/>
  <c r="AF276" i="1"/>
  <c r="AF405" i="1"/>
  <c r="AF273" i="1"/>
  <c r="AF773" i="1"/>
  <c r="AF7" i="1"/>
  <c r="AF676" i="1"/>
  <c r="AF325" i="1"/>
  <c r="AF750" i="1"/>
  <c r="AF1199" i="1"/>
  <c r="AF605" i="1"/>
  <c r="AF572" i="1"/>
  <c r="AF218" i="1"/>
  <c r="AF295" i="1"/>
  <c r="AF161" i="1"/>
  <c r="AF1326" i="1"/>
  <c r="AF973" i="1"/>
  <c r="AF301" i="1"/>
  <c r="AF1285" i="1"/>
  <c r="AF8" i="1"/>
  <c r="AF43" i="1"/>
  <c r="AF418" i="1"/>
  <c r="AF1444" i="1"/>
  <c r="AF1125" i="1"/>
  <c r="AF375" i="1"/>
  <c r="AF446" i="1"/>
  <c r="AF1075" i="1"/>
  <c r="AF748" i="1"/>
  <c r="AF450" i="1"/>
  <c r="AF230" i="1"/>
  <c r="AF99" i="1"/>
  <c r="AF188" i="1"/>
  <c r="AF100" i="1"/>
  <c r="AF150" i="1"/>
  <c r="AF645" i="1"/>
  <c r="AF225" i="1"/>
  <c r="AF1083" i="1"/>
  <c r="AF568" i="1"/>
  <c r="AF1063" i="1"/>
  <c r="AF80" i="1"/>
  <c r="AF1057" i="1"/>
  <c r="AF1437" i="1"/>
  <c r="AF1121" i="1"/>
  <c r="AF1035" i="1"/>
  <c r="AF179" i="1"/>
  <c r="AF1164" i="1"/>
  <c r="AF1025" i="1"/>
  <c r="AF234" i="1"/>
  <c r="AF246" i="1"/>
  <c r="AF1055" i="1"/>
  <c r="AF103" i="1"/>
  <c r="AF554" i="1"/>
  <c r="AF232" i="1"/>
  <c r="AF437" i="1"/>
  <c r="AF463" i="1"/>
  <c r="AF1069" i="1"/>
  <c r="AF812" i="1"/>
  <c r="AF551" i="1"/>
  <c r="AF684" i="1"/>
  <c r="AF1385" i="1"/>
  <c r="AF19" i="1"/>
  <c r="AF545" i="1"/>
  <c r="AF1452" i="1"/>
  <c r="AF1022" i="1"/>
  <c r="AF361" i="1"/>
  <c r="AF362" i="1"/>
  <c r="AF243" i="1"/>
  <c r="AF752" i="1"/>
  <c r="AF547" i="1"/>
  <c r="AF428" i="1"/>
  <c r="AF1447" i="1"/>
  <c r="AF27" i="1"/>
  <c r="AF462" i="1"/>
  <c r="AF884" i="1"/>
  <c r="AF292" i="1"/>
  <c r="AF1341" i="1"/>
  <c r="AF1454" i="1"/>
  <c r="AF272" i="1"/>
  <c r="AF258" i="1"/>
  <c r="AF707" i="1"/>
  <c r="AF1192" i="1"/>
  <c r="AF889" i="1"/>
  <c r="AF335" i="1"/>
  <c r="AF470" i="1"/>
  <c r="AF675" i="1"/>
  <c r="AF1067" i="1"/>
  <c r="AF484" i="1"/>
  <c r="AF199" i="1"/>
  <c r="AF1029" i="1"/>
  <c r="AF1311" i="1"/>
  <c r="AF1179" i="1"/>
  <c r="AF687" i="1"/>
  <c r="AF497" i="1"/>
  <c r="AF1156" i="1"/>
  <c r="AF1278" i="1"/>
  <c r="AF1073" i="1"/>
  <c r="AF909" i="1"/>
  <c r="AF733" i="1"/>
  <c r="AF982" i="1"/>
  <c r="AF1380" i="1"/>
  <c r="AF950" i="1"/>
  <c r="AF1366" i="1"/>
  <c r="AF477" i="1"/>
  <c r="AF1303" i="1"/>
  <c r="AF776" i="1"/>
  <c r="AF322" i="1"/>
  <c r="AF390" i="1"/>
  <c r="AF888" i="1"/>
  <c r="AF892" i="1"/>
  <c r="AF697" i="1"/>
  <c r="AF4" i="1"/>
  <c r="AF1130" i="1"/>
  <c r="AF1263" i="1"/>
  <c r="AF875" i="1"/>
  <c r="AF348" i="1"/>
  <c r="AF1449" i="1"/>
  <c r="AF825" i="1"/>
  <c r="AF136" i="1"/>
  <c r="AF239" i="1"/>
  <c r="AF519" i="1"/>
  <c r="AF959" i="1"/>
  <c r="AF537" i="1"/>
  <c r="AF131" i="1"/>
  <c r="AF722" i="1"/>
  <c r="AF1071" i="1"/>
  <c r="AF1357" i="1"/>
  <c r="AF700" i="1"/>
  <c r="AF741" i="1"/>
  <c r="AF837" i="1"/>
  <c r="AF1225" i="1"/>
  <c r="AF18" i="1"/>
  <c r="AF191" i="1"/>
  <c r="AF1260" i="1"/>
  <c r="AF1274" i="1"/>
  <c r="AF712" i="1"/>
  <c r="AF1298" i="1"/>
  <c r="AF118" i="1"/>
  <c r="AF565" i="1"/>
  <c r="AF445" i="1"/>
  <c r="AF808" i="1"/>
  <c r="AF1237" i="1"/>
  <c r="AF111" i="1"/>
  <c r="AF1186" i="1"/>
  <c r="AF386" i="1"/>
  <c r="AF1277" i="1"/>
  <c r="AF334" i="1"/>
  <c r="AF910" i="1"/>
  <c r="AF775" i="1"/>
  <c r="AF185" i="1"/>
  <c r="AF89" i="1"/>
  <c r="AF1445" i="1"/>
  <c r="AF170" i="1"/>
  <c r="AF167" i="1"/>
  <c r="AF1052" i="1"/>
  <c r="AF357" i="1"/>
  <c r="AF968" i="1"/>
  <c r="AF189" i="1"/>
  <c r="AF1295" i="1"/>
  <c r="AF332" i="1"/>
  <c r="AF827" i="1"/>
  <c r="AF384" i="1"/>
  <c r="AF1426" i="1"/>
  <c r="AF119" i="1"/>
  <c r="AF1182" i="1"/>
  <c r="AF67" i="1"/>
  <c r="AF1217" i="1"/>
  <c r="AF743" i="1"/>
  <c r="AF158" i="1"/>
  <c r="AF791" i="1"/>
  <c r="AF1023" i="1"/>
  <c r="AF206" i="1"/>
  <c r="AF1231" i="1"/>
  <c r="AF376" i="1"/>
  <c r="AF993" i="1"/>
  <c r="AF656" i="1"/>
  <c r="AF298" i="1"/>
  <c r="AF156" i="1"/>
  <c r="AF108" i="1"/>
  <c r="AF1214" i="1"/>
  <c r="AF242" i="1"/>
  <c r="AF983" i="1"/>
  <c r="AF267" i="1"/>
  <c r="AF667" i="1"/>
  <c r="AF409" i="1"/>
  <c r="AF1230" i="1"/>
  <c r="AF685" i="1"/>
  <c r="AF683" i="1"/>
  <c r="AF814" i="1"/>
  <c r="AF313" i="1"/>
  <c r="AF493" i="1"/>
  <c r="AF311" i="1"/>
  <c r="AF898" i="1"/>
  <c r="AF510" i="1"/>
  <c r="AF1347" i="1"/>
  <c r="AF142" i="1"/>
  <c r="AF1183" i="1"/>
  <c r="AF336" i="1"/>
  <c r="AF1016" i="1"/>
  <c r="AF394" i="1"/>
  <c r="AF963" i="1"/>
  <c r="AF1227" i="1"/>
  <c r="AF148" i="1"/>
  <c r="AF1261" i="1"/>
  <c r="AF602" i="1"/>
  <c r="AF129" i="1"/>
  <c r="AF1150" i="1"/>
  <c r="AF260" i="1"/>
  <c r="AF869" i="1"/>
  <c r="AF1354" i="1"/>
  <c r="AF1433" i="1"/>
  <c r="AF736" i="1"/>
  <c r="AF91" i="1"/>
  <c r="AF609" i="1"/>
  <c r="AF1395" i="1"/>
  <c r="AF9" i="1"/>
  <c r="AF52" i="1"/>
  <c r="AF558" i="1"/>
  <c r="AF615" i="1"/>
  <c r="AF145" i="1"/>
  <c r="AF695" i="1"/>
  <c r="AF1049" i="1"/>
  <c r="AF307" i="1"/>
  <c r="AF644" i="1"/>
  <c r="AF1228" i="1"/>
  <c r="AF1324" i="1"/>
  <c r="AF703" i="1"/>
  <c r="AF980" i="1"/>
  <c r="AF333" i="1"/>
  <c r="AF1218" i="1"/>
  <c r="AF1318" i="1"/>
  <c r="AF821" i="1"/>
  <c r="AF263" i="1"/>
  <c r="AF40" i="1"/>
  <c r="AF1241" i="1"/>
  <c r="AF1446" i="1"/>
  <c r="AF902" i="1"/>
  <c r="AF768" i="1"/>
  <c r="AF202" i="1"/>
  <c r="AF698" i="1"/>
  <c r="AF70" i="1"/>
  <c r="AF1127" i="1"/>
  <c r="AF628" i="1"/>
  <c r="AF1436" i="1"/>
  <c r="AF974" i="1"/>
  <c r="AF1412" i="1"/>
  <c r="AF919" i="1"/>
  <c r="AF36" i="1"/>
  <c r="AF1293" i="1"/>
  <c r="AF465" i="1"/>
  <c r="AF1422" i="1"/>
  <c r="AF1172" i="1"/>
  <c r="AF1209" i="1"/>
  <c r="AF1281" i="1"/>
  <c r="AF991" i="1"/>
  <c r="AF221" i="1"/>
  <c r="AF1006" i="1"/>
  <c r="AF556" i="1"/>
  <c r="AF844" i="1"/>
  <c r="AF803" i="1"/>
  <c r="AF536" i="1"/>
  <c r="AF1332" i="1"/>
  <c r="AF279" i="1"/>
  <c r="AF1178" i="1"/>
  <c r="AF201" i="1"/>
  <c r="AF501" i="1"/>
  <c r="AF364" i="1"/>
  <c r="AF1338" i="1"/>
  <c r="AF771" i="1"/>
  <c r="AF529" i="1"/>
  <c r="AF596" i="1"/>
  <c r="AF603" i="1"/>
  <c r="AF911" i="1"/>
  <c r="AF452" i="1"/>
  <c r="AF505" i="1"/>
  <c r="AF542" i="1"/>
  <c r="AF1363" i="1"/>
  <c r="AF701" i="1"/>
  <c r="AF601" i="1"/>
  <c r="AF691" i="1"/>
  <c r="AF789" i="1"/>
  <c r="AF62" i="1"/>
  <c r="AF660" i="1"/>
  <c r="AF668" i="1"/>
  <c r="AF1162" i="1"/>
  <c r="AF247" i="1"/>
  <c r="AF1308" i="1"/>
  <c r="AF369" i="1"/>
  <c r="AF895" i="1"/>
  <c r="AF865" i="1"/>
  <c r="AF809" i="1"/>
  <c r="AF759" i="1"/>
  <c r="AF88" i="1"/>
  <c r="AF240" i="1"/>
  <c r="AF912" i="1"/>
  <c r="AF1289" i="1"/>
  <c r="AF492" i="1"/>
  <c r="AF442" i="1"/>
  <c r="AF152" i="1"/>
  <c r="AF483" i="1"/>
  <c r="AF1379" i="1"/>
  <c r="AF165" i="1"/>
  <c r="AF288" i="1"/>
  <c r="AF69" i="1"/>
  <c r="AF861" i="1"/>
  <c r="AF1158" i="1"/>
  <c r="AF885" i="1"/>
  <c r="AF860" i="1"/>
  <c r="AF169" i="1"/>
  <c r="AF564" i="1"/>
  <c r="AF1459" i="1"/>
  <c r="AF1372" i="1"/>
  <c r="AF1371" i="1"/>
  <c r="AF674" i="1"/>
  <c r="AF1027" i="1"/>
  <c r="AF414" i="1"/>
  <c r="AF1169" i="1"/>
  <c r="AF1397" i="1"/>
  <c r="AF589" i="1"/>
  <c r="AF515" i="1"/>
  <c r="AF1189" i="1"/>
  <c r="AF383" i="1"/>
  <c r="AF422" i="1"/>
  <c r="AF1460" i="1"/>
  <c r="AF996" i="1"/>
  <c r="AF1229" i="1"/>
  <c r="AF1084" i="1"/>
  <c r="AF688" i="1"/>
  <c r="AF194" i="1"/>
  <c r="AF526" i="1"/>
  <c r="AF346" i="1"/>
  <c r="AF373" i="1"/>
  <c r="AF738" i="1"/>
  <c r="AF196" i="1"/>
  <c r="AF606" i="1"/>
  <c r="AF82" i="1"/>
  <c r="AF924" i="1"/>
  <c r="AF402" i="1"/>
  <c r="AF1287" i="1"/>
  <c r="AF846" i="1"/>
  <c r="AF1008" i="1"/>
  <c r="AF887" i="1"/>
  <c r="AF374" i="1"/>
  <c r="AF642" i="1"/>
  <c r="AF1409" i="1"/>
  <c r="AF957" i="1"/>
  <c r="AF1407" i="1"/>
  <c r="AF1014" i="1"/>
  <c r="AF1137" i="1"/>
  <c r="AF1200" i="1"/>
  <c r="AF804" i="1"/>
  <c r="AF81" i="1"/>
  <c r="AF1249" i="1"/>
  <c r="AF1197" i="1"/>
  <c r="AF75" i="1"/>
  <c r="AF487" i="1"/>
  <c r="AF1453" i="1"/>
  <c r="AF878" i="1"/>
  <c r="AF213" i="1"/>
  <c r="AF877" i="1"/>
  <c r="AF1239" i="1"/>
  <c r="AF1381" i="1"/>
  <c r="AF797" i="1"/>
  <c r="AF503" i="1"/>
  <c r="AF710" i="1"/>
  <c r="AF441" i="1"/>
  <c r="AF866" i="1"/>
  <c r="AF1032" i="1"/>
  <c r="AF430" i="1"/>
  <c r="AF534" i="1"/>
  <c r="AF951" i="1"/>
  <c r="AF863" i="1"/>
  <c r="AF816" i="1"/>
  <c r="AF303" i="1"/>
  <c r="AF208" i="1"/>
  <c r="AF134" i="1"/>
  <c r="AF1434" i="1"/>
  <c r="AF730" i="1"/>
  <c r="AF745" i="1"/>
  <c r="AF248" i="1"/>
  <c r="AF1419" i="1"/>
  <c r="AF367" i="1"/>
  <c r="AF217" i="1"/>
  <c r="AF559" i="1"/>
  <c r="AF1330" i="1"/>
  <c r="AF764" i="1"/>
  <c r="AF1424" i="1"/>
  <c r="AF1275" i="1"/>
  <c r="AF763" i="1"/>
  <c r="AF629" i="1"/>
  <c r="AF401" i="1"/>
  <c r="AF754" i="1"/>
  <c r="AF882" i="1"/>
  <c r="AF1265" i="1"/>
  <c r="AF598" i="1"/>
  <c r="AF706" i="1"/>
  <c r="AF1017" i="1"/>
  <c r="AF315" i="1"/>
  <c r="AF214" i="1"/>
  <c r="AF176" i="1"/>
  <c r="AF1313" i="1"/>
  <c r="AF994" i="1"/>
  <c r="AF788" i="1"/>
  <c r="AF1044" i="1"/>
  <c r="AF631" i="1"/>
  <c r="AF1283" i="1"/>
  <c r="AF549" i="1"/>
  <c r="AF443" i="1"/>
  <c r="AF198" i="1"/>
  <c r="AF15" i="1"/>
  <c r="AF1048" i="1"/>
  <c r="AF780" i="1"/>
  <c r="AF851" i="1"/>
  <c r="AF739" i="1"/>
  <c r="AF720" i="1"/>
  <c r="AF774" i="1"/>
  <c r="AF297" i="1"/>
  <c r="AF765" i="1"/>
  <c r="AF304" i="1"/>
  <c r="AF783" i="1"/>
  <c r="AF897" i="1"/>
  <c r="AF22" i="1"/>
  <c r="AF1219" i="1"/>
  <c r="AF1148" i="1"/>
  <c r="AF1129" i="1"/>
  <c r="AF853" i="1"/>
  <c r="AF705" i="1"/>
  <c r="AF516" i="1"/>
  <c r="AF1443" i="1"/>
  <c r="AF971" i="1"/>
  <c r="AF834" i="1"/>
  <c r="AF652" i="1"/>
  <c r="AF175" i="1"/>
  <c r="AF133" i="1"/>
  <c r="AF978" i="1"/>
  <c r="AF328" i="1"/>
  <c r="AF1041" i="1"/>
  <c r="AF593" i="1"/>
  <c r="AF511" i="1"/>
  <c r="AF153" i="1"/>
  <c r="AF522" i="1"/>
  <c r="AF586" i="1"/>
  <c r="AF1038" i="1"/>
  <c r="AF266" i="1"/>
  <c r="AF930" i="1"/>
  <c r="AF616" i="1"/>
  <c r="AF358" i="1"/>
  <c r="AF319" i="1"/>
  <c r="AF94" i="1"/>
  <c r="AF270" i="1"/>
  <c r="AF785" i="1"/>
  <c r="AF1146" i="1"/>
  <c r="AF1402" i="1"/>
  <c r="AF1442" i="1"/>
  <c r="AF1086" i="1"/>
  <c r="AF461" i="1"/>
  <c r="AF1206" i="1"/>
  <c r="AF1302" i="1"/>
  <c r="AF1421" i="1"/>
  <c r="AF284" i="1"/>
  <c r="AF481" i="1"/>
  <c r="AF908" i="1"/>
  <c r="AF623" i="1"/>
  <c r="AF448" i="1"/>
  <c r="AF770" i="1"/>
  <c r="AF1177" i="1"/>
  <c r="AF293" i="1"/>
  <c r="AF35" i="1"/>
  <c r="AF636" i="1"/>
  <c r="AF1417" i="1"/>
  <c r="AF747" i="1"/>
  <c r="AF856" i="1"/>
  <c r="AF527" i="1"/>
  <c r="AF714" i="1"/>
  <c r="AF841" i="1"/>
  <c r="AF1254" i="1"/>
  <c r="AF160" i="1"/>
  <c r="AF1356" i="1"/>
  <c r="AF377" i="1"/>
  <c r="AF1119" i="1"/>
  <c r="AF802" i="1"/>
  <c r="AE124" i="1"/>
  <c r="AE1039" i="1"/>
  <c r="AE229" i="1"/>
  <c r="AE1166" i="1"/>
  <c r="AE981" i="1"/>
  <c r="AE781" i="1"/>
  <c r="AE1255" i="1"/>
  <c r="AE296" i="1"/>
  <c r="AE1077" i="1"/>
  <c r="AE215" i="1"/>
  <c r="AE1367" i="1"/>
  <c r="AE1091" i="1"/>
  <c r="AE122" i="1"/>
  <c r="AE308" i="1"/>
  <c r="AE507" i="1"/>
  <c r="AE544" i="1"/>
  <c r="AE1266" i="1"/>
  <c r="AE183" i="1"/>
  <c r="AE1193" i="1"/>
  <c r="AE291" i="1"/>
  <c r="AE440" i="1"/>
  <c r="AE760" i="1"/>
  <c r="AE1065" i="1"/>
  <c r="AE53" i="1"/>
  <c r="AE399" i="1"/>
  <c r="AE1336" i="1"/>
  <c r="AE113" i="1"/>
  <c r="AE890" i="1"/>
  <c r="AE342" i="1"/>
  <c r="AE224" i="1"/>
  <c r="AE638" i="1"/>
  <c r="AE914" i="1"/>
  <c r="AE1174" i="1"/>
  <c r="AE1411" i="1"/>
  <c r="AE918" i="1"/>
  <c r="AE337" i="1"/>
  <c r="AE1153" i="1"/>
  <c r="AE614" i="1"/>
  <c r="AE355" i="1"/>
  <c r="AE290" i="1"/>
  <c r="AE663" i="1"/>
  <c r="AE1451" i="1"/>
  <c r="AE1135" i="1"/>
  <c r="AE755" i="1"/>
  <c r="AE25" i="1"/>
  <c r="AE650" i="1"/>
  <c r="AE363" i="1"/>
  <c r="AE845" i="1"/>
  <c r="AE277" i="1"/>
  <c r="AE327" i="1"/>
  <c r="AE724" i="1"/>
  <c r="AE1314" i="1"/>
  <c r="AE190" i="1"/>
  <c r="AE1147" i="1"/>
  <c r="AE320" i="1"/>
  <c r="AE935" i="1"/>
  <c r="AE114" i="1"/>
  <c r="AE1011" i="1"/>
  <c r="AE1325" i="1"/>
  <c r="AE704" i="1"/>
  <c r="AE1349" i="1"/>
  <c r="AE275" i="1"/>
  <c r="AE434" i="1"/>
  <c r="AE1099" i="1"/>
  <c r="AE1149" i="1"/>
  <c r="AE41" i="1"/>
  <c r="AE1235" i="1"/>
  <c r="AE819" i="1"/>
  <c r="AE1108" i="1"/>
  <c r="AE1378" i="1"/>
  <c r="AE620" i="1"/>
  <c r="AE1271" i="1"/>
  <c r="AE261" i="1"/>
  <c r="AE331" i="1"/>
  <c r="AE833" i="1"/>
  <c r="AE1316" i="1"/>
  <c r="AE50" i="1"/>
  <c r="AE627" i="1"/>
  <c r="AE451" i="1"/>
  <c r="AE172" i="1"/>
  <c r="AE1290" i="1"/>
  <c r="AE624" i="1"/>
  <c r="AE570" i="1"/>
  <c r="AE1267" i="1"/>
  <c r="AE1085" i="1"/>
  <c r="AE105" i="1"/>
  <c r="AE1279" i="1"/>
  <c r="AE289" i="1"/>
  <c r="AE646" i="1"/>
  <c r="AE896" i="1"/>
  <c r="AE38" i="1"/>
  <c r="AE1191" i="1"/>
  <c r="AE1074" i="1"/>
  <c r="AE476" i="1"/>
  <c r="AE590" i="1"/>
  <c r="AE20" i="1"/>
  <c r="AE233" i="1"/>
  <c r="AE112" i="1"/>
  <c r="AE942" i="1"/>
  <c r="AE1408" i="1"/>
  <c r="AE28" i="1"/>
  <c r="AE1334" i="1"/>
  <c r="AE960" i="1"/>
  <c r="AE305" i="1"/>
  <c r="AE482" i="1"/>
  <c r="AE1420" i="1"/>
  <c r="AE173" i="1"/>
  <c r="AE444" i="1"/>
  <c r="AE742" i="1"/>
  <c r="AE182" i="1"/>
  <c r="AE459" i="1"/>
  <c r="AE1161" i="1"/>
  <c r="AE790" i="1"/>
  <c r="AE1088" i="1"/>
  <c r="AE1115" i="1"/>
  <c r="AE1376" i="1"/>
  <c r="AE1299" i="1"/>
  <c r="AE1310" i="1"/>
  <c r="AE1423" i="1"/>
  <c r="AE1233" i="1"/>
  <c r="AE1343" i="1"/>
  <c r="AE1342" i="1"/>
  <c r="AE1328" i="1"/>
  <c r="AE521" i="1"/>
  <c r="AE580" i="1"/>
  <c r="AE852" i="1"/>
  <c r="AE1350" i="1"/>
  <c r="AE530" i="1"/>
  <c r="AE1321" i="1"/>
  <c r="AE478" i="1"/>
  <c r="AE1309" i="1"/>
  <c r="AE1201" i="1"/>
  <c r="AE796" i="1"/>
  <c r="AE1196" i="1"/>
  <c r="AE1359" i="1"/>
  <c r="AE1401" i="1"/>
  <c r="AE540" i="1"/>
  <c r="AE857" i="1"/>
  <c r="AE1435" i="1"/>
  <c r="AE104" i="1"/>
  <c r="AE641" i="1"/>
  <c r="AE1138" i="1"/>
  <c r="AE60" i="1"/>
  <c r="AE397" i="1"/>
  <c r="AE721" i="1"/>
  <c r="AE794" i="1"/>
  <c r="AE106" i="1"/>
  <c r="AE1319" i="1"/>
  <c r="AE1387" i="1"/>
  <c r="AE171" i="1"/>
  <c r="AE1294" i="1"/>
  <c r="AE1095" i="1"/>
  <c r="AE1089" i="1"/>
  <c r="AE915" i="1"/>
  <c r="AE1079" i="1"/>
  <c r="AE485" i="1"/>
  <c r="AE479" i="1"/>
  <c r="AE672" i="1"/>
  <c r="AE73" i="1"/>
  <c r="AE740" i="1"/>
  <c r="AE184" i="1"/>
  <c r="AE1256" i="1"/>
  <c r="AE117" i="1"/>
  <c r="AE269" i="1"/>
  <c r="AE178" i="1"/>
  <c r="AE1140" i="1"/>
  <c r="AE107" i="1"/>
  <c r="AE204" i="1"/>
  <c r="AE992" i="1"/>
  <c r="AE87" i="1"/>
  <c r="AE1296" i="1"/>
  <c r="AE1394" i="1"/>
  <c r="AE86" i="1"/>
  <c r="AE210" i="1"/>
  <c r="AE868" i="1"/>
  <c r="AE45" i="1"/>
  <c r="AE1322" i="1"/>
  <c r="AE1096" i="1"/>
  <c r="AE1143" i="1"/>
  <c r="AE509" i="1"/>
  <c r="AE432" i="1"/>
  <c r="AE948" i="1"/>
  <c r="AE1374" i="1"/>
  <c r="AE417" i="1"/>
  <c r="AE1270" i="1"/>
  <c r="AE904" i="1"/>
  <c r="AE84" i="1"/>
  <c r="AE1112" i="1"/>
  <c r="AE1168" i="1"/>
  <c r="AE366" i="1"/>
  <c r="AE278" i="1"/>
  <c r="AE429" i="1"/>
  <c r="AE1258" i="1"/>
  <c r="AE3" i="1"/>
  <c r="AE1165" i="1"/>
  <c r="AE1034" i="1"/>
  <c r="AE382" i="1"/>
  <c r="AE630" i="1"/>
  <c r="AE1351" i="1"/>
  <c r="AE574" i="1"/>
  <c r="AE840" i="1"/>
  <c r="AE226" i="1"/>
  <c r="AE649" i="1"/>
  <c r="AE1244" i="1"/>
  <c r="AE66" i="1"/>
  <c r="AE855" i="1"/>
  <c r="AE1340" i="1"/>
  <c r="AE1145" i="1"/>
  <c r="AE1102" i="1"/>
  <c r="AE17" i="1"/>
  <c r="AE381" i="1"/>
  <c r="AE1393" i="1"/>
  <c r="AE881" i="1"/>
  <c r="AE1391" i="1"/>
  <c r="AE953" i="1"/>
  <c r="AE31" i="1"/>
  <c r="AE1024" i="1"/>
  <c r="AE1198" i="1"/>
  <c r="AE726" i="1"/>
  <c r="AE600" i="1"/>
  <c r="AE500" i="1"/>
  <c r="AE74" i="1"/>
  <c r="AE566" i="1"/>
  <c r="AE1368" i="1"/>
  <c r="AE818" i="1"/>
  <c r="AE999" i="1"/>
  <c r="AE1427" i="1"/>
  <c r="AE587" i="1"/>
  <c r="AE725" i="1"/>
  <c r="AE1030" i="1"/>
  <c r="AE116" i="1"/>
  <c r="AE1123" i="1"/>
  <c r="AE1400" i="1"/>
  <c r="AE977" i="1"/>
  <c r="AE1010" i="1"/>
  <c r="AE711" i="1"/>
  <c r="AE1405" i="1"/>
  <c r="AE149" i="1"/>
  <c r="AE360" i="1"/>
  <c r="AE719" i="1"/>
  <c r="AE368" i="1"/>
  <c r="AE1111" i="1"/>
  <c r="AE365" i="1"/>
  <c r="AE1335" i="1"/>
  <c r="AE352" i="1"/>
  <c r="AE426" i="1"/>
  <c r="AE474" i="1"/>
  <c r="AE110" i="1"/>
  <c r="AE1013" i="1"/>
  <c r="AE520" i="1"/>
  <c r="AE643" i="1"/>
  <c r="AE416" i="1"/>
  <c r="AE395" i="1"/>
  <c r="AE1001" i="1"/>
  <c r="AE146" i="1"/>
  <c r="AE49" i="1"/>
  <c r="AE939" i="1"/>
  <c r="AE715" i="1"/>
  <c r="AE1087" i="1"/>
  <c r="AE839" i="1"/>
  <c r="AE1250" i="1"/>
  <c r="AE241" i="1"/>
  <c r="AE867" i="1"/>
  <c r="AE257" i="1"/>
  <c r="AE1291" i="1"/>
  <c r="AE849" i="1"/>
  <c r="AE1224" i="1"/>
  <c r="AE454" i="1"/>
  <c r="AE900" i="1"/>
  <c r="AE657" i="1"/>
  <c r="AE967" i="1"/>
  <c r="AE778" i="1"/>
  <c r="AE349" i="1"/>
  <c r="AE408" i="1"/>
  <c r="AE811" i="1"/>
  <c r="AE546" i="1"/>
  <c r="AE655" i="1"/>
  <c r="AE1180" i="1"/>
  <c r="AE954" i="1"/>
  <c r="AE1243" i="1"/>
  <c r="AE671" i="1"/>
  <c r="AE1383" i="1"/>
  <c r="AE795" i="1"/>
  <c r="AE689" i="1"/>
  <c r="AE139" i="1"/>
  <c r="AE1377" i="1"/>
  <c r="AE1190" i="1"/>
  <c r="AE203" i="1"/>
  <c r="AE1361" i="1"/>
  <c r="AE943" i="1"/>
  <c r="AE144" i="1"/>
  <c r="AE1440" i="1"/>
  <c r="AE1234" i="1"/>
  <c r="AE130" i="1"/>
  <c r="AE264" i="1"/>
  <c r="AE455" i="1"/>
  <c r="AE1046" i="1"/>
  <c r="AE859" i="1"/>
  <c r="AE1414" i="1"/>
  <c r="AE921" i="1"/>
  <c r="AE59" i="1"/>
  <c r="AE894" i="1"/>
  <c r="AE237" i="1"/>
  <c r="AE1331" i="1"/>
  <c r="AE480" i="1"/>
  <c r="AE54" i="1"/>
  <c r="AE1215" i="1"/>
  <c r="AE212" i="1"/>
  <c r="AE879" i="1"/>
  <c r="AE1306" i="1"/>
  <c r="AE159" i="1"/>
  <c r="AE1128" i="1"/>
  <c r="AE72" i="1"/>
  <c r="AE858" i="1"/>
  <c r="AE1246" i="1"/>
  <c r="AE1247" i="1"/>
  <c r="AE1220" i="1"/>
  <c r="AE65" i="1"/>
  <c r="AE467" i="1"/>
  <c r="AE933" i="1"/>
  <c r="AE195" i="1"/>
  <c r="AE1100" i="1"/>
  <c r="AE947" i="1"/>
  <c r="AE135" i="1"/>
  <c r="AE506" i="1"/>
  <c r="AE1092" i="1"/>
  <c r="AE966" i="1"/>
  <c r="AE1276" i="1"/>
  <c r="AE285" i="1"/>
  <c r="AE274" i="1"/>
  <c r="AE71" i="1"/>
  <c r="AE1126" i="1"/>
  <c r="AE98" i="1"/>
  <c r="AE729" i="1"/>
  <c r="AE1005" i="1"/>
  <c r="AE517" i="1"/>
  <c r="AE632" i="1"/>
  <c r="AE575" i="1"/>
  <c r="AE433" i="1"/>
  <c r="AE1264" i="1"/>
  <c r="AE1399" i="1"/>
  <c r="AE1262" i="1"/>
  <c r="AE1389" i="1"/>
  <c r="AE758" i="1"/>
  <c r="AE709" i="1"/>
  <c r="AE716" i="1"/>
  <c r="AE514" i="1"/>
  <c r="AE1240" i="1"/>
  <c r="AE929" i="1"/>
  <c r="AE1117" i="1"/>
  <c r="AE1203" i="1"/>
  <c r="AE294" i="1"/>
  <c r="AE1259" i="1"/>
  <c r="AE128" i="1"/>
  <c r="AE988" i="1"/>
  <c r="AE883" i="1"/>
  <c r="AE1396" i="1"/>
  <c r="AE1175" i="1"/>
  <c r="AE787" i="1"/>
  <c r="AE835" i="1"/>
  <c r="AE842" i="1"/>
  <c r="AE1221" i="1"/>
  <c r="AE6" i="1"/>
  <c r="AE1157" i="1"/>
  <c r="AE1430" i="1"/>
  <c r="AE415" i="1"/>
  <c r="AE850" i="1"/>
  <c r="AE1000" i="1"/>
  <c r="AE253" i="1"/>
  <c r="AE250" i="1"/>
  <c r="AE990" i="1"/>
  <c r="AE235" i="1"/>
  <c r="AE1098" i="1"/>
  <c r="AE468" i="1"/>
  <c r="AE617" i="1"/>
  <c r="AE618" i="1"/>
  <c r="AE931" i="1"/>
  <c r="AE33" i="1"/>
  <c r="AE1238" i="1"/>
  <c r="AE64" i="1"/>
  <c r="AE658" i="1"/>
  <c r="AE245" i="1"/>
  <c r="AE829" i="1"/>
  <c r="AE407" i="1"/>
  <c r="AE686" i="1"/>
  <c r="AE1015" i="1"/>
  <c r="AE1003" i="1"/>
  <c r="AE817" i="1"/>
  <c r="AE665" i="1"/>
  <c r="AE847" i="1"/>
  <c r="AE613" i="1"/>
  <c r="AE793" i="1"/>
  <c r="AE392" i="1"/>
  <c r="AE1272" i="1"/>
  <c r="AE353" i="1"/>
  <c r="AE654" i="1"/>
  <c r="AE932" i="1"/>
  <c r="AE854" i="1"/>
  <c r="AE126" i="1"/>
  <c r="AE696" i="1"/>
  <c r="AE653" i="1"/>
  <c r="AE97" i="1"/>
  <c r="AE679" i="1"/>
  <c r="AE1151" i="1"/>
  <c r="AE1327" i="1"/>
  <c r="AE798" i="1"/>
  <c r="AE823" i="1"/>
  <c r="AE1097" i="1"/>
  <c r="AE1120" i="1"/>
  <c r="AE599" i="1"/>
  <c r="AE326" i="1"/>
  <c r="AE238" i="1"/>
  <c r="AE560" i="1"/>
  <c r="AE1348" i="1"/>
  <c r="AE1132" i="1"/>
  <c r="AE1439" i="1"/>
  <c r="AE343" i="1"/>
  <c r="AE1045" i="1"/>
  <c r="AE141" i="1"/>
  <c r="AE254" i="1"/>
  <c r="AE1222" i="1"/>
  <c r="AE838" i="1"/>
  <c r="AE200" i="1"/>
  <c r="AE1257" i="1"/>
  <c r="AE439" i="1"/>
  <c r="AE371" i="1"/>
  <c r="AE732" i="1"/>
  <c r="AE32" i="1"/>
  <c r="AE557" i="1"/>
  <c r="AE162" i="1"/>
  <c r="AE567" i="1"/>
  <c r="AE592" i="1"/>
  <c r="AE340" i="1"/>
  <c r="AE1072" i="1"/>
  <c r="AE1212" i="1"/>
  <c r="AE140" i="1"/>
  <c r="AE1106" i="1"/>
  <c r="AE251" i="1"/>
  <c r="AE648" i="1"/>
  <c r="AE339" i="1"/>
  <c r="AE1002" i="1"/>
  <c r="AE76" i="1"/>
  <c r="AE1061" i="1"/>
  <c r="AE1386" i="1"/>
  <c r="AE597" i="1"/>
  <c r="AE944" i="1"/>
  <c r="AE871" i="1"/>
  <c r="AE583" i="1"/>
  <c r="AE423" i="1"/>
  <c r="AE635" i="1"/>
  <c r="AE469" i="1"/>
  <c r="AE1425" i="1"/>
  <c r="AE543" i="1"/>
  <c r="AE799" i="1"/>
  <c r="AE1410" i="1"/>
  <c r="AE917" i="1"/>
  <c r="AE692" i="1"/>
  <c r="AE323" i="1"/>
  <c r="AE310" i="1"/>
  <c r="AE969" i="1"/>
  <c r="AE95" i="1"/>
  <c r="AE1113" i="1"/>
  <c r="AE699" i="1"/>
  <c r="AE746" i="1"/>
  <c r="AE826" i="1"/>
  <c r="AE782" i="1"/>
  <c r="AE207" i="1"/>
  <c r="AE29" i="1"/>
  <c r="AE552" i="1"/>
  <c r="AE372" i="1"/>
  <c r="AE453" i="1"/>
  <c r="AE1245" i="1"/>
  <c r="AE1286" i="1"/>
  <c r="AE268" i="1"/>
  <c r="AE11" i="1"/>
  <c r="AE496" i="1"/>
  <c r="AE39" i="1"/>
  <c r="AE899" i="1"/>
  <c r="AE608" i="1"/>
  <c r="AE830" i="1"/>
  <c r="AE604" i="1"/>
  <c r="AE584" i="1"/>
  <c r="AE767" i="1"/>
  <c r="AE1171" i="1"/>
  <c r="AE945" i="1"/>
  <c r="AE271" i="1"/>
  <c r="AE26" i="1"/>
  <c r="AE651" i="1"/>
  <c r="AE143" i="1"/>
  <c r="AE1364" i="1"/>
  <c r="AE1202" i="1"/>
  <c r="AE800" i="1"/>
  <c r="AE151" i="1"/>
  <c r="AE16" i="1"/>
  <c r="AE388" i="1"/>
  <c r="AE735" i="1"/>
  <c r="AE121" i="1"/>
  <c r="AE1080" i="1"/>
  <c r="AE1226" i="1"/>
  <c r="AE220" i="1"/>
  <c r="AE1185" i="1"/>
  <c r="AE1418" i="1"/>
  <c r="AE314" i="1"/>
  <c r="AE30" i="1"/>
  <c r="AE370" i="1"/>
  <c r="AE749" i="1"/>
  <c r="AE576" i="1"/>
  <c r="AE937" i="1"/>
  <c r="AE1159" i="1"/>
  <c r="AE1031" i="1"/>
  <c r="AE751" i="1"/>
  <c r="AE1232" i="1"/>
  <c r="AE1062" i="1"/>
  <c r="AE223" i="1"/>
  <c r="AE1059" i="1"/>
  <c r="AE723" i="1"/>
  <c r="AE569" i="1"/>
  <c r="AE48" i="1"/>
  <c r="AE595" i="1"/>
  <c r="AE633" i="1"/>
  <c r="AE1114" i="1"/>
  <c r="AE79" i="1"/>
  <c r="AE1429" i="1"/>
  <c r="AE180" i="1"/>
  <c r="AE1139" i="1"/>
  <c r="AE287" i="1"/>
  <c r="AE1043" i="1"/>
  <c r="AE1050" i="1"/>
  <c r="AE1042" i="1"/>
  <c r="AE926" i="1"/>
  <c r="AE757" i="1"/>
  <c r="AE491" i="1"/>
  <c r="AE518" i="1"/>
  <c r="AE1188" i="1"/>
  <c r="AE1284" i="1"/>
  <c r="AE1305" i="1"/>
  <c r="AE1093" i="1"/>
  <c r="AE550" i="1"/>
  <c r="AE713" i="1"/>
  <c r="AE528" i="1"/>
  <c r="AE637" i="1"/>
  <c r="AE1362" i="1"/>
  <c r="AE1105" i="1"/>
  <c r="AE1273" i="1"/>
  <c r="AE498" i="1"/>
  <c r="AE1037" i="1"/>
  <c r="AE155" i="1"/>
  <c r="AE1107" i="1"/>
  <c r="AE216" i="1"/>
  <c r="AE101" i="1"/>
  <c r="AE1053" i="1"/>
  <c r="AE512" i="1"/>
  <c r="AE318" i="1"/>
  <c r="AE57" i="1"/>
  <c r="AE499" i="1"/>
  <c r="AE952" i="1"/>
  <c r="AE350" i="1"/>
  <c r="AE806" i="1"/>
  <c r="AE906" i="1"/>
  <c r="AE1090" i="1"/>
  <c r="AE985" i="1"/>
  <c r="AE976" i="1"/>
  <c r="AE1365" i="1"/>
  <c r="AE404" i="1"/>
  <c r="AE400" i="1"/>
  <c r="AE209" i="1"/>
  <c r="AE1060" i="1"/>
  <c r="AE872" i="1"/>
  <c r="AE1404" i="1"/>
  <c r="AE10" i="1"/>
  <c r="AE1288" i="1"/>
  <c r="AE1269" i="1"/>
  <c r="AE647" i="1"/>
  <c r="AE1292" i="1"/>
  <c r="AE611" i="1"/>
  <c r="AE916" i="1"/>
  <c r="AE582" i="1"/>
  <c r="AE1116" i="1"/>
  <c r="AE344" i="1"/>
  <c r="AE125" i="1"/>
  <c r="AE449" i="1"/>
  <c r="AE1370" i="1"/>
  <c r="AE1352" i="1"/>
  <c r="AE127" i="1"/>
  <c r="AE659" i="1"/>
  <c r="AE870" i="1"/>
  <c r="AE186" i="1"/>
  <c r="AE345" i="1"/>
  <c r="AE513" i="1"/>
  <c r="AE177" i="1"/>
  <c r="AE502" i="1"/>
  <c r="AE1384" i="1"/>
  <c r="AE466" i="1"/>
  <c r="AE1317" i="1"/>
  <c r="AE425" i="1"/>
  <c r="AE1040" i="1"/>
  <c r="AE1428" i="1"/>
  <c r="AE1187" i="1"/>
  <c r="AE396" i="1"/>
  <c r="AE531" i="1"/>
  <c r="AE427" i="1"/>
  <c r="AE354" i="1"/>
  <c r="AE1280" i="1"/>
  <c r="AE329" i="1"/>
  <c r="AE1213" i="1"/>
  <c r="AE120" i="1"/>
  <c r="AE532" i="1"/>
  <c r="AE256" i="1"/>
  <c r="AE820" i="1"/>
  <c r="AE1109" i="1"/>
  <c r="AE901" i="1"/>
  <c r="AE489" i="1"/>
  <c r="AE769" i="1"/>
  <c r="AE115" i="1"/>
  <c r="AE594" i="1"/>
  <c r="AE984" i="1"/>
  <c r="AE1194" i="1"/>
  <c r="AE1403" i="1"/>
  <c r="AE2" i="1"/>
  <c r="AE102" i="1"/>
  <c r="AE927" i="1"/>
  <c r="AE828" i="1"/>
  <c r="AE1094" i="1"/>
  <c r="AE824" i="1"/>
  <c r="AE347" i="1"/>
  <c r="AE923" i="1"/>
  <c r="AE228" i="1"/>
  <c r="AE1251" i="1"/>
  <c r="AE862" i="1"/>
  <c r="AE815" i="1"/>
  <c r="AE109" i="1"/>
  <c r="AE941" i="1"/>
  <c r="AE734" i="1"/>
  <c r="AE410" i="1"/>
  <c r="AE680" i="1"/>
  <c r="AE956" i="1"/>
  <c r="AE211" i="1"/>
  <c r="AE1252" i="1"/>
  <c r="AE1223" i="1"/>
  <c r="AE1082" i="1"/>
  <c r="AE864" i="1"/>
  <c r="AE813" i="1"/>
  <c r="AE421" i="1"/>
  <c r="AE495" i="1"/>
  <c r="AE34" i="1"/>
  <c r="AE174" i="1"/>
  <c r="AE578" i="1"/>
  <c r="AE137" i="1"/>
  <c r="AE1455" i="1"/>
  <c r="AE90" i="1"/>
  <c r="AE55" i="1"/>
  <c r="AE280" i="1"/>
  <c r="AE464" i="1"/>
  <c r="AE68" i="1"/>
  <c r="AE965" i="1"/>
  <c r="AE132" i="1"/>
  <c r="AE563" i="1"/>
  <c r="AE85" i="1"/>
  <c r="AE456" i="1"/>
  <c r="AE78" i="1"/>
  <c r="AE1282" i="1"/>
  <c r="AE166" i="1"/>
  <c r="AE810" i="1"/>
  <c r="AE1007" i="1"/>
  <c r="AE1051" i="1"/>
  <c r="AE1438" i="1"/>
  <c r="AE779" i="1"/>
  <c r="AE324" i="1"/>
  <c r="AE1054" i="1"/>
  <c r="AE772" i="1"/>
  <c r="AE1307" i="1"/>
  <c r="AE1068" i="1"/>
  <c r="AE619" i="1"/>
  <c r="AE12" i="1"/>
  <c r="AE163" i="1"/>
  <c r="AE669" i="1"/>
  <c r="AE23" i="1"/>
  <c r="AE1413" i="1"/>
  <c r="AE920" i="1"/>
  <c r="AE661" i="1"/>
  <c r="AE420" i="1"/>
  <c r="AE1369" i="1"/>
  <c r="AE936" i="1"/>
  <c r="AE702" i="1"/>
  <c r="AE341" i="1"/>
  <c r="AE1110" i="1"/>
  <c r="AE299" i="1"/>
  <c r="AE1207" i="1"/>
  <c r="AE1392" i="1"/>
  <c r="AE678" i="1"/>
  <c r="AE1390" i="1"/>
  <c r="AE938" i="1"/>
  <c r="AE1304" i="1"/>
  <c r="AE56" i="1"/>
  <c r="AE1333" i="1"/>
  <c r="AE309" i="1"/>
  <c r="AE555" i="1"/>
  <c r="AE766" i="1"/>
  <c r="AE958" i="1"/>
  <c r="AE1448" i="1"/>
  <c r="AE1173" i="1"/>
  <c r="AE1163" i="1"/>
  <c r="AE1456" i="1"/>
  <c r="AE1205" i="1"/>
  <c r="AE187" i="1"/>
  <c r="AE986" i="1"/>
  <c r="AE316" i="1"/>
  <c r="AE581" i="1"/>
  <c r="AE972" i="1"/>
  <c r="AE756" i="1"/>
  <c r="AE61" i="1"/>
  <c r="AE693" i="1"/>
  <c r="AE1154" i="1"/>
  <c r="AE1355" i="1"/>
  <c r="AE1141" i="1"/>
  <c r="AE1457" i="1"/>
  <c r="AE1021" i="1"/>
  <c r="AE286" i="1"/>
  <c r="AE457" i="1"/>
  <c r="AE1028" i="1"/>
  <c r="AE728" i="1"/>
  <c r="AE1118" i="1"/>
  <c r="AE168" i="1"/>
  <c r="AE1012" i="1"/>
  <c r="AE255" i="1"/>
  <c r="AE1441" i="1"/>
  <c r="AE424" i="1"/>
  <c r="AE259" i="1"/>
  <c r="AE378" i="1"/>
  <c r="AE664" i="1"/>
  <c r="AE37" i="1"/>
  <c r="AE737" i="1"/>
  <c r="AE197" i="1"/>
  <c r="AE562" i="1"/>
  <c r="AE886" i="1"/>
  <c r="AE874" i="1"/>
  <c r="AE962" i="1"/>
  <c r="AE92" i="1"/>
  <c r="AE436" i="1"/>
  <c r="AE903" i="1"/>
  <c r="AE1329" i="1"/>
  <c r="AE1216" i="1"/>
  <c r="AE1450" i="1"/>
  <c r="AE1176" i="1"/>
  <c r="AE1033" i="1"/>
  <c r="AE44" i="1"/>
  <c r="AE666" i="1"/>
  <c r="AE573" i="1"/>
  <c r="AE385" i="1"/>
  <c r="AE1315" i="1"/>
  <c r="AE708" i="1"/>
  <c r="AE47" i="1"/>
  <c r="AE1236" i="1"/>
  <c r="AE998" i="1"/>
  <c r="AE907" i="1"/>
  <c r="AE494" i="1"/>
  <c r="AE431" i="1"/>
  <c r="AE524" i="1"/>
  <c r="AE1210" i="1"/>
  <c r="AE231" i="1"/>
  <c r="AE831" i="1"/>
  <c r="AE626" i="1"/>
  <c r="AE21" i="1"/>
  <c r="AE949" i="1"/>
  <c r="AE694" i="1"/>
  <c r="AE538" i="1"/>
  <c r="AE873" i="1"/>
  <c r="AE673" i="1"/>
  <c r="AE413" i="1"/>
  <c r="AE1078" i="1"/>
  <c r="AE880" i="1"/>
  <c r="AE727" i="1"/>
  <c r="AE677" i="1"/>
  <c r="AE539" i="1"/>
  <c r="AE1181" i="1"/>
  <c r="AE1344" i="1"/>
  <c r="AE961" i="1"/>
  <c r="AE14" i="1"/>
  <c r="AE753" i="1"/>
  <c r="AE1406" i="1"/>
  <c r="AE138" i="1"/>
  <c r="AE1431" i="1"/>
  <c r="AE435" i="1"/>
  <c r="AE848" i="1"/>
  <c r="AE761" i="1"/>
  <c r="AE585" i="1"/>
  <c r="AE805" i="1"/>
  <c r="AE786" i="1"/>
  <c r="AE801" i="1"/>
  <c r="AE1036" i="1"/>
  <c r="AE548" i="1"/>
  <c r="AE1160" i="1"/>
  <c r="AE262" i="1"/>
  <c r="AE281" i="1"/>
  <c r="AE836" i="1"/>
  <c r="AE123" i="1"/>
  <c r="AE1195" i="1"/>
  <c r="AE222" i="1"/>
  <c r="AE356" i="1"/>
  <c r="AE1415" i="1"/>
  <c r="AE922" i="1"/>
  <c r="AE359" i="1"/>
  <c r="AE987" i="1"/>
  <c r="AE1301" i="1"/>
  <c r="AE717" i="1"/>
  <c r="AE1242" i="1"/>
  <c r="AE1170" i="1"/>
  <c r="AE1297" i="1"/>
  <c r="AE419" i="1"/>
  <c r="AE832" i="1"/>
  <c r="AE321" i="1"/>
  <c r="AE682" i="1"/>
  <c r="AE625" i="1"/>
  <c r="AE1058" i="1"/>
  <c r="AE1375" i="1"/>
  <c r="AE1047" i="1"/>
  <c r="AE571" i="1"/>
  <c r="AE147" i="1"/>
  <c r="AE1458" i="1"/>
  <c r="AE51" i="1"/>
  <c r="AE535" i="1"/>
  <c r="AE96" i="1"/>
  <c r="AE1416" i="1"/>
  <c r="AE561" i="1"/>
  <c r="AE940" i="1"/>
  <c r="AE447" i="1"/>
  <c r="AE591" i="1"/>
  <c r="AE588" i="1"/>
  <c r="AE312" i="1"/>
  <c r="AE458" i="1"/>
  <c r="AE5" i="1"/>
  <c r="AE391" i="1"/>
  <c r="AE1004" i="1"/>
  <c r="AE438" i="1"/>
  <c r="AE1204" i="1"/>
  <c r="AE731" i="1"/>
  <c r="AE1353" i="1"/>
  <c r="AE1124" i="1"/>
  <c r="AE946" i="1"/>
  <c r="AE13" i="1"/>
  <c r="AE283" i="1"/>
  <c r="AE181" i="1"/>
  <c r="AE42" i="1"/>
  <c r="AE1026" i="1"/>
  <c r="AE1144" i="1"/>
  <c r="AE662" i="1"/>
  <c r="AE1320" i="1"/>
  <c r="AE46" i="1"/>
  <c r="AE1398" i="1"/>
  <c r="AE975" i="1"/>
  <c r="AE913" i="1"/>
  <c r="AE330" i="1"/>
  <c r="AE577" i="1"/>
  <c r="AE504" i="1"/>
  <c r="AE472" i="1"/>
  <c r="AE1136" i="1"/>
  <c r="AE282" i="1"/>
  <c r="AE83" i="1"/>
  <c r="AE1248" i="1"/>
  <c r="AE1388" i="1"/>
  <c r="AE891" i="1"/>
  <c r="AE525" i="1"/>
  <c r="AE634" i="1"/>
  <c r="AE843" i="1"/>
  <c r="AE1337" i="1"/>
  <c r="AE1064" i="1"/>
  <c r="AE744" i="1"/>
  <c r="AE1131" i="1"/>
  <c r="AE1152" i="1"/>
  <c r="AE508" i="1"/>
  <c r="AE1104" i="1"/>
  <c r="AE1066" i="1"/>
  <c r="AE792" i="1"/>
  <c r="AE1360" i="1"/>
  <c r="AE379" i="1"/>
  <c r="AE1300" i="1"/>
  <c r="AE822" i="1"/>
  <c r="AE777" i="1"/>
  <c r="AE964" i="1"/>
  <c r="AE387" i="1"/>
  <c r="AE398" i="1"/>
  <c r="AE612" i="1"/>
  <c r="AE553" i="1"/>
  <c r="AE681" i="1"/>
  <c r="AE63" i="1"/>
  <c r="AE762" i="1"/>
  <c r="AE579" i="1"/>
  <c r="AE995" i="1"/>
  <c r="AE1358" i="1"/>
  <c r="AE955" i="1"/>
  <c r="AE1208" i="1"/>
  <c r="AE925" i="1"/>
  <c r="AE876" i="1"/>
  <c r="AE406" i="1"/>
  <c r="AE58" i="1"/>
  <c r="AE1432" i="1"/>
  <c r="AE77" i="1"/>
  <c r="AE607" i="1"/>
  <c r="AE784" i="1"/>
  <c r="AE1373" i="1"/>
  <c r="AE1268" i="1"/>
  <c r="AE928" i="1"/>
  <c r="AE1056" i="1"/>
  <c r="AE380" i="1"/>
  <c r="AE393" i="1"/>
  <c r="AE1312" i="1"/>
  <c r="AE807" i="1"/>
  <c r="AE252" i="1"/>
  <c r="AE1101" i="1"/>
  <c r="AE244" i="1"/>
  <c r="AE1020" i="1"/>
  <c r="AE93" i="1"/>
  <c r="AE1339" i="1"/>
  <c r="AE640" i="1"/>
  <c r="AE351" i="1"/>
  <c r="AE690" i="1"/>
  <c r="AE157" i="1"/>
  <c r="AE1019" i="1"/>
  <c r="AE486" i="1"/>
  <c r="AE1323" i="1"/>
  <c r="AE193" i="1"/>
  <c r="AE411" i="1"/>
  <c r="AE460" i="1"/>
  <c r="AE471" i="1"/>
  <c r="AE317" i="1"/>
  <c r="AE979" i="1"/>
  <c r="AE970" i="1"/>
  <c r="AE1345" i="1"/>
  <c r="AE1211" i="1"/>
  <c r="AE490" i="1"/>
  <c r="AE1103" i="1"/>
  <c r="AE1167" i="1"/>
  <c r="AE893" i="1"/>
  <c r="AE265" i="1"/>
  <c r="AE1009" i="1"/>
  <c r="AE412" i="1"/>
  <c r="AE1070" i="1"/>
  <c r="AE1076" i="1"/>
  <c r="AE403" i="1"/>
  <c r="AE905" i="1"/>
  <c r="AE610" i="1"/>
  <c r="AE718" i="1"/>
  <c r="AE1133" i="1"/>
  <c r="AE192" i="1"/>
  <c r="AE488" i="1"/>
  <c r="AE302" i="1"/>
  <c r="AE621" i="1"/>
  <c r="AE249" i="1"/>
  <c r="AE475" i="1"/>
  <c r="AE1155" i="1"/>
  <c r="AE1122" i="1"/>
  <c r="AE523" i="1"/>
  <c r="AE1253" i="1"/>
  <c r="AE205" i="1"/>
  <c r="AE934" i="1"/>
  <c r="AE219" i="1"/>
  <c r="AE1018" i="1"/>
  <c r="AE236" i="1"/>
  <c r="AE541" i="1"/>
  <c r="AE1346" i="1"/>
  <c r="AE989" i="1"/>
  <c r="AE1081" i="1"/>
  <c r="AE389" i="1"/>
  <c r="AE154" i="1"/>
  <c r="AE306" i="1"/>
  <c r="AE997" i="1"/>
  <c r="AE338" i="1"/>
  <c r="AE1382" i="1"/>
  <c r="AE1134" i="1"/>
  <c r="AE227" i="1"/>
  <c r="AE24" i="1"/>
  <c r="AE622" i="1"/>
  <c r="AE164" i="1"/>
  <c r="AE639" i="1"/>
  <c r="AE533" i="1"/>
  <c r="AE670" i="1"/>
  <c r="AE473" i="1"/>
  <c r="AE300" i="1"/>
  <c r="AE1142" i="1"/>
  <c r="AE1184" i="1"/>
  <c r="AE276" i="1"/>
  <c r="AE405" i="1"/>
  <c r="AE273" i="1"/>
  <c r="AE773" i="1"/>
  <c r="AE7" i="1"/>
  <c r="AE676" i="1"/>
  <c r="AE325" i="1"/>
  <c r="AE750" i="1"/>
  <c r="AE1199" i="1"/>
  <c r="AE605" i="1"/>
  <c r="AE572" i="1"/>
  <c r="AE218" i="1"/>
  <c r="AE295" i="1"/>
  <c r="AE161" i="1"/>
  <c r="AE1326" i="1"/>
  <c r="AE973" i="1"/>
  <c r="AE301" i="1"/>
  <c r="AE1285" i="1"/>
  <c r="AE8" i="1"/>
  <c r="AE43" i="1"/>
  <c r="AE418" i="1"/>
  <c r="AE1444" i="1"/>
  <c r="AE1125" i="1"/>
  <c r="AE375" i="1"/>
  <c r="AE446" i="1"/>
  <c r="AE1075" i="1"/>
  <c r="AE748" i="1"/>
  <c r="AE450" i="1"/>
  <c r="AE230" i="1"/>
  <c r="AE99" i="1"/>
  <c r="AE188" i="1"/>
  <c r="AE100" i="1"/>
  <c r="AE150" i="1"/>
  <c r="AE645" i="1"/>
  <c r="AE225" i="1"/>
  <c r="AE1083" i="1"/>
  <c r="AE568" i="1"/>
  <c r="AE1063" i="1"/>
  <c r="AE80" i="1"/>
  <c r="AE1057" i="1"/>
  <c r="AE1437" i="1"/>
  <c r="AE1121" i="1"/>
  <c r="AE1035" i="1"/>
  <c r="AE179" i="1"/>
  <c r="AE1164" i="1"/>
  <c r="AE1025" i="1"/>
  <c r="AE234" i="1"/>
  <c r="AE246" i="1"/>
  <c r="AE1055" i="1"/>
  <c r="AE103" i="1"/>
  <c r="AE554" i="1"/>
  <c r="AE232" i="1"/>
  <c r="AE437" i="1"/>
  <c r="AE463" i="1"/>
  <c r="AE1069" i="1"/>
  <c r="AE812" i="1"/>
  <c r="AE551" i="1"/>
  <c r="AE684" i="1"/>
  <c r="AE1385" i="1"/>
  <c r="AE19" i="1"/>
  <c r="AE545" i="1"/>
  <c r="AE1452" i="1"/>
  <c r="AE1022" i="1"/>
  <c r="AE361" i="1"/>
  <c r="AE362" i="1"/>
  <c r="AE243" i="1"/>
  <c r="AE752" i="1"/>
  <c r="AE547" i="1"/>
  <c r="AE428" i="1"/>
  <c r="AE1447" i="1"/>
  <c r="AE27" i="1"/>
  <c r="AE462" i="1"/>
  <c r="AE884" i="1"/>
  <c r="AE292" i="1"/>
  <c r="AE1341" i="1"/>
  <c r="AE1454" i="1"/>
  <c r="AE272" i="1"/>
  <c r="AE258" i="1"/>
  <c r="AE707" i="1"/>
  <c r="AE1192" i="1"/>
  <c r="AE889" i="1"/>
  <c r="AE335" i="1"/>
  <c r="AE470" i="1"/>
  <c r="AE675" i="1"/>
  <c r="AE1067" i="1"/>
  <c r="AE484" i="1"/>
  <c r="AE199" i="1"/>
  <c r="AE1029" i="1"/>
  <c r="AE1311" i="1"/>
  <c r="AE1179" i="1"/>
  <c r="AE687" i="1"/>
  <c r="AE497" i="1"/>
  <c r="AE1156" i="1"/>
  <c r="AE1278" i="1"/>
  <c r="AE1073" i="1"/>
  <c r="AE909" i="1"/>
  <c r="AE733" i="1"/>
  <c r="AE982" i="1"/>
  <c r="AE1380" i="1"/>
  <c r="AE950" i="1"/>
  <c r="AE1366" i="1"/>
  <c r="AE477" i="1"/>
  <c r="AE1303" i="1"/>
  <c r="AE776" i="1"/>
  <c r="AE322" i="1"/>
  <c r="AE390" i="1"/>
  <c r="AE888" i="1"/>
  <c r="AE892" i="1"/>
  <c r="AE697" i="1"/>
  <c r="AE4" i="1"/>
  <c r="AE1130" i="1"/>
  <c r="AE1263" i="1"/>
  <c r="AE875" i="1"/>
  <c r="AE348" i="1"/>
  <c r="AE1449" i="1"/>
  <c r="AE825" i="1"/>
  <c r="AE136" i="1"/>
  <c r="AE239" i="1"/>
  <c r="AE519" i="1"/>
  <c r="AE959" i="1"/>
  <c r="AE537" i="1"/>
  <c r="AE131" i="1"/>
  <c r="AE722" i="1"/>
  <c r="AE1071" i="1"/>
  <c r="AE1357" i="1"/>
  <c r="AE700" i="1"/>
  <c r="AE741" i="1"/>
  <c r="AE837" i="1"/>
  <c r="AE1225" i="1"/>
  <c r="AE18" i="1"/>
  <c r="AE191" i="1"/>
  <c r="AE1260" i="1"/>
  <c r="AE1274" i="1"/>
  <c r="AE712" i="1"/>
  <c r="AE1298" i="1"/>
  <c r="AE118" i="1"/>
  <c r="AE565" i="1"/>
  <c r="AE445" i="1"/>
  <c r="AE808" i="1"/>
  <c r="AE1237" i="1"/>
  <c r="AE111" i="1"/>
  <c r="AE1186" i="1"/>
  <c r="AE386" i="1"/>
  <c r="AE1277" i="1"/>
  <c r="AE334" i="1"/>
  <c r="AE910" i="1"/>
  <c r="AE775" i="1"/>
  <c r="AE185" i="1"/>
  <c r="AE89" i="1"/>
  <c r="AE1445" i="1"/>
  <c r="AE170" i="1"/>
  <c r="AE167" i="1"/>
  <c r="AE1052" i="1"/>
  <c r="AE357" i="1"/>
  <c r="AE968" i="1"/>
  <c r="AE189" i="1"/>
  <c r="AE1295" i="1"/>
  <c r="AE332" i="1"/>
  <c r="AE827" i="1"/>
  <c r="AE384" i="1"/>
  <c r="AE1426" i="1"/>
  <c r="AE119" i="1"/>
  <c r="AE1182" i="1"/>
  <c r="AE67" i="1"/>
  <c r="AE1217" i="1"/>
  <c r="AE743" i="1"/>
  <c r="AE158" i="1"/>
  <c r="AE791" i="1"/>
  <c r="AE1023" i="1"/>
  <c r="AE206" i="1"/>
  <c r="AE1231" i="1"/>
  <c r="AE376" i="1"/>
  <c r="AE993" i="1"/>
  <c r="AE656" i="1"/>
  <c r="AE298" i="1"/>
  <c r="AE156" i="1"/>
  <c r="AE108" i="1"/>
  <c r="AE1214" i="1"/>
  <c r="AE242" i="1"/>
  <c r="AE983" i="1"/>
  <c r="AE267" i="1"/>
  <c r="AE667" i="1"/>
  <c r="AE409" i="1"/>
  <c r="AE1230" i="1"/>
  <c r="AE685" i="1"/>
  <c r="AE683" i="1"/>
  <c r="AE814" i="1"/>
  <c r="AE313" i="1"/>
  <c r="AE493" i="1"/>
  <c r="AE311" i="1"/>
  <c r="AE898" i="1"/>
  <c r="AE510" i="1"/>
  <c r="AE1347" i="1"/>
  <c r="AE142" i="1"/>
  <c r="AE1183" i="1"/>
  <c r="AE336" i="1"/>
  <c r="AE1016" i="1"/>
  <c r="AE394" i="1"/>
  <c r="AE963" i="1"/>
  <c r="AE1227" i="1"/>
  <c r="AE148" i="1"/>
  <c r="AE1261" i="1"/>
  <c r="AE602" i="1"/>
  <c r="AE129" i="1"/>
  <c r="AE1150" i="1"/>
  <c r="AE260" i="1"/>
  <c r="AE869" i="1"/>
  <c r="AE1354" i="1"/>
  <c r="AE1433" i="1"/>
  <c r="AE736" i="1"/>
  <c r="AE91" i="1"/>
  <c r="AE609" i="1"/>
  <c r="AE1395" i="1"/>
  <c r="AE9" i="1"/>
  <c r="AE52" i="1"/>
  <c r="AE558" i="1"/>
  <c r="AE615" i="1"/>
  <c r="AE145" i="1"/>
  <c r="AE695" i="1"/>
  <c r="AE1049" i="1"/>
  <c r="AE307" i="1"/>
  <c r="AE644" i="1"/>
  <c r="AE1228" i="1"/>
  <c r="AE1324" i="1"/>
  <c r="AE703" i="1"/>
  <c r="AE980" i="1"/>
  <c r="AE333" i="1"/>
  <c r="AE1218" i="1"/>
  <c r="AE1318" i="1"/>
  <c r="AE821" i="1"/>
  <c r="AE263" i="1"/>
  <c r="AE40" i="1"/>
  <c r="AE1241" i="1"/>
  <c r="AE1446" i="1"/>
  <c r="AE902" i="1"/>
  <c r="AE768" i="1"/>
  <c r="AE202" i="1"/>
  <c r="AE698" i="1"/>
  <c r="AE70" i="1"/>
  <c r="AE1127" i="1"/>
  <c r="AE628" i="1"/>
  <c r="AE1436" i="1"/>
  <c r="AE974" i="1"/>
  <c r="AE1412" i="1"/>
  <c r="AE919" i="1"/>
  <c r="AE36" i="1"/>
  <c r="AE1293" i="1"/>
  <c r="AE465" i="1"/>
  <c r="AE1422" i="1"/>
  <c r="AE1172" i="1"/>
  <c r="AE1209" i="1"/>
  <c r="AE1281" i="1"/>
  <c r="AE991" i="1"/>
  <c r="AE221" i="1"/>
  <c r="AE1006" i="1"/>
  <c r="AE556" i="1"/>
  <c r="AE844" i="1"/>
  <c r="AE803" i="1"/>
  <c r="AE536" i="1"/>
  <c r="AE1332" i="1"/>
  <c r="AE279" i="1"/>
  <c r="AE1178" i="1"/>
  <c r="AE201" i="1"/>
  <c r="AE501" i="1"/>
  <c r="AE364" i="1"/>
  <c r="AE1338" i="1"/>
  <c r="AE771" i="1"/>
  <c r="AE529" i="1"/>
  <c r="AE596" i="1"/>
  <c r="AE603" i="1"/>
  <c r="AE911" i="1"/>
  <c r="AE452" i="1"/>
  <c r="AE505" i="1"/>
  <c r="AE542" i="1"/>
  <c r="AE1363" i="1"/>
  <c r="AE701" i="1"/>
  <c r="AE601" i="1"/>
  <c r="AE691" i="1"/>
  <c r="AE789" i="1"/>
  <c r="AE62" i="1"/>
  <c r="AE660" i="1"/>
  <c r="AE668" i="1"/>
  <c r="AE1162" i="1"/>
  <c r="AE247" i="1"/>
  <c r="AE1308" i="1"/>
  <c r="AE369" i="1"/>
  <c r="AE895" i="1"/>
  <c r="AE865" i="1"/>
  <c r="AE809" i="1"/>
  <c r="AE759" i="1"/>
  <c r="AE88" i="1"/>
  <c r="AE240" i="1"/>
  <c r="AE912" i="1"/>
  <c r="AE1289" i="1"/>
  <c r="AE492" i="1"/>
  <c r="AE442" i="1"/>
  <c r="AE152" i="1"/>
  <c r="AE483" i="1"/>
  <c r="AE1379" i="1"/>
  <c r="AE165" i="1"/>
  <c r="AE288" i="1"/>
  <c r="AE69" i="1"/>
  <c r="AE861" i="1"/>
  <c r="AE1158" i="1"/>
  <c r="AE885" i="1"/>
  <c r="AE860" i="1"/>
  <c r="AE169" i="1"/>
  <c r="AE564" i="1"/>
  <c r="AE1459" i="1"/>
  <c r="AE1372" i="1"/>
  <c r="AE1371" i="1"/>
  <c r="AE674" i="1"/>
  <c r="AE1027" i="1"/>
  <c r="AE414" i="1"/>
  <c r="AE1169" i="1"/>
  <c r="AE1397" i="1"/>
  <c r="AE589" i="1"/>
  <c r="AE515" i="1"/>
  <c r="AE1189" i="1"/>
  <c r="AE383" i="1"/>
  <c r="AE422" i="1"/>
  <c r="AE1460" i="1"/>
  <c r="AE996" i="1"/>
  <c r="AE1229" i="1"/>
  <c r="AE1084" i="1"/>
  <c r="AE688" i="1"/>
  <c r="AE194" i="1"/>
  <c r="AE526" i="1"/>
  <c r="AE346" i="1"/>
  <c r="AE373" i="1"/>
  <c r="AE738" i="1"/>
  <c r="AE196" i="1"/>
  <c r="AE606" i="1"/>
  <c r="AE82" i="1"/>
  <c r="AE924" i="1"/>
  <c r="AE402" i="1"/>
  <c r="AE1287" i="1"/>
  <c r="AE846" i="1"/>
  <c r="AE1008" i="1"/>
  <c r="AE887" i="1"/>
  <c r="AE374" i="1"/>
  <c r="AE642" i="1"/>
  <c r="AE1409" i="1"/>
  <c r="AE957" i="1"/>
  <c r="AE1407" i="1"/>
  <c r="AE1014" i="1"/>
  <c r="AE1137" i="1"/>
  <c r="AE1200" i="1"/>
  <c r="AE804" i="1"/>
  <c r="AE81" i="1"/>
  <c r="AE1249" i="1"/>
  <c r="AE1197" i="1"/>
  <c r="AE75" i="1"/>
  <c r="AE487" i="1"/>
  <c r="AE1453" i="1"/>
  <c r="AE878" i="1"/>
  <c r="AE213" i="1"/>
  <c r="AE877" i="1"/>
  <c r="AE1239" i="1"/>
  <c r="AE1381" i="1"/>
  <c r="AE797" i="1"/>
  <c r="AE503" i="1"/>
  <c r="AE710" i="1"/>
  <c r="AE441" i="1"/>
  <c r="AE866" i="1"/>
  <c r="AE1032" i="1"/>
  <c r="AE430" i="1"/>
  <c r="AE534" i="1"/>
  <c r="AE951" i="1"/>
  <c r="AE863" i="1"/>
  <c r="AE816" i="1"/>
  <c r="AE303" i="1"/>
  <c r="AE208" i="1"/>
  <c r="AE134" i="1"/>
  <c r="AE1434" i="1"/>
  <c r="AE730" i="1"/>
  <c r="AE745" i="1"/>
  <c r="AE248" i="1"/>
  <c r="AE1419" i="1"/>
  <c r="AE367" i="1"/>
  <c r="AE217" i="1"/>
  <c r="AE559" i="1"/>
  <c r="AE1330" i="1"/>
  <c r="AE764" i="1"/>
  <c r="AE1424" i="1"/>
  <c r="AE1275" i="1"/>
  <c r="AE763" i="1"/>
  <c r="AE629" i="1"/>
  <c r="AE401" i="1"/>
  <c r="AE754" i="1"/>
  <c r="AE882" i="1"/>
  <c r="AE1265" i="1"/>
  <c r="AE598" i="1"/>
  <c r="AE706" i="1"/>
  <c r="AE1017" i="1"/>
  <c r="AE315" i="1"/>
  <c r="AE214" i="1"/>
  <c r="AE176" i="1"/>
  <c r="AE1313" i="1"/>
  <c r="AE994" i="1"/>
  <c r="AE788" i="1"/>
  <c r="AE1044" i="1"/>
  <c r="AE631" i="1"/>
  <c r="AE1283" i="1"/>
  <c r="AE549" i="1"/>
  <c r="AE443" i="1"/>
  <c r="AE198" i="1"/>
  <c r="AE15" i="1"/>
  <c r="AE1048" i="1"/>
  <c r="AE780" i="1"/>
  <c r="AE851" i="1"/>
  <c r="AE739" i="1"/>
  <c r="AE720" i="1"/>
  <c r="AE774" i="1"/>
  <c r="AE297" i="1"/>
  <c r="AE765" i="1"/>
  <c r="AE304" i="1"/>
  <c r="AE783" i="1"/>
  <c r="AE897" i="1"/>
  <c r="AE22" i="1"/>
  <c r="AE1219" i="1"/>
  <c r="AE1148" i="1"/>
  <c r="AE1129" i="1"/>
  <c r="AE853" i="1"/>
  <c r="AE705" i="1"/>
  <c r="AE516" i="1"/>
  <c r="AE1443" i="1"/>
  <c r="AE971" i="1"/>
  <c r="AE834" i="1"/>
  <c r="AE652" i="1"/>
  <c r="AE175" i="1"/>
  <c r="AE133" i="1"/>
  <c r="AE978" i="1"/>
  <c r="AE328" i="1"/>
  <c r="AE1041" i="1"/>
  <c r="AE593" i="1"/>
  <c r="AE511" i="1"/>
  <c r="AE153" i="1"/>
  <c r="AE522" i="1"/>
  <c r="AE586" i="1"/>
  <c r="AE1038" i="1"/>
  <c r="AE266" i="1"/>
  <c r="AE930" i="1"/>
  <c r="AE616" i="1"/>
  <c r="AE358" i="1"/>
  <c r="AE319" i="1"/>
  <c r="AE94" i="1"/>
  <c r="AE270" i="1"/>
  <c r="AE785" i="1"/>
  <c r="AE1146" i="1"/>
  <c r="AE1402" i="1"/>
  <c r="AE1442" i="1"/>
  <c r="AE1086" i="1"/>
  <c r="AE461" i="1"/>
  <c r="AE1206" i="1"/>
  <c r="AE1302" i="1"/>
  <c r="AE1421" i="1"/>
  <c r="AE284" i="1"/>
  <c r="AE481" i="1"/>
  <c r="AE908" i="1"/>
  <c r="AE623" i="1"/>
  <c r="AE448" i="1"/>
  <c r="AE770" i="1"/>
  <c r="AE1177" i="1"/>
  <c r="AE293" i="1"/>
  <c r="AE35" i="1"/>
  <c r="AE636" i="1"/>
  <c r="AE1417" i="1"/>
  <c r="AE747" i="1"/>
  <c r="AE856" i="1"/>
  <c r="AE527" i="1"/>
  <c r="AE714" i="1"/>
  <c r="AE841" i="1"/>
  <c r="AE1254" i="1"/>
  <c r="AE160" i="1"/>
  <c r="AE1356" i="1"/>
  <c r="AE377" i="1"/>
  <c r="AE1119" i="1"/>
  <c r="AE802" i="1"/>
  <c r="AB124" i="1"/>
  <c r="AB1039" i="1"/>
  <c r="AB229" i="1"/>
  <c r="AB1166" i="1"/>
  <c r="AB981" i="1"/>
  <c r="AB781" i="1"/>
  <c r="AB1255" i="1"/>
  <c r="AB296" i="1"/>
  <c r="AB1077" i="1"/>
  <c r="AB215" i="1"/>
  <c r="AB1367" i="1"/>
  <c r="AB1091" i="1"/>
  <c r="AB122" i="1"/>
  <c r="AB308" i="1"/>
  <c r="AB507" i="1"/>
  <c r="AB544" i="1"/>
  <c r="AB1266" i="1"/>
  <c r="AB183" i="1"/>
  <c r="AB1193" i="1"/>
  <c r="AB291" i="1"/>
  <c r="AB457" i="1"/>
  <c r="AB760" i="1"/>
  <c r="AB1065" i="1"/>
  <c r="AB53" i="1"/>
  <c r="AB399" i="1"/>
  <c r="AB1336" i="1"/>
  <c r="AB113" i="1"/>
  <c r="AB890" i="1"/>
  <c r="AB342" i="1"/>
  <c r="AB224" i="1"/>
  <c r="AB638" i="1"/>
  <c r="AB914" i="1"/>
  <c r="AB1174" i="1"/>
  <c r="AB1411" i="1"/>
  <c r="AB918" i="1"/>
  <c r="AB337" i="1"/>
  <c r="AB1153" i="1"/>
  <c r="AB614" i="1"/>
  <c r="AB355" i="1"/>
  <c r="AB290" i="1"/>
  <c r="AB663" i="1"/>
  <c r="AB1451" i="1"/>
  <c r="AB1135" i="1"/>
  <c r="AB755" i="1"/>
  <c r="AB25" i="1"/>
  <c r="AB650" i="1"/>
  <c r="AB363" i="1"/>
  <c r="AB845" i="1"/>
  <c r="AB277" i="1"/>
  <c r="AB327" i="1"/>
  <c r="AB724" i="1"/>
  <c r="AB1314" i="1"/>
  <c r="AB190" i="1"/>
  <c r="AB1147" i="1"/>
  <c r="AB320" i="1"/>
  <c r="AB935" i="1"/>
  <c r="AB114" i="1"/>
  <c r="AB1011" i="1"/>
  <c r="AB1325" i="1"/>
  <c r="AB704" i="1"/>
  <c r="AB1349" i="1"/>
  <c r="AB275" i="1"/>
  <c r="AB434" i="1"/>
  <c r="AB1099" i="1"/>
  <c r="AB1149" i="1"/>
  <c r="AB41" i="1"/>
  <c r="AB1235" i="1"/>
  <c r="AB819" i="1"/>
  <c r="AB1108" i="1"/>
  <c r="AB1378" i="1"/>
  <c r="AB620" i="1"/>
  <c r="AB1271" i="1"/>
  <c r="AB261" i="1"/>
  <c r="AB331" i="1"/>
  <c r="AB833" i="1"/>
  <c r="AB1316" i="1"/>
  <c r="AB50" i="1"/>
  <c r="AB627" i="1"/>
  <c r="AB451" i="1"/>
  <c r="AB172" i="1"/>
  <c r="AB1290" i="1"/>
  <c r="AB624" i="1"/>
  <c r="AB570" i="1"/>
  <c r="AB1267" i="1"/>
  <c r="AB1085" i="1"/>
  <c r="AB105" i="1"/>
  <c r="AB1279" i="1"/>
  <c r="AB289" i="1"/>
  <c r="AB646" i="1"/>
  <c r="AB896" i="1"/>
  <c r="AB38" i="1"/>
  <c r="AB1191" i="1"/>
  <c r="AB1074" i="1"/>
  <c r="AB476" i="1"/>
  <c r="AB590" i="1"/>
  <c r="AB20" i="1"/>
  <c r="AB233" i="1"/>
  <c r="AB112" i="1"/>
  <c r="AB942" i="1"/>
  <c r="AB1408" i="1"/>
  <c r="AB28" i="1"/>
  <c r="AB1334" i="1"/>
  <c r="AB960" i="1"/>
  <c r="AB305" i="1"/>
  <c r="AB482" i="1"/>
  <c r="AB1420" i="1"/>
  <c r="AB173" i="1"/>
  <c r="AB444" i="1"/>
  <c r="AB742" i="1"/>
  <c r="AB182" i="1"/>
  <c r="AB459" i="1"/>
  <c r="AB1161" i="1"/>
  <c r="AB790" i="1"/>
  <c r="AB1088" i="1"/>
  <c r="AB1115" i="1"/>
  <c r="AB1376" i="1"/>
  <c r="AB1299" i="1"/>
  <c r="AB1310" i="1"/>
  <c r="AB1423" i="1"/>
  <c r="AB1233" i="1"/>
  <c r="AB1343" i="1"/>
  <c r="AB1342" i="1"/>
  <c r="AB1328" i="1"/>
  <c r="AB521" i="1"/>
  <c r="AB580" i="1"/>
  <c r="AB852" i="1"/>
  <c r="AB1350" i="1"/>
  <c r="AB530" i="1"/>
  <c r="AB1321" i="1"/>
  <c r="AB478" i="1"/>
  <c r="AB1309" i="1"/>
  <c r="AB1201" i="1"/>
  <c r="AB796" i="1"/>
  <c r="AB1196" i="1"/>
  <c r="AB1359" i="1"/>
  <c r="AB1401" i="1"/>
  <c r="AB540" i="1"/>
  <c r="AB857" i="1"/>
  <c r="AB1435" i="1"/>
  <c r="AB104" i="1"/>
  <c r="AB641" i="1"/>
  <c r="AB1138" i="1"/>
  <c r="AB60" i="1"/>
  <c r="AB397" i="1"/>
  <c r="AB721" i="1"/>
  <c r="AB794" i="1"/>
  <c r="AB106" i="1"/>
  <c r="AB1319" i="1"/>
  <c r="AB1387" i="1"/>
  <c r="AB171" i="1"/>
  <c r="AB1294" i="1"/>
  <c r="AB1095" i="1"/>
  <c r="AB1089" i="1"/>
  <c r="AB915" i="1"/>
  <c r="AB1079" i="1"/>
  <c r="AB485" i="1"/>
  <c r="AB479" i="1"/>
  <c r="AB672" i="1"/>
  <c r="AB73" i="1"/>
  <c r="AB740" i="1"/>
  <c r="AB184" i="1"/>
  <c r="AB1256" i="1"/>
  <c r="AB117" i="1"/>
  <c r="AB269" i="1"/>
  <c r="AB178" i="1"/>
  <c r="AB1140" i="1"/>
  <c r="AB107" i="1"/>
  <c r="AB204" i="1"/>
  <c r="AB992" i="1"/>
  <c r="AB87" i="1"/>
  <c r="AB1296" i="1"/>
  <c r="AB1394" i="1"/>
  <c r="AB86" i="1"/>
  <c r="AB210" i="1"/>
  <c r="AB868" i="1"/>
  <c r="AB45" i="1"/>
  <c r="AB1322" i="1"/>
  <c r="AB1096" i="1"/>
  <c r="AB1143" i="1"/>
  <c r="AB509" i="1"/>
  <c r="AB432" i="1"/>
  <c r="AB948" i="1"/>
  <c r="AB1374" i="1"/>
  <c r="AB417" i="1"/>
  <c r="AB1270" i="1"/>
  <c r="AB904" i="1"/>
  <c r="AB84" i="1"/>
  <c r="AB1112" i="1"/>
  <c r="AB1168" i="1"/>
  <c r="AB366" i="1"/>
  <c r="AB278" i="1"/>
  <c r="AB429" i="1"/>
  <c r="AB1258" i="1"/>
  <c r="AB3" i="1"/>
  <c r="AB1165" i="1"/>
  <c r="AB1034" i="1"/>
  <c r="AB382" i="1"/>
  <c r="AB630" i="1"/>
  <c r="AB1351" i="1"/>
  <c r="AB574" i="1"/>
  <c r="AB840" i="1"/>
  <c r="AB226" i="1"/>
  <c r="AB649" i="1"/>
  <c r="AB1244" i="1"/>
  <c r="AB66" i="1"/>
  <c r="AB855" i="1"/>
  <c r="AB1340" i="1"/>
  <c r="AB1145" i="1"/>
  <c r="AB1102" i="1"/>
  <c r="AB17" i="1"/>
  <c r="AB381" i="1"/>
  <c r="AB1393" i="1"/>
  <c r="AB881" i="1"/>
  <c r="AB1391" i="1"/>
  <c r="AB953" i="1"/>
  <c r="AB31" i="1"/>
  <c r="AB1024" i="1"/>
  <c r="AB1198" i="1"/>
  <c r="AB726" i="1"/>
  <c r="AB600" i="1"/>
  <c r="AB500" i="1"/>
  <c r="AB74" i="1"/>
  <c r="AB566" i="1"/>
  <c r="AB1368" i="1"/>
  <c r="AB818" i="1"/>
  <c r="AB999" i="1"/>
  <c r="AB1427" i="1"/>
  <c r="AB587" i="1"/>
  <c r="AB725" i="1"/>
  <c r="AB1030" i="1"/>
  <c r="AB116" i="1"/>
  <c r="AB1123" i="1"/>
  <c r="AB1400" i="1"/>
  <c r="AB977" i="1"/>
  <c r="AB1010" i="1"/>
  <c r="AB711" i="1"/>
  <c r="AB1405" i="1"/>
  <c r="AB149" i="1"/>
  <c r="AB360" i="1"/>
  <c r="AB719" i="1"/>
  <c r="AB368" i="1"/>
  <c r="AB1111" i="1"/>
  <c r="AB365" i="1"/>
  <c r="AB1335" i="1"/>
  <c r="AB352" i="1"/>
  <c r="AB426" i="1"/>
  <c r="AB474" i="1"/>
  <c r="AB110" i="1"/>
  <c r="AB1013" i="1"/>
  <c r="AB520" i="1"/>
  <c r="AB643" i="1"/>
  <c r="AB494" i="1"/>
  <c r="AB395" i="1"/>
  <c r="AB1001" i="1"/>
  <c r="AB146" i="1"/>
  <c r="AB49" i="1"/>
  <c r="AB939" i="1"/>
  <c r="AB715" i="1"/>
  <c r="AB1087" i="1"/>
  <c r="AB839" i="1"/>
  <c r="AB1250" i="1"/>
  <c r="AB241" i="1"/>
  <c r="AB867" i="1"/>
  <c r="AB257" i="1"/>
  <c r="AB1291" i="1"/>
  <c r="AB849" i="1"/>
  <c r="AB1224" i="1"/>
  <c r="AB454" i="1"/>
  <c r="AB900" i="1"/>
  <c r="AB657" i="1"/>
  <c r="AB967" i="1"/>
  <c r="AB778" i="1"/>
  <c r="AB349" i="1"/>
  <c r="AB408" i="1"/>
  <c r="AB811" i="1"/>
  <c r="AB546" i="1"/>
  <c r="AB655" i="1"/>
  <c r="AB1180" i="1"/>
  <c r="AB954" i="1"/>
  <c r="AB1243" i="1"/>
  <c r="AB671" i="1"/>
  <c r="AB1383" i="1"/>
  <c r="AB795" i="1"/>
  <c r="AB689" i="1"/>
  <c r="AB139" i="1"/>
  <c r="AB1377" i="1"/>
  <c r="AB1190" i="1"/>
  <c r="AB203" i="1"/>
  <c r="AB1361" i="1"/>
  <c r="AB943" i="1"/>
  <c r="AB144" i="1"/>
  <c r="AB1440" i="1"/>
  <c r="AB1234" i="1"/>
  <c r="AB130" i="1"/>
  <c r="AB264" i="1"/>
  <c r="AB455" i="1"/>
  <c r="AB1046" i="1"/>
  <c r="AB859" i="1"/>
  <c r="AB1414" i="1"/>
  <c r="AB921" i="1"/>
  <c r="AB59" i="1"/>
  <c r="AB894" i="1"/>
  <c r="AB237" i="1"/>
  <c r="AB1331" i="1"/>
  <c r="AB480" i="1"/>
  <c r="AB54" i="1"/>
  <c r="AB1215" i="1"/>
  <c r="AB212" i="1"/>
  <c r="AB879" i="1"/>
  <c r="AB1306" i="1"/>
  <c r="AB159" i="1"/>
  <c r="AB1128" i="1"/>
  <c r="AB72" i="1"/>
  <c r="AB858" i="1"/>
  <c r="AB1246" i="1"/>
  <c r="AB1247" i="1"/>
  <c r="AB1220" i="1"/>
  <c r="AB65" i="1"/>
  <c r="AB467" i="1"/>
  <c r="AB933" i="1"/>
  <c r="AB195" i="1"/>
  <c r="AB1100" i="1"/>
  <c r="AB947" i="1"/>
  <c r="AB135" i="1"/>
  <c r="AB506" i="1"/>
  <c r="AB1092" i="1"/>
  <c r="AB966" i="1"/>
  <c r="AB1276" i="1"/>
  <c r="AB285" i="1"/>
  <c r="AB274" i="1"/>
  <c r="AB71" i="1"/>
  <c r="AB1126" i="1"/>
  <c r="AB98" i="1"/>
  <c r="AB729" i="1"/>
  <c r="AB1005" i="1"/>
  <c r="AB517" i="1"/>
  <c r="AB632" i="1"/>
  <c r="AB575" i="1"/>
  <c r="AB433" i="1"/>
  <c r="AB1264" i="1"/>
  <c r="AB1399" i="1"/>
  <c r="AB1262" i="1"/>
  <c r="AB1389" i="1"/>
  <c r="AB758" i="1"/>
  <c r="AB709" i="1"/>
  <c r="AB716" i="1"/>
  <c r="AB514" i="1"/>
  <c r="AB1240" i="1"/>
  <c r="AB929" i="1"/>
  <c r="AB1117" i="1"/>
  <c r="AB1203" i="1"/>
  <c r="AB294" i="1"/>
  <c r="AB1259" i="1"/>
  <c r="AB128" i="1"/>
  <c r="AB988" i="1"/>
  <c r="AB883" i="1"/>
  <c r="AB1396" i="1"/>
  <c r="AB1175" i="1"/>
  <c r="AB787" i="1"/>
  <c r="AB835" i="1"/>
  <c r="AB842" i="1"/>
  <c r="AB1221" i="1"/>
  <c r="AB6" i="1"/>
  <c r="AB1157" i="1"/>
  <c r="AB1430" i="1"/>
  <c r="AB435" i="1"/>
  <c r="AB850" i="1"/>
  <c r="AB1000" i="1"/>
  <c r="AB253" i="1"/>
  <c r="AB250" i="1"/>
  <c r="AB990" i="1"/>
  <c r="AB235" i="1"/>
  <c r="AB1098" i="1"/>
  <c r="AB468" i="1"/>
  <c r="AB617" i="1"/>
  <c r="AB618" i="1"/>
  <c r="AB931" i="1"/>
  <c r="AB33" i="1"/>
  <c r="AB1238" i="1"/>
  <c r="AB64" i="1"/>
  <c r="AB658" i="1"/>
  <c r="AB245" i="1"/>
  <c r="AB829" i="1"/>
  <c r="AB407" i="1"/>
  <c r="AB686" i="1"/>
  <c r="AB1015" i="1"/>
  <c r="AB1003" i="1"/>
  <c r="AB817" i="1"/>
  <c r="AB665" i="1"/>
  <c r="AB847" i="1"/>
  <c r="AB613" i="1"/>
  <c r="AB793" i="1"/>
  <c r="AB392" i="1"/>
  <c r="AB1272" i="1"/>
  <c r="AB353" i="1"/>
  <c r="AB654" i="1"/>
  <c r="AB932" i="1"/>
  <c r="AB854" i="1"/>
  <c r="AB126" i="1"/>
  <c r="AB696" i="1"/>
  <c r="AB653" i="1"/>
  <c r="AB97" i="1"/>
  <c r="AB679" i="1"/>
  <c r="AB1151" i="1"/>
  <c r="AB1327" i="1"/>
  <c r="AB798" i="1"/>
  <c r="AB823" i="1"/>
  <c r="AB1097" i="1"/>
  <c r="AB1120" i="1"/>
  <c r="AB599" i="1"/>
  <c r="AB326" i="1"/>
  <c r="AB238" i="1"/>
  <c r="AB560" i="1"/>
  <c r="AB1348" i="1"/>
  <c r="AB1132" i="1"/>
  <c r="AB1439" i="1"/>
  <c r="AB343" i="1"/>
  <c r="AB1045" i="1"/>
  <c r="AB141" i="1"/>
  <c r="AB254" i="1"/>
  <c r="AB1222" i="1"/>
  <c r="AB838" i="1"/>
  <c r="AB200" i="1"/>
  <c r="AB1257" i="1"/>
  <c r="AB439" i="1"/>
  <c r="AB371" i="1"/>
  <c r="AB732" i="1"/>
  <c r="AB32" i="1"/>
  <c r="AB557" i="1"/>
  <c r="AB162" i="1"/>
  <c r="AB567" i="1"/>
  <c r="AB592" i="1"/>
  <c r="AB340" i="1"/>
  <c r="AB1072" i="1"/>
  <c r="AB1212" i="1"/>
  <c r="AB140" i="1"/>
  <c r="AB1106" i="1"/>
  <c r="AB251" i="1"/>
  <c r="AB648" i="1"/>
  <c r="AB339" i="1"/>
  <c r="AB1002" i="1"/>
  <c r="AB76" i="1"/>
  <c r="AB1061" i="1"/>
  <c r="AB1386" i="1"/>
  <c r="AB597" i="1"/>
  <c r="AB944" i="1"/>
  <c r="AB871" i="1"/>
  <c r="AB583" i="1"/>
  <c r="AB423" i="1"/>
  <c r="AB635" i="1"/>
  <c r="AB469" i="1"/>
  <c r="AB1425" i="1"/>
  <c r="AB543" i="1"/>
  <c r="AB799" i="1"/>
  <c r="AB1410" i="1"/>
  <c r="AB917" i="1"/>
  <c r="AB692" i="1"/>
  <c r="AB323" i="1"/>
  <c r="AB310" i="1"/>
  <c r="AB969" i="1"/>
  <c r="AB95" i="1"/>
  <c r="AB1113" i="1"/>
  <c r="AB699" i="1"/>
  <c r="AB746" i="1"/>
  <c r="AB826" i="1"/>
  <c r="AB782" i="1"/>
  <c r="AB207" i="1"/>
  <c r="AB29" i="1"/>
  <c r="AB552" i="1"/>
  <c r="AB372" i="1"/>
  <c r="AB453" i="1"/>
  <c r="AB1245" i="1"/>
  <c r="AB1286" i="1"/>
  <c r="AB268" i="1"/>
  <c r="AB11" i="1"/>
  <c r="AB496" i="1"/>
  <c r="AB39" i="1"/>
  <c r="AB899" i="1"/>
  <c r="AB608" i="1"/>
  <c r="AB830" i="1"/>
  <c r="AB604" i="1"/>
  <c r="AB584" i="1"/>
  <c r="AB767" i="1"/>
  <c r="AB1171" i="1"/>
  <c r="AB945" i="1"/>
  <c r="AB271" i="1"/>
  <c r="AB26" i="1"/>
  <c r="AB651" i="1"/>
  <c r="AB143" i="1"/>
  <c r="AB1364" i="1"/>
  <c r="AB1202" i="1"/>
  <c r="AB800" i="1"/>
  <c r="AB151" i="1"/>
  <c r="AB16" i="1"/>
  <c r="AB388" i="1"/>
  <c r="AB735" i="1"/>
  <c r="AB121" i="1"/>
  <c r="AB1080" i="1"/>
  <c r="AB1226" i="1"/>
  <c r="AB220" i="1"/>
  <c r="AB1185" i="1"/>
  <c r="AB1418" i="1"/>
  <c r="AB314" i="1"/>
  <c r="AB30" i="1"/>
  <c r="AB370" i="1"/>
  <c r="AB749" i="1"/>
  <c r="AB576" i="1"/>
  <c r="AB937" i="1"/>
  <c r="AB1159" i="1"/>
  <c r="AB1031" i="1"/>
  <c r="AB751" i="1"/>
  <c r="AB1232" i="1"/>
  <c r="AB1062" i="1"/>
  <c r="AB223" i="1"/>
  <c r="AB1059" i="1"/>
  <c r="AB723" i="1"/>
  <c r="AB569" i="1"/>
  <c r="AB48" i="1"/>
  <c r="AB595" i="1"/>
  <c r="AB633" i="1"/>
  <c r="AB1114" i="1"/>
  <c r="AB79" i="1"/>
  <c r="AB1429" i="1"/>
  <c r="AB180" i="1"/>
  <c r="AB1139" i="1"/>
  <c r="AB287" i="1"/>
  <c r="AB1043" i="1"/>
  <c r="AB1050" i="1"/>
  <c r="AB1042" i="1"/>
  <c r="AB926" i="1"/>
  <c r="AB757" i="1"/>
  <c r="AB491" i="1"/>
  <c r="AB518" i="1"/>
  <c r="AB1188" i="1"/>
  <c r="AB1284" i="1"/>
  <c r="AB1305" i="1"/>
  <c r="AB1093" i="1"/>
  <c r="AB550" i="1"/>
  <c r="AB713" i="1"/>
  <c r="AB528" i="1"/>
  <c r="AB637" i="1"/>
  <c r="AB1362" i="1"/>
  <c r="AB1105" i="1"/>
  <c r="AB1273" i="1"/>
  <c r="AB498" i="1"/>
  <c r="AB1037" i="1"/>
  <c r="AB155" i="1"/>
  <c r="AB1107" i="1"/>
  <c r="AB216" i="1"/>
  <c r="AB101" i="1"/>
  <c r="AB1053" i="1"/>
  <c r="AB512" i="1"/>
  <c r="AB318" i="1"/>
  <c r="AB57" i="1"/>
  <c r="AB499" i="1"/>
  <c r="AB952" i="1"/>
  <c r="AB350" i="1"/>
  <c r="AB806" i="1"/>
  <c r="AB906" i="1"/>
  <c r="AB1090" i="1"/>
  <c r="AB985" i="1"/>
  <c r="AB976" i="1"/>
  <c r="AB1365" i="1"/>
  <c r="AB404" i="1"/>
  <c r="AB400" i="1"/>
  <c r="AB209" i="1"/>
  <c r="AB1060" i="1"/>
  <c r="AB872" i="1"/>
  <c r="AB1404" i="1"/>
  <c r="AB10" i="1"/>
  <c r="AB1288" i="1"/>
  <c r="AB1269" i="1"/>
  <c r="AB647" i="1"/>
  <c r="AB1292" i="1"/>
  <c r="AB611" i="1"/>
  <c r="AB916" i="1"/>
  <c r="AB582" i="1"/>
  <c r="AB1116" i="1"/>
  <c r="AB344" i="1"/>
  <c r="AB125" i="1"/>
  <c r="AB449" i="1"/>
  <c r="AB1370" i="1"/>
  <c r="AB1352" i="1"/>
  <c r="AB127" i="1"/>
  <c r="AB659" i="1"/>
  <c r="AB870" i="1"/>
  <c r="AB186" i="1"/>
  <c r="AB345" i="1"/>
  <c r="AB513" i="1"/>
  <c r="AB177" i="1"/>
  <c r="AB502" i="1"/>
  <c r="AB1384" i="1"/>
  <c r="AB466" i="1"/>
  <c r="AB1317" i="1"/>
  <c r="AB425" i="1"/>
  <c r="AB1040" i="1"/>
  <c r="AB1428" i="1"/>
  <c r="AB1187" i="1"/>
  <c r="AB396" i="1"/>
  <c r="AB531" i="1"/>
  <c r="AB427" i="1"/>
  <c r="AB354" i="1"/>
  <c r="AB1280" i="1"/>
  <c r="AB329" i="1"/>
  <c r="AB1213" i="1"/>
  <c r="AB120" i="1"/>
  <c r="AB532" i="1"/>
  <c r="AB256" i="1"/>
  <c r="AB820" i="1"/>
  <c r="AB1109" i="1"/>
  <c r="AB901" i="1"/>
  <c r="AB489" i="1"/>
  <c r="AB769" i="1"/>
  <c r="AB115" i="1"/>
  <c r="AB594" i="1"/>
  <c r="AB984" i="1"/>
  <c r="AB1194" i="1"/>
  <c r="AB1403" i="1"/>
  <c r="AB2" i="1"/>
  <c r="AB102" i="1"/>
  <c r="AB927" i="1"/>
  <c r="AB828" i="1"/>
  <c r="AB1094" i="1"/>
  <c r="AB824" i="1"/>
  <c r="AB347" i="1"/>
  <c r="AB923" i="1"/>
  <c r="AB228" i="1"/>
  <c r="AB1251" i="1"/>
  <c r="AB862" i="1"/>
  <c r="AB815" i="1"/>
  <c r="AB109" i="1"/>
  <c r="AB941" i="1"/>
  <c r="AB734" i="1"/>
  <c r="AB410" i="1"/>
  <c r="AB680" i="1"/>
  <c r="AB956" i="1"/>
  <c r="AB211" i="1"/>
  <c r="AB1252" i="1"/>
  <c r="AB1223" i="1"/>
  <c r="AB1082" i="1"/>
  <c r="AB864" i="1"/>
  <c r="AB813" i="1"/>
  <c r="AB421" i="1"/>
  <c r="AB495" i="1"/>
  <c r="AB34" i="1"/>
  <c r="AB174" i="1"/>
  <c r="AB578" i="1"/>
  <c r="AB137" i="1"/>
  <c r="AB90" i="1"/>
  <c r="AB55" i="1"/>
  <c r="AB280" i="1"/>
  <c r="AB464" i="1"/>
  <c r="AB68" i="1"/>
  <c r="AB965" i="1"/>
  <c r="AB132" i="1"/>
  <c r="AB563" i="1"/>
  <c r="AB85" i="1"/>
  <c r="AB456" i="1"/>
  <c r="AB78" i="1"/>
  <c r="AB1282" i="1"/>
  <c r="AB166" i="1"/>
  <c r="AB810" i="1"/>
  <c r="AB1007" i="1"/>
  <c r="AB1051" i="1"/>
  <c r="AB1438" i="1"/>
  <c r="AB779" i="1"/>
  <c r="AB324" i="1"/>
  <c r="AB1054" i="1"/>
  <c r="AB772" i="1"/>
  <c r="AB1307" i="1"/>
  <c r="AB1068" i="1"/>
  <c r="AB619" i="1"/>
  <c r="AB12" i="1"/>
  <c r="AB163" i="1"/>
  <c r="AB669" i="1"/>
  <c r="AB23" i="1"/>
  <c r="AB1413" i="1"/>
  <c r="AB920" i="1"/>
  <c r="AB661" i="1"/>
  <c r="AB420" i="1"/>
  <c r="AB1369" i="1"/>
  <c r="AB936" i="1"/>
  <c r="AB702" i="1"/>
  <c r="AB341" i="1"/>
  <c r="AB1110" i="1"/>
  <c r="AB299" i="1"/>
  <c r="AB1207" i="1"/>
  <c r="AB1392" i="1"/>
  <c r="AB678" i="1"/>
  <c r="AB1390" i="1"/>
  <c r="AB938" i="1"/>
  <c r="AB1304" i="1"/>
  <c r="AB56" i="1"/>
  <c r="AB1333" i="1"/>
  <c r="AB309" i="1"/>
  <c r="AB555" i="1"/>
  <c r="AB766" i="1"/>
  <c r="AB958" i="1"/>
  <c r="AB1448" i="1"/>
  <c r="AB1173" i="1"/>
  <c r="AB1163" i="1"/>
  <c r="AB1205" i="1"/>
  <c r="AB187" i="1"/>
  <c r="AB986" i="1"/>
  <c r="AB316" i="1"/>
  <c r="AB581" i="1"/>
  <c r="AB972" i="1"/>
  <c r="AB756" i="1"/>
  <c r="AB61" i="1"/>
  <c r="AB693" i="1"/>
  <c r="AB1154" i="1"/>
  <c r="AB1355" i="1"/>
  <c r="AB1141" i="1"/>
  <c r="AB1021" i="1"/>
  <c r="AB286" i="1"/>
  <c r="AB440" i="1"/>
  <c r="AB1028" i="1"/>
  <c r="AB728" i="1"/>
  <c r="AB1118" i="1"/>
  <c r="AB168" i="1"/>
  <c r="AB1012" i="1"/>
  <c r="AB255" i="1"/>
  <c r="AB1441" i="1"/>
  <c r="AB424" i="1"/>
  <c r="AB259" i="1"/>
  <c r="AB378" i="1"/>
  <c r="AB664" i="1"/>
  <c r="AB37" i="1"/>
  <c r="AB737" i="1"/>
  <c r="AB197" i="1"/>
  <c r="AB562" i="1"/>
  <c r="AB886" i="1"/>
  <c r="AB874" i="1"/>
  <c r="AB962" i="1"/>
  <c r="AB92" i="1"/>
  <c r="AB436" i="1"/>
  <c r="AB903" i="1"/>
  <c r="AB1329" i="1"/>
  <c r="AB1216" i="1"/>
  <c r="AB1450" i="1"/>
  <c r="AB1176" i="1"/>
  <c r="AB1033" i="1"/>
  <c r="AB44" i="1"/>
  <c r="AB666" i="1"/>
  <c r="AB573" i="1"/>
  <c r="AB385" i="1"/>
  <c r="AB1315" i="1"/>
  <c r="AB708" i="1"/>
  <c r="AB47" i="1"/>
  <c r="AB1236" i="1"/>
  <c r="AB998" i="1"/>
  <c r="AB907" i="1"/>
  <c r="AB508" i="1"/>
  <c r="AB431" i="1"/>
  <c r="AB524" i="1"/>
  <c r="AB1210" i="1"/>
  <c r="AB231" i="1"/>
  <c r="AB831" i="1"/>
  <c r="AB626" i="1"/>
  <c r="AB21" i="1"/>
  <c r="AB949" i="1"/>
  <c r="AB694" i="1"/>
  <c r="AB538" i="1"/>
  <c r="AB873" i="1"/>
  <c r="AB673" i="1"/>
  <c r="AB413" i="1"/>
  <c r="AB1078" i="1"/>
  <c r="AB880" i="1"/>
  <c r="AB727" i="1"/>
  <c r="AB677" i="1"/>
  <c r="AB539" i="1"/>
  <c r="AB1181" i="1"/>
  <c r="AB1344" i="1"/>
  <c r="AB961" i="1"/>
  <c r="AB14" i="1"/>
  <c r="AB753" i="1"/>
  <c r="AB1406" i="1"/>
  <c r="AB138" i="1"/>
  <c r="AB1431" i="1"/>
  <c r="AB416" i="1"/>
  <c r="AB848" i="1"/>
  <c r="AB761" i="1"/>
  <c r="AB585" i="1"/>
  <c r="AB805" i="1"/>
  <c r="AB786" i="1"/>
  <c r="AB801" i="1"/>
  <c r="AB1036" i="1"/>
  <c r="AB548" i="1"/>
  <c r="AB1160" i="1"/>
  <c r="AB262" i="1"/>
  <c r="AB281" i="1"/>
  <c r="AB836" i="1"/>
  <c r="AB123" i="1"/>
  <c r="AB1195" i="1"/>
  <c r="AB222" i="1"/>
  <c r="AB356" i="1"/>
  <c r="AB1415" i="1"/>
  <c r="AB922" i="1"/>
  <c r="AB359" i="1"/>
  <c r="AB987" i="1"/>
  <c r="AB1301" i="1"/>
  <c r="AB717" i="1"/>
  <c r="AB1242" i="1"/>
  <c r="AB1170" i="1"/>
  <c r="AB1297" i="1"/>
  <c r="AB419" i="1"/>
  <c r="AB832" i="1"/>
  <c r="AB321" i="1"/>
  <c r="AB682" i="1"/>
  <c r="AB625" i="1"/>
  <c r="AB1058" i="1"/>
  <c r="AB1375" i="1"/>
  <c r="AB1047" i="1"/>
  <c r="AB571" i="1"/>
  <c r="AB147" i="1"/>
  <c r="AB51" i="1"/>
  <c r="AB535" i="1"/>
  <c r="AB96" i="1"/>
  <c r="AB1416" i="1"/>
  <c r="AB561" i="1"/>
  <c r="AB940" i="1"/>
  <c r="AB447" i="1"/>
  <c r="AB591" i="1"/>
  <c r="AB588" i="1"/>
  <c r="AB312" i="1"/>
  <c r="AB458" i="1"/>
  <c r="AB5" i="1"/>
  <c r="AB391" i="1"/>
  <c r="AB1004" i="1"/>
  <c r="AB438" i="1"/>
  <c r="AB1204" i="1"/>
  <c r="AB731" i="1"/>
  <c r="AB1353" i="1"/>
  <c r="AB1124" i="1"/>
  <c r="AB946" i="1"/>
  <c r="AB13" i="1"/>
  <c r="AB283" i="1"/>
  <c r="AB181" i="1"/>
  <c r="AB42" i="1"/>
  <c r="AB1026" i="1"/>
  <c r="AB1144" i="1"/>
  <c r="AB662" i="1"/>
  <c r="AB1320" i="1"/>
  <c r="AB46" i="1"/>
  <c r="AB1398" i="1"/>
  <c r="AB975" i="1"/>
  <c r="AB913" i="1"/>
  <c r="AB330" i="1"/>
  <c r="AB577" i="1"/>
  <c r="AB504" i="1"/>
  <c r="AB472" i="1"/>
  <c r="AB1136" i="1"/>
  <c r="AB282" i="1"/>
  <c r="AB83" i="1"/>
  <c r="AB1248" i="1"/>
  <c r="AB1388" i="1"/>
  <c r="AB891" i="1"/>
  <c r="AB525" i="1"/>
  <c r="AB634" i="1"/>
  <c r="AB843" i="1"/>
  <c r="AB1337" i="1"/>
  <c r="AB1064" i="1"/>
  <c r="AB744" i="1"/>
  <c r="AB1131" i="1"/>
  <c r="AB1152" i="1"/>
  <c r="AB401" i="1"/>
  <c r="AB1104" i="1"/>
  <c r="AB1066" i="1"/>
  <c r="AB792" i="1"/>
  <c r="AB1360" i="1"/>
  <c r="AB379" i="1"/>
  <c r="AB1300" i="1"/>
  <c r="AB822" i="1"/>
  <c r="AB777" i="1"/>
  <c r="AB964" i="1"/>
  <c r="AB387" i="1"/>
  <c r="AB398" i="1"/>
  <c r="AB612" i="1"/>
  <c r="AB553" i="1"/>
  <c r="AB681" i="1"/>
  <c r="AB63" i="1"/>
  <c r="AB762" i="1"/>
  <c r="AB579" i="1"/>
  <c r="AB995" i="1"/>
  <c r="AB1358" i="1"/>
  <c r="AB955" i="1"/>
  <c r="AB1208" i="1"/>
  <c r="AB925" i="1"/>
  <c r="AB876" i="1"/>
  <c r="AB406" i="1"/>
  <c r="AB58" i="1"/>
  <c r="AB1432" i="1"/>
  <c r="AB77" i="1"/>
  <c r="AB607" i="1"/>
  <c r="AB784" i="1"/>
  <c r="AB1373" i="1"/>
  <c r="AB1268" i="1"/>
  <c r="AB928" i="1"/>
  <c r="AB1056" i="1"/>
  <c r="AB380" i="1"/>
  <c r="AB393" i="1"/>
  <c r="AB1312" i="1"/>
  <c r="AB807" i="1"/>
  <c r="AB252" i="1"/>
  <c r="AB1101" i="1"/>
  <c r="AB244" i="1"/>
  <c r="AB1020" i="1"/>
  <c r="AB93" i="1"/>
  <c r="AB1339" i="1"/>
  <c r="AB640" i="1"/>
  <c r="AB351" i="1"/>
  <c r="AB690" i="1"/>
  <c r="AB157" i="1"/>
  <c r="AB1019" i="1"/>
  <c r="AB486" i="1"/>
  <c r="AB1323" i="1"/>
  <c r="AB193" i="1"/>
  <c r="AB411" i="1"/>
  <c r="AB460" i="1"/>
  <c r="AB471" i="1"/>
  <c r="AB317" i="1"/>
  <c r="AB979" i="1"/>
  <c r="AB970" i="1"/>
  <c r="AB1345" i="1"/>
  <c r="AB1211" i="1"/>
  <c r="AB490" i="1"/>
  <c r="AB1103" i="1"/>
  <c r="AB1167" i="1"/>
  <c r="AB893" i="1"/>
  <c r="AB265" i="1"/>
  <c r="AB1009" i="1"/>
  <c r="AB412" i="1"/>
  <c r="AB1070" i="1"/>
  <c r="AB1076" i="1"/>
  <c r="AB403" i="1"/>
  <c r="AB905" i="1"/>
  <c r="AB610" i="1"/>
  <c r="AB718" i="1"/>
  <c r="AB1133" i="1"/>
  <c r="AB192" i="1"/>
  <c r="AB488" i="1"/>
  <c r="AB302" i="1"/>
  <c r="AB621" i="1"/>
  <c r="AB249" i="1"/>
  <c r="AB475" i="1"/>
  <c r="AB1155" i="1"/>
  <c r="AB1122" i="1"/>
  <c r="AB523" i="1"/>
  <c r="AB1253" i="1"/>
  <c r="AB205" i="1"/>
  <c r="AB934" i="1"/>
  <c r="AB219" i="1"/>
  <c r="AB1018" i="1"/>
  <c r="AB236" i="1"/>
  <c r="AB541" i="1"/>
  <c r="AB1346" i="1"/>
  <c r="AB989" i="1"/>
  <c r="AB1081" i="1"/>
  <c r="AB389" i="1"/>
  <c r="AB154" i="1"/>
  <c r="AB306" i="1"/>
  <c r="AB997" i="1"/>
  <c r="AB338" i="1"/>
  <c r="AB1382" i="1"/>
  <c r="AB1134" i="1"/>
  <c r="AB227" i="1"/>
  <c r="AB24" i="1"/>
  <c r="AB622" i="1"/>
  <c r="AB164" i="1"/>
  <c r="AB639" i="1"/>
  <c r="AB533" i="1"/>
  <c r="AB670" i="1"/>
  <c r="AB473" i="1"/>
  <c r="AB300" i="1"/>
  <c r="AB1142" i="1"/>
  <c r="AB1184" i="1"/>
  <c r="AB276" i="1"/>
  <c r="AB405" i="1"/>
  <c r="AB273" i="1"/>
  <c r="AB773" i="1"/>
  <c r="AB7" i="1"/>
  <c r="AB676" i="1"/>
  <c r="AB325" i="1"/>
  <c r="AB750" i="1"/>
  <c r="AB1199" i="1"/>
  <c r="AB605" i="1"/>
  <c r="AB572" i="1"/>
  <c r="AB218" i="1"/>
  <c r="AB295" i="1"/>
  <c r="AB161" i="1"/>
  <c r="AB1326" i="1"/>
  <c r="AB973" i="1"/>
  <c r="AB301" i="1"/>
  <c r="AB1285" i="1"/>
  <c r="AB8" i="1"/>
  <c r="AB43" i="1"/>
  <c r="AB418" i="1"/>
  <c r="AB1444" i="1"/>
  <c r="AB1125" i="1"/>
  <c r="AB375" i="1"/>
  <c r="AB446" i="1"/>
  <c r="AB1075" i="1"/>
  <c r="AB748" i="1"/>
  <c r="AB450" i="1"/>
  <c r="AB230" i="1"/>
  <c r="AB99" i="1"/>
  <c r="AB188" i="1"/>
  <c r="AB100" i="1"/>
  <c r="AB150" i="1"/>
  <c r="AB645" i="1"/>
  <c r="AB225" i="1"/>
  <c r="AB1083" i="1"/>
  <c r="AB568" i="1"/>
  <c r="AB1063" i="1"/>
  <c r="AB80" i="1"/>
  <c r="AB1057" i="1"/>
  <c r="AB1437" i="1"/>
  <c r="AB1121" i="1"/>
  <c r="AB1035" i="1"/>
  <c r="AB179" i="1"/>
  <c r="AB1164" i="1"/>
  <c r="AB1025" i="1"/>
  <c r="AB234" i="1"/>
  <c r="AB246" i="1"/>
  <c r="AB1055" i="1"/>
  <c r="AB103" i="1"/>
  <c r="AB554" i="1"/>
  <c r="AB232" i="1"/>
  <c r="AB437" i="1"/>
  <c r="AB463" i="1"/>
  <c r="AB1069" i="1"/>
  <c r="AB812" i="1"/>
  <c r="AB551" i="1"/>
  <c r="AB684" i="1"/>
  <c r="AB1385" i="1"/>
  <c r="AB19" i="1"/>
  <c r="AB545" i="1"/>
  <c r="AB1452" i="1"/>
  <c r="AB1022" i="1"/>
  <c r="AB361" i="1"/>
  <c r="AB362" i="1"/>
  <c r="AB243" i="1"/>
  <c r="AB752" i="1"/>
  <c r="AB547" i="1"/>
  <c r="AB428" i="1"/>
  <c r="AB1447" i="1"/>
  <c r="AB27" i="1"/>
  <c r="AB462" i="1"/>
  <c r="AB884" i="1"/>
  <c r="AB292" i="1"/>
  <c r="AB1341" i="1"/>
  <c r="AB1454" i="1"/>
  <c r="AB272" i="1"/>
  <c r="AB258" i="1"/>
  <c r="AB707" i="1"/>
  <c r="AB1192" i="1"/>
  <c r="AB889" i="1"/>
  <c r="AB335" i="1"/>
  <c r="AB470" i="1"/>
  <c r="AB675" i="1"/>
  <c r="AB1067" i="1"/>
  <c r="AB484" i="1"/>
  <c r="AB199" i="1"/>
  <c r="AB1029" i="1"/>
  <c r="AB1311" i="1"/>
  <c r="AB1179" i="1"/>
  <c r="AB687" i="1"/>
  <c r="AB497" i="1"/>
  <c r="AB1156" i="1"/>
  <c r="AB1278" i="1"/>
  <c r="AB1073" i="1"/>
  <c r="AB909" i="1"/>
  <c r="AB733" i="1"/>
  <c r="AB982" i="1"/>
  <c r="AB1380" i="1"/>
  <c r="AB950" i="1"/>
  <c r="AB1366" i="1"/>
  <c r="AB477" i="1"/>
  <c r="AB1303" i="1"/>
  <c r="AB776" i="1"/>
  <c r="AB322" i="1"/>
  <c r="AB390" i="1"/>
  <c r="AB888" i="1"/>
  <c r="AB892" i="1"/>
  <c r="AB697" i="1"/>
  <c r="AB4" i="1"/>
  <c r="AB1130" i="1"/>
  <c r="AB1263" i="1"/>
  <c r="AB875" i="1"/>
  <c r="AB348" i="1"/>
  <c r="AB1449" i="1"/>
  <c r="AB825" i="1"/>
  <c r="AB136" i="1"/>
  <c r="AB239" i="1"/>
  <c r="AB519" i="1"/>
  <c r="AB959" i="1"/>
  <c r="AB537" i="1"/>
  <c r="AB131" i="1"/>
  <c r="AB722" i="1"/>
  <c r="AB1071" i="1"/>
  <c r="AB1357" i="1"/>
  <c r="AB700" i="1"/>
  <c r="AB741" i="1"/>
  <c r="AB837" i="1"/>
  <c r="AB1225" i="1"/>
  <c r="AB18" i="1"/>
  <c r="AB191" i="1"/>
  <c r="AB1260" i="1"/>
  <c r="AB1274" i="1"/>
  <c r="AB712" i="1"/>
  <c r="AB1298" i="1"/>
  <c r="AB118" i="1"/>
  <c r="AB565" i="1"/>
  <c r="AB445" i="1"/>
  <c r="AB808" i="1"/>
  <c r="AB1237" i="1"/>
  <c r="AB111" i="1"/>
  <c r="AB1186" i="1"/>
  <c r="AB386" i="1"/>
  <c r="AB1277" i="1"/>
  <c r="AB334" i="1"/>
  <c r="AB910" i="1"/>
  <c r="AB775" i="1"/>
  <c r="AB185" i="1"/>
  <c r="AB89" i="1"/>
  <c r="AB1445" i="1"/>
  <c r="AB170" i="1"/>
  <c r="AB167" i="1"/>
  <c r="AB1052" i="1"/>
  <c r="AB357" i="1"/>
  <c r="AB968" i="1"/>
  <c r="AB189" i="1"/>
  <c r="AB1295" i="1"/>
  <c r="AB332" i="1"/>
  <c r="AB827" i="1"/>
  <c r="AB384" i="1"/>
  <c r="AB1426" i="1"/>
  <c r="AB119" i="1"/>
  <c r="AB1182" i="1"/>
  <c r="AB67" i="1"/>
  <c r="AB1217" i="1"/>
  <c r="AB743" i="1"/>
  <c r="AB158" i="1"/>
  <c r="AB791" i="1"/>
  <c r="AB1023" i="1"/>
  <c r="AB206" i="1"/>
  <c r="AB1231" i="1"/>
  <c r="AB376" i="1"/>
  <c r="AB993" i="1"/>
  <c r="AB656" i="1"/>
  <c r="AB298" i="1"/>
  <c r="AB156" i="1"/>
  <c r="AB108" i="1"/>
  <c r="AB1214" i="1"/>
  <c r="AB242" i="1"/>
  <c r="AB983" i="1"/>
  <c r="AB267" i="1"/>
  <c r="AB667" i="1"/>
  <c r="AB409" i="1"/>
  <c r="AB1230" i="1"/>
  <c r="AB685" i="1"/>
  <c r="AB683" i="1"/>
  <c r="AB814" i="1"/>
  <c r="AB313" i="1"/>
  <c r="AB493" i="1"/>
  <c r="AB311" i="1"/>
  <c r="AB898" i="1"/>
  <c r="AB510" i="1"/>
  <c r="AB1347" i="1"/>
  <c r="AB142" i="1"/>
  <c r="AB1183" i="1"/>
  <c r="AB336" i="1"/>
  <c r="AB1016" i="1"/>
  <c r="AB394" i="1"/>
  <c r="AB963" i="1"/>
  <c r="AB1227" i="1"/>
  <c r="AB148" i="1"/>
  <c r="AB1261" i="1"/>
  <c r="AB602" i="1"/>
  <c r="AB129" i="1"/>
  <c r="AB1150" i="1"/>
  <c r="AB260" i="1"/>
  <c r="AB869" i="1"/>
  <c r="AB1354" i="1"/>
  <c r="AB1433" i="1"/>
  <c r="AB736" i="1"/>
  <c r="AB91" i="1"/>
  <c r="AB609" i="1"/>
  <c r="AB1395" i="1"/>
  <c r="AB9" i="1"/>
  <c r="AB52" i="1"/>
  <c r="AB558" i="1"/>
  <c r="AB615" i="1"/>
  <c r="AB145" i="1"/>
  <c r="AB695" i="1"/>
  <c r="AB1049" i="1"/>
  <c r="AB307" i="1"/>
  <c r="AB644" i="1"/>
  <c r="AB1228" i="1"/>
  <c r="AB1324" i="1"/>
  <c r="AB703" i="1"/>
  <c r="AB980" i="1"/>
  <c r="AB333" i="1"/>
  <c r="AB1218" i="1"/>
  <c r="AB1318" i="1"/>
  <c r="AB821" i="1"/>
  <c r="AB263" i="1"/>
  <c r="AB40" i="1"/>
  <c r="AB1241" i="1"/>
  <c r="AB1446" i="1"/>
  <c r="AB902" i="1"/>
  <c r="AB768" i="1"/>
  <c r="AB202" i="1"/>
  <c r="AB698" i="1"/>
  <c r="AB70" i="1"/>
  <c r="AB1127" i="1"/>
  <c r="AB628" i="1"/>
  <c r="AB1436" i="1"/>
  <c r="AB974" i="1"/>
  <c r="AB1412" i="1"/>
  <c r="AB919" i="1"/>
  <c r="AB36" i="1"/>
  <c r="AB1293" i="1"/>
  <c r="AB465" i="1"/>
  <c r="AB1422" i="1"/>
  <c r="AB1172" i="1"/>
  <c r="AB1209" i="1"/>
  <c r="AB1281" i="1"/>
  <c r="AB991" i="1"/>
  <c r="AB221" i="1"/>
  <c r="AB1006" i="1"/>
  <c r="AB556" i="1"/>
  <c r="AB844" i="1"/>
  <c r="AB803" i="1"/>
  <c r="AB536" i="1"/>
  <c r="AB1332" i="1"/>
  <c r="AB279" i="1"/>
  <c r="AB1178" i="1"/>
  <c r="AB201" i="1"/>
  <c r="AB501" i="1"/>
  <c r="AB364" i="1"/>
  <c r="AB1338" i="1"/>
  <c r="AB771" i="1"/>
  <c r="AB529" i="1"/>
  <c r="AB596" i="1"/>
  <c r="AB603" i="1"/>
  <c r="AB911" i="1"/>
  <c r="AB452" i="1"/>
  <c r="AB505" i="1"/>
  <c r="AB542" i="1"/>
  <c r="AB1363" i="1"/>
  <c r="AB701" i="1"/>
  <c r="AB601" i="1"/>
  <c r="AB691" i="1"/>
  <c r="AB789" i="1"/>
  <c r="AB62" i="1"/>
  <c r="AB660" i="1"/>
  <c r="AB668" i="1"/>
  <c r="AB1162" i="1"/>
  <c r="AB247" i="1"/>
  <c r="AB1308" i="1"/>
  <c r="AB369" i="1"/>
  <c r="AB895" i="1"/>
  <c r="AB865" i="1"/>
  <c r="AB809" i="1"/>
  <c r="AB759" i="1"/>
  <c r="AB88" i="1"/>
  <c r="AB240" i="1"/>
  <c r="AB912" i="1"/>
  <c r="AB1289" i="1"/>
  <c r="AB492" i="1"/>
  <c r="AB442" i="1"/>
  <c r="AB152" i="1"/>
  <c r="AB483" i="1"/>
  <c r="AB1379" i="1"/>
  <c r="AB165" i="1"/>
  <c r="AB288" i="1"/>
  <c r="AB69" i="1"/>
  <c r="AB861" i="1"/>
  <c r="AB1158" i="1"/>
  <c r="AB885" i="1"/>
  <c r="AB860" i="1"/>
  <c r="AB169" i="1"/>
  <c r="AB564" i="1"/>
  <c r="AB1372" i="1"/>
  <c r="AB1371" i="1"/>
  <c r="AB674" i="1"/>
  <c r="AB1027" i="1"/>
  <c r="AB414" i="1"/>
  <c r="AB1169" i="1"/>
  <c r="AB1397" i="1"/>
  <c r="AB589" i="1"/>
  <c r="AB515" i="1"/>
  <c r="AB1189" i="1"/>
  <c r="AB383" i="1"/>
  <c r="AB422" i="1"/>
  <c r="AB996" i="1"/>
  <c r="AB1229" i="1"/>
  <c r="AB1084" i="1"/>
  <c r="AB688" i="1"/>
  <c r="AB194" i="1"/>
  <c r="AB526" i="1"/>
  <c r="AB346" i="1"/>
  <c r="AB373" i="1"/>
  <c r="AB738" i="1"/>
  <c r="AB196" i="1"/>
  <c r="AB606" i="1"/>
  <c r="AB82" i="1"/>
  <c r="AB924" i="1"/>
  <c r="AB402" i="1"/>
  <c r="AB1287" i="1"/>
  <c r="AB846" i="1"/>
  <c r="AB1008" i="1"/>
  <c r="AB887" i="1"/>
  <c r="AB374" i="1"/>
  <c r="AB642" i="1"/>
  <c r="AB1409" i="1"/>
  <c r="AB957" i="1"/>
  <c r="AB1407" i="1"/>
  <c r="AB1014" i="1"/>
  <c r="AB1137" i="1"/>
  <c r="AB1200" i="1"/>
  <c r="AB804" i="1"/>
  <c r="AB81" i="1"/>
  <c r="AB1249" i="1"/>
  <c r="AB1197" i="1"/>
  <c r="AB75" i="1"/>
  <c r="AB487" i="1"/>
  <c r="AB1453" i="1"/>
  <c r="AB878" i="1"/>
  <c r="AB213" i="1"/>
  <c r="AB877" i="1"/>
  <c r="AB1239" i="1"/>
  <c r="AB1381" i="1"/>
  <c r="AB797" i="1"/>
  <c r="AB503" i="1"/>
  <c r="AB710" i="1"/>
  <c r="AB441" i="1"/>
  <c r="AB866" i="1"/>
  <c r="AB1032" i="1"/>
  <c r="AB430" i="1"/>
  <c r="AB534" i="1"/>
  <c r="AB951" i="1"/>
  <c r="AB863" i="1"/>
  <c r="AB816" i="1"/>
  <c r="AB303" i="1"/>
  <c r="AB208" i="1"/>
  <c r="AB134" i="1"/>
  <c r="AB1434" i="1"/>
  <c r="AB730" i="1"/>
  <c r="AB745" i="1"/>
  <c r="AB248" i="1"/>
  <c r="AB1419" i="1"/>
  <c r="AB367" i="1"/>
  <c r="AB217" i="1"/>
  <c r="AB559" i="1"/>
  <c r="AB1330" i="1"/>
  <c r="AB764" i="1"/>
  <c r="AB1424" i="1"/>
  <c r="AB1275" i="1"/>
  <c r="AB763" i="1"/>
  <c r="AB629" i="1"/>
  <c r="AB443" i="1"/>
  <c r="AB754" i="1"/>
  <c r="AB882" i="1"/>
  <c r="AB1265" i="1"/>
  <c r="AB598" i="1"/>
  <c r="AB706" i="1"/>
  <c r="AB1017" i="1"/>
  <c r="AB315" i="1"/>
  <c r="AB214" i="1"/>
  <c r="AB176" i="1"/>
  <c r="AB1313" i="1"/>
  <c r="AB994" i="1"/>
  <c r="AB788" i="1"/>
  <c r="AB1044" i="1"/>
  <c r="AB631" i="1"/>
  <c r="AB1283" i="1"/>
  <c r="AB549" i="1"/>
  <c r="AB415" i="1"/>
  <c r="AB198" i="1"/>
  <c r="AB15" i="1"/>
  <c r="AB1048" i="1"/>
  <c r="AB780" i="1"/>
  <c r="AB851" i="1"/>
  <c r="AB739" i="1"/>
  <c r="AB720" i="1"/>
  <c r="AB774" i="1"/>
  <c r="AB297" i="1"/>
  <c r="AB765" i="1"/>
  <c r="AB304" i="1"/>
  <c r="AB783" i="1"/>
  <c r="AB897" i="1"/>
  <c r="AB22" i="1"/>
  <c r="AB1219" i="1"/>
  <c r="AB1148" i="1"/>
  <c r="AB1129" i="1"/>
  <c r="AB853" i="1"/>
  <c r="AB705" i="1"/>
  <c r="AB516" i="1"/>
  <c r="AB1443" i="1"/>
  <c r="AB971" i="1"/>
  <c r="AB834" i="1"/>
  <c r="AB652" i="1"/>
  <c r="AB175" i="1"/>
  <c r="AB133" i="1"/>
  <c r="AB978" i="1"/>
  <c r="AB328" i="1"/>
  <c r="AB1041" i="1"/>
  <c r="AB593" i="1"/>
  <c r="AB511" i="1"/>
  <c r="AB153" i="1"/>
  <c r="AB522" i="1"/>
  <c r="AB586" i="1"/>
  <c r="AB1038" i="1"/>
  <c r="AB266" i="1"/>
  <c r="AB930" i="1"/>
  <c r="AB616" i="1"/>
  <c r="AB358" i="1"/>
  <c r="AB319" i="1"/>
  <c r="AB94" i="1"/>
  <c r="AB270" i="1"/>
  <c r="AB785" i="1"/>
  <c r="AB1146" i="1"/>
  <c r="AB1402" i="1"/>
  <c r="AB1442" i="1"/>
  <c r="AB1086" i="1"/>
  <c r="AB461" i="1"/>
  <c r="AB1206" i="1"/>
  <c r="AB1302" i="1"/>
  <c r="AB1421" i="1"/>
  <c r="AB284" i="1"/>
  <c r="AB481" i="1"/>
  <c r="AB908" i="1"/>
  <c r="AB623" i="1"/>
  <c r="AB448" i="1"/>
  <c r="AB770" i="1"/>
  <c r="AB1177" i="1"/>
  <c r="AB293" i="1"/>
  <c r="AB35" i="1"/>
  <c r="AB636" i="1"/>
  <c r="AB1417" i="1"/>
  <c r="AB747" i="1"/>
  <c r="AB856" i="1"/>
  <c r="AB527" i="1"/>
  <c r="AB714" i="1"/>
  <c r="AB841" i="1"/>
  <c r="AB1254" i="1"/>
  <c r="AB160" i="1"/>
  <c r="AB1356" i="1"/>
  <c r="AB377" i="1"/>
  <c r="AB1119" i="1"/>
  <c r="AB802" i="1"/>
  <c r="AD124" i="1"/>
  <c r="AD1039" i="1"/>
  <c r="AD229" i="1"/>
  <c r="AD1166" i="1"/>
  <c r="AD981" i="1"/>
  <c r="AD781" i="1"/>
  <c r="AD1255" i="1"/>
  <c r="AD296" i="1"/>
  <c r="AD1077" i="1"/>
  <c r="AD215" i="1"/>
  <c r="AD1367" i="1"/>
  <c r="AD1091" i="1"/>
  <c r="AD122" i="1"/>
  <c r="AD308" i="1"/>
  <c r="AD507" i="1"/>
  <c r="AD544" i="1"/>
  <c r="AD1266" i="1"/>
  <c r="AD183" i="1"/>
  <c r="AD1193" i="1"/>
  <c r="AD291" i="1"/>
  <c r="AD457" i="1"/>
  <c r="AD760" i="1"/>
  <c r="AD1065" i="1"/>
  <c r="AD53" i="1"/>
  <c r="AD399" i="1"/>
  <c r="AD1336" i="1"/>
  <c r="AD113" i="1"/>
  <c r="AD890" i="1"/>
  <c r="AD342" i="1"/>
  <c r="AD224" i="1"/>
  <c r="AD638" i="1"/>
  <c r="AD914" i="1"/>
  <c r="AD1174" i="1"/>
  <c r="AD1411" i="1"/>
  <c r="AD918" i="1"/>
  <c r="AD337" i="1"/>
  <c r="AD1153" i="1"/>
  <c r="AD614" i="1"/>
  <c r="AD355" i="1"/>
  <c r="AD290" i="1"/>
  <c r="AD663" i="1"/>
  <c r="AD1451" i="1"/>
  <c r="AD1135" i="1"/>
  <c r="AD755" i="1"/>
  <c r="AD25" i="1"/>
  <c r="AD650" i="1"/>
  <c r="AD363" i="1"/>
  <c r="AD845" i="1"/>
  <c r="AD277" i="1"/>
  <c r="AD327" i="1"/>
  <c r="AD724" i="1"/>
  <c r="AD1314" i="1"/>
  <c r="AD190" i="1"/>
  <c r="AD1147" i="1"/>
  <c r="AD320" i="1"/>
  <c r="AD935" i="1"/>
  <c r="AD114" i="1"/>
  <c r="AD1011" i="1"/>
  <c r="AD1325" i="1"/>
  <c r="AD704" i="1"/>
  <c r="AD1349" i="1"/>
  <c r="AD275" i="1"/>
  <c r="AD434" i="1"/>
  <c r="AD1099" i="1"/>
  <c r="AD1149" i="1"/>
  <c r="AD41" i="1"/>
  <c r="AD1235" i="1"/>
  <c r="AD819" i="1"/>
  <c r="AD1108" i="1"/>
  <c r="AD1378" i="1"/>
  <c r="AD620" i="1"/>
  <c r="AD1271" i="1"/>
  <c r="AD261" i="1"/>
  <c r="AD331" i="1"/>
  <c r="AD833" i="1"/>
  <c r="AD1316" i="1"/>
  <c r="AD50" i="1"/>
  <c r="AD627" i="1"/>
  <c r="AD451" i="1"/>
  <c r="AD172" i="1"/>
  <c r="AD1290" i="1"/>
  <c r="AD624" i="1"/>
  <c r="AD570" i="1"/>
  <c r="AD1267" i="1"/>
  <c r="AD1085" i="1"/>
  <c r="AD105" i="1"/>
  <c r="AD1279" i="1"/>
  <c r="AD289" i="1"/>
  <c r="AD646" i="1"/>
  <c r="AD896" i="1"/>
  <c r="AD38" i="1"/>
  <c r="AD1191" i="1"/>
  <c r="AD1074" i="1"/>
  <c r="AD476" i="1"/>
  <c r="AD590" i="1"/>
  <c r="AD20" i="1"/>
  <c r="AD233" i="1"/>
  <c r="AD112" i="1"/>
  <c r="AD942" i="1"/>
  <c r="AD1408" i="1"/>
  <c r="AD28" i="1"/>
  <c r="AD1334" i="1"/>
  <c r="AD960" i="1"/>
  <c r="AD305" i="1"/>
  <c r="AD482" i="1"/>
  <c r="AD1420" i="1"/>
  <c r="AD173" i="1"/>
  <c r="AD444" i="1"/>
  <c r="AD742" i="1"/>
  <c r="AD182" i="1"/>
  <c r="AD459" i="1"/>
  <c r="AD1161" i="1"/>
  <c r="AD790" i="1"/>
  <c r="AD1088" i="1"/>
  <c r="AD1115" i="1"/>
  <c r="AD1376" i="1"/>
  <c r="AD1299" i="1"/>
  <c r="AD1310" i="1"/>
  <c r="AD1423" i="1"/>
  <c r="AD1233" i="1"/>
  <c r="AD1343" i="1"/>
  <c r="AD1342" i="1"/>
  <c r="AD1328" i="1"/>
  <c r="AD521" i="1"/>
  <c r="AD580" i="1"/>
  <c r="AD852" i="1"/>
  <c r="AD1350" i="1"/>
  <c r="AD530" i="1"/>
  <c r="AD1321" i="1"/>
  <c r="AD478" i="1"/>
  <c r="AD1309" i="1"/>
  <c r="AD1201" i="1"/>
  <c r="AD796" i="1"/>
  <c r="AD1196" i="1"/>
  <c r="AD1359" i="1"/>
  <c r="AD1401" i="1"/>
  <c r="AD540" i="1"/>
  <c r="AD857" i="1"/>
  <c r="AD1435" i="1"/>
  <c r="AD104" i="1"/>
  <c r="AD641" i="1"/>
  <c r="AD1138" i="1"/>
  <c r="AD60" i="1"/>
  <c r="AD397" i="1"/>
  <c r="AD721" i="1"/>
  <c r="AD794" i="1"/>
  <c r="AD106" i="1"/>
  <c r="AD1319" i="1"/>
  <c r="AD1387" i="1"/>
  <c r="AD171" i="1"/>
  <c r="AD1294" i="1"/>
  <c r="AD1095" i="1"/>
  <c r="AD1089" i="1"/>
  <c r="AD915" i="1"/>
  <c r="AD1079" i="1"/>
  <c r="AD485" i="1"/>
  <c r="AD479" i="1"/>
  <c r="AD672" i="1"/>
  <c r="AD73" i="1"/>
  <c r="AD740" i="1"/>
  <c r="AD184" i="1"/>
  <c r="AD1256" i="1"/>
  <c r="AD117" i="1"/>
  <c r="AD269" i="1"/>
  <c r="AD178" i="1"/>
  <c r="AD1140" i="1"/>
  <c r="AD107" i="1"/>
  <c r="AD204" i="1"/>
  <c r="AD992" i="1"/>
  <c r="AD87" i="1"/>
  <c r="AD1296" i="1"/>
  <c r="AD1394" i="1"/>
  <c r="AD86" i="1"/>
  <c r="AD210" i="1"/>
  <c r="AD868" i="1"/>
  <c r="AD45" i="1"/>
  <c r="AD1322" i="1"/>
  <c r="AD1096" i="1"/>
  <c r="AD1143" i="1"/>
  <c r="AD509" i="1"/>
  <c r="AD432" i="1"/>
  <c r="AD948" i="1"/>
  <c r="AD1374" i="1"/>
  <c r="AD417" i="1"/>
  <c r="AD1270" i="1"/>
  <c r="AD904" i="1"/>
  <c r="AD84" i="1"/>
  <c r="AD1112" i="1"/>
  <c r="AD1168" i="1"/>
  <c r="AD366" i="1"/>
  <c r="AD278" i="1"/>
  <c r="AD429" i="1"/>
  <c r="AD1258" i="1"/>
  <c r="AD3" i="1"/>
  <c r="AD1165" i="1"/>
  <c r="AD1034" i="1"/>
  <c r="AD382" i="1"/>
  <c r="AD630" i="1"/>
  <c r="AD1351" i="1"/>
  <c r="AD574" i="1"/>
  <c r="AD840" i="1"/>
  <c r="AD226" i="1"/>
  <c r="AD649" i="1"/>
  <c r="AD1244" i="1"/>
  <c r="AD66" i="1"/>
  <c r="AD855" i="1"/>
  <c r="AD1340" i="1"/>
  <c r="AD1145" i="1"/>
  <c r="AD1102" i="1"/>
  <c r="AD17" i="1"/>
  <c r="AD381" i="1"/>
  <c r="AD1393" i="1"/>
  <c r="AD881" i="1"/>
  <c r="AD1391" i="1"/>
  <c r="AD953" i="1"/>
  <c r="AD31" i="1"/>
  <c r="AD1024" i="1"/>
  <c r="AD1198" i="1"/>
  <c r="AD726" i="1"/>
  <c r="AD600" i="1"/>
  <c r="AD500" i="1"/>
  <c r="AD74" i="1"/>
  <c r="AD566" i="1"/>
  <c r="AD1368" i="1"/>
  <c r="AD818" i="1"/>
  <c r="AD999" i="1"/>
  <c r="AD1427" i="1"/>
  <c r="AD587" i="1"/>
  <c r="AD725" i="1"/>
  <c r="AD1030" i="1"/>
  <c r="AD116" i="1"/>
  <c r="AD1123" i="1"/>
  <c r="AD1400" i="1"/>
  <c r="AD977" i="1"/>
  <c r="AD1010" i="1"/>
  <c r="AD711" i="1"/>
  <c r="AD1405" i="1"/>
  <c r="AD149" i="1"/>
  <c r="AD360" i="1"/>
  <c r="AD719" i="1"/>
  <c r="AD368" i="1"/>
  <c r="AD1111" i="1"/>
  <c r="AD365" i="1"/>
  <c r="AD1335" i="1"/>
  <c r="AD352" i="1"/>
  <c r="AD426" i="1"/>
  <c r="AD474" i="1"/>
  <c r="AD110" i="1"/>
  <c r="AD1013" i="1"/>
  <c r="AD520" i="1"/>
  <c r="AD643" i="1"/>
  <c r="AD494" i="1"/>
  <c r="AD395" i="1"/>
  <c r="AD1001" i="1"/>
  <c r="AD146" i="1"/>
  <c r="AD49" i="1"/>
  <c r="AD939" i="1"/>
  <c r="AD715" i="1"/>
  <c r="AD1087" i="1"/>
  <c r="AD839" i="1"/>
  <c r="AD1250" i="1"/>
  <c r="AD241" i="1"/>
  <c r="AD867" i="1"/>
  <c r="AD257" i="1"/>
  <c r="AD1291" i="1"/>
  <c r="AD849" i="1"/>
  <c r="AD1224" i="1"/>
  <c r="AD454" i="1"/>
  <c r="AD900" i="1"/>
  <c r="AD657" i="1"/>
  <c r="AD967" i="1"/>
  <c r="AD778" i="1"/>
  <c r="AD349" i="1"/>
  <c r="AD408" i="1"/>
  <c r="AD811" i="1"/>
  <c r="AD546" i="1"/>
  <c r="AD655" i="1"/>
  <c r="AD1180" i="1"/>
  <c r="AD954" i="1"/>
  <c r="AD1243" i="1"/>
  <c r="AD671" i="1"/>
  <c r="AD1383" i="1"/>
  <c r="AD795" i="1"/>
  <c r="AD689" i="1"/>
  <c r="AD139" i="1"/>
  <c r="AD1377" i="1"/>
  <c r="AD1190" i="1"/>
  <c r="AD203" i="1"/>
  <c r="AD1361" i="1"/>
  <c r="AD943" i="1"/>
  <c r="AD144" i="1"/>
  <c r="AD1440" i="1"/>
  <c r="AD1234" i="1"/>
  <c r="AD130" i="1"/>
  <c r="AD264" i="1"/>
  <c r="AD455" i="1"/>
  <c r="AD1046" i="1"/>
  <c r="AD859" i="1"/>
  <c r="AD1414" i="1"/>
  <c r="AD921" i="1"/>
  <c r="AD59" i="1"/>
  <c r="AD894" i="1"/>
  <c r="AD237" i="1"/>
  <c r="AD1331" i="1"/>
  <c r="AD480" i="1"/>
  <c r="AD54" i="1"/>
  <c r="AD1215" i="1"/>
  <c r="AD212" i="1"/>
  <c r="AD879" i="1"/>
  <c r="AD1306" i="1"/>
  <c r="AD159" i="1"/>
  <c r="AD1128" i="1"/>
  <c r="AD72" i="1"/>
  <c r="AD858" i="1"/>
  <c r="AD1246" i="1"/>
  <c r="AD1247" i="1"/>
  <c r="AD1220" i="1"/>
  <c r="AD65" i="1"/>
  <c r="AD467" i="1"/>
  <c r="AD933" i="1"/>
  <c r="AD195" i="1"/>
  <c r="AD1100" i="1"/>
  <c r="AD947" i="1"/>
  <c r="AD135" i="1"/>
  <c r="AD506" i="1"/>
  <c r="AD1092" i="1"/>
  <c r="AD966" i="1"/>
  <c r="AD1276" i="1"/>
  <c r="AD285" i="1"/>
  <c r="AD274" i="1"/>
  <c r="AD71" i="1"/>
  <c r="AD1126" i="1"/>
  <c r="AD98" i="1"/>
  <c r="AD729" i="1"/>
  <c r="AD1005" i="1"/>
  <c r="AD517" i="1"/>
  <c r="AD632" i="1"/>
  <c r="AD575" i="1"/>
  <c r="AD433" i="1"/>
  <c r="AD1264" i="1"/>
  <c r="AD1399" i="1"/>
  <c r="AD1262" i="1"/>
  <c r="AD1389" i="1"/>
  <c r="AD758" i="1"/>
  <c r="AD709" i="1"/>
  <c r="AD716" i="1"/>
  <c r="AD514" i="1"/>
  <c r="AD1240" i="1"/>
  <c r="AD929" i="1"/>
  <c r="AD1117" i="1"/>
  <c r="AD1203" i="1"/>
  <c r="AD294" i="1"/>
  <c r="AD1259" i="1"/>
  <c r="AD128" i="1"/>
  <c r="AD988" i="1"/>
  <c r="AD883" i="1"/>
  <c r="AD1396" i="1"/>
  <c r="AD1175" i="1"/>
  <c r="AD787" i="1"/>
  <c r="AD835" i="1"/>
  <c r="AD842" i="1"/>
  <c r="AD1221" i="1"/>
  <c r="AD6" i="1"/>
  <c r="AD1157" i="1"/>
  <c r="AD1430" i="1"/>
  <c r="AD435" i="1"/>
  <c r="AD850" i="1"/>
  <c r="AD1000" i="1"/>
  <c r="AD253" i="1"/>
  <c r="AD250" i="1"/>
  <c r="AD990" i="1"/>
  <c r="AD235" i="1"/>
  <c r="AD1098" i="1"/>
  <c r="AD468" i="1"/>
  <c r="AD617" i="1"/>
  <c r="AD618" i="1"/>
  <c r="AD931" i="1"/>
  <c r="AD33" i="1"/>
  <c r="AD1238" i="1"/>
  <c r="AD64" i="1"/>
  <c r="AD658" i="1"/>
  <c r="AD245" i="1"/>
  <c r="AD829" i="1"/>
  <c r="AD407" i="1"/>
  <c r="AD686" i="1"/>
  <c r="AD1015" i="1"/>
  <c r="AD1003" i="1"/>
  <c r="AD817" i="1"/>
  <c r="AD665" i="1"/>
  <c r="AD847" i="1"/>
  <c r="AD613" i="1"/>
  <c r="AD793" i="1"/>
  <c r="AD392" i="1"/>
  <c r="AD1272" i="1"/>
  <c r="AD353" i="1"/>
  <c r="AD654" i="1"/>
  <c r="AD932" i="1"/>
  <c r="AD854" i="1"/>
  <c r="AD126" i="1"/>
  <c r="AD696" i="1"/>
  <c r="AD653" i="1"/>
  <c r="AD97" i="1"/>
  <c r="AD679" i="1"/>
  <c r="AD1151" i="1"/>
  <c r="AD1327" i="1"/>
  <c r="AD798" i="1"/>
  <c r="AD823" i="1"/>
  <c r="AD1097" i="1"/>
  <c r="AD1120" i="1"/>
  <c r="AD599" i="1"/>
  <c r="AD326" i="1"/>
  <c r="AD238" i="1"/>
  <c r="AD560" i="1"/>
  <c r="AD1348" i="1"/>
  <c r="AD1132" i="1"/>
  <c r="AD1439" i="1"/>
  <c r="AD343" i="1"/>
  <c r="AD1045" i="1"/>
  <c r="AD141" i="1"/>
  <c r="AD254" i="1"/>
  <c r="AD1222" i="1"/>
  <c r="AD838" i="1"/>
  <c r="AD200" i="1"/>
  <c r="AD1257" i="1"/>
  <c r="AD439" i="1"/>
  <c r="AD371" i="1"/>
  <c r="AD732" i="1"/>
  <c r="AD32" i="1"/>
  <c r="AD557" i="1"/>
  <c r="AD162" i="1"/>
  <c r="AD567" i="1"/>
  <c r="AD592" i="1"/>
  <c r="AD340" i="1"/>
  <c r="AD1072" i="1"/>
  <c r="AD1212" i="1"/>
  <c r="AD140" i="1"/>
  <c r="AD1106" i="1"/>
  <c r="AD251" i="1"/>
  <c r="AD648" i="1"/>
  <c r="AD339" i="1"/>
  <c r="AD1002" i="1"/>
  <c r="AD76" i="1"/>
  <c r="AD1061" i="1"/>
  <c r="AD1386" i="1"/>
  <c r="AD597" i="1"/>
  <c r="AD944" i="1"/>
  <c r="AD871" i="1"/>
  <c r="AD583" i="1"/>
  <c r="AD423" i="1"/>
  <c r="AD635" i="1"/>
  <c r="AD469" i="1"/>
  <c r="AD1425" i="1"/>
  <c r="AD543" i="1"/>
  <c r="AD799" i="1"/>
  <c r="AD1410" i="1"/>
  <c r="AD917" i="1"/>
  <c r="AD692" i="1"/>
  <c r="AD323" i="1"/>
  <c r="AD310" i="1"/>
  <c r="AD969" i="1"/>
  <c r="AD95" i="1"/>
  <c r="AD1113" i="1"/>
  <c r="AD699" i="1"/>
  <c r="AD746" i="1"/>
  <c r="AD826" i="1"/>
  <c r="AD782" i="1"/>
  <c r="AD207" i="1"/>
  <c r="AD29" i="1"/>
  <c r="AD552" i="1"/>
  <c r="AD372" i="1"/>
  <c r="AD453" i="1"/>
  <c r="AD1245" i="1"/>
  <c r="AD1286" i="1"/>
  <c r="AD268" i="1"/>
  <c r="AD11" i="1"/>
  <c r="AD496" i="1"/>
  <c r="AD39" i="1"/>
  <c r="AD899" i="1"/>
  <c r="AD608" i="1"/>
  <c r="AD830" i="1"/>
  <c r="AD604" i="1"/>
  <c r="AD584" i="1"/>
  <c r="AD767" i="1"/>
  <c r="AD1171" i="1"/>
  <c r="AD945" i="1"/>
  <c r="AD271" i="1"/>
  <c r="AD26" i="1"/>
  <c r="AD651" i="1"/>
  <c r="AD143" i="1"/>
  <c r="AD1364" i="1"/>
  <c r="AD1202" i="1"/>
  <c r="AD800" i="1"/>
  <c r="AD151" i="1"/>
  <c r="AD16" i="1"/>
  <c r="AD388" i="1"/>
  <c r="AD735" i="1"/>
  <c r="AD121" i="1"/>
  <c r="AD1080" i="1"/>
  <c r="AD1226" i="1"/>
  <c r="AD220" i="1"/>
  <c r="AD1185" i="1"/>
  <c r="AD1418" i="1"/>
  <c r="AD314" i="1"/>
  <c r="AD30" i="1"/>
  <c r="AD370" i="1"/>
  <c r="AD749" i="1"/>
  <c r="AD576" i="1"/>
  <c r="AD937" i="1"/>
  <c r="AD1159" i="1"/>
  <c r="AD1031" i="1"/>
  <c r="AD751" i="1"/>
  <c r="AD1232" i="1"/>
  <c r="AD1062" i="1"/>
  <c r="AD223" i="1"/>
  <c r="AD1059" i="1"/>
  <c r="AD723" i="1"/>
  <c r="AD569" i="1"/>
  <c r="AD48" i="1"/>
  <c r="AD595" i="1"/>
  <c r="AD633" i="1"/>
  <c r="AD1114" i="1"/>
  <c r="AD79" i="1"/>
  <c r="AD1429" i="1"/>
  <c r="AD180" i="1"/>
  <c r="AD1139" i="1"/>
  <c r="AD287" i="1"/>
  <c r="AD1043" i="1"/>
  <c r="AD1050" i="1"/>
  <c r="AD1042" i="1"/>
  <c r="AD926" i="1"/>
  <c r="AD757" i="1"/>
  <c r="AD491" i="1"/>
  <c r="AD518" i="1"/>
  <c r="AD1188" i="1"/>
  <c r="AD1284" i="1"/>
  <c r="AD1305" i="1"/>
  <c r="AD1093" i="1"/>
  <c r="AD550" i="1"/>
  <c r="AD713" i="1"/>
  <c r="AD528" i="1"/>
  <c r="AD637" i="1"/>
  <c r="AD1362" i="1"/>
  <c r="AD1105" i="1"/>
  <c r="AD1273" i="1"/>
  <c r="AD498" i="1"/>
  <c r="AD1037" i="1"/>
  <c r="AD155" i="1"/>
  <c r="AD1107" i="1"/>
  <c r="AD216" i="1"/>
  <c r="AD101" i="1"/>
  <c r="AD1053" i="1"/>
  <c r="AD512" i="1"/>
  <c r="AD318" i="1"/>
  <c r="AD57" i="1"/>
  <c r="AD499" i="1"/>
  <c r="AD952" i="1"/>
  <c r="AD350" i="1"/>
  <c r="AD806" i="1"/>
  <c r="AD906" i="1"/>
  <c r="AD1090" i="1"/>
  <c r="AD985" i="1"/>
  <c r="AD976" i="1"/>
  <c r="AD1365" i="1"/>
  <c r="AD404" i="1"/>
  <c r="AD400" i="1"/>
  <c r="AD209" i="1"/>
  <c r="AD1060" i="1"/>
  <c r="AD872" i="1"/>
  <c r="AD1404" i="1"/>
  <c r="AD10" i="1"/>
  <c r="AD1288" i="1"/>
  <c r="AD1269" i="1"/>
  <c r="AD647" i="1"/>
  <c r="AD1292" i="1"/>
  <c r="AD611" i="1"/>
  <c r="AD916" i="1"/>
  <c r="AD582" i="1"/>
  <c r="AD1116" i="1"/>
  <c r="AD344" i="1"/>
  <c r="AD125" i="1"/>
  <c r="AD449" i="1"/>
  <c r="AD1370" i="1"/>
  <c r="AD1352" i="1"/>
  <c r="AD127" i="1"/>
  <c r="AD659" i="1"/>
  <c r="AD870" i="1"/>
  <c r="AD186" i="1"/>
  <c r="AD345" i="1"/>
  <c r="AD513" i="1"/>
  <c r="AD177" i="1"/>
  <c r="AD502" i="1"/>
  <c r="AD1384" i="1"/>
  <c r="AD466" i="1"/>
  <c r="AD1317" i="1"/>
  <c r="AD425" i="1"/>
  <c r="AD1040" i="1"/>
  <c r="AD1428" i="1"/>
  <c r="AD1187" i="1"/>
  <c r="AD396" i="1"/>
  <c r="AD531" i="1"/>
  <c r="AD427" i="1"/>
  <c r="AD354" i="1"/>
  <c r="AD1280" i="1"/>
  <c r="AD329" i="1"/>
  <c r="AD1213" i="1"/>
  <c r="AD120" i="1"/>
  <c r="AD532" i="1"/>
  <c r="AD256" i="1"/>
  <c r="AD820" i="1"/>
  <c r="AD1109" i="1"/>
  <c r="AD901" i="1"/>
  <c r="AD489" i="1"/>
  <c r="AD769" i="1"/>
  <c r="AD115" i="1"/>
  <c r="AD594" i="1"/>
  <c r="AD984" i="1"/>
  <c r="AD1194" i="1"/>
  <c r="AD1403" i="1"/>
  <c r="AD2" i="1"/>
  <c r="AD102" i="1"/>
  <c r="AD927" i="1"/>
  <c r="AD828" i="1"/>
  <c r="AD1094" i="1"/>
  <c r="AD824" i="1"/>
  <c r="AD347" i="1"/>
  <c r="AD923" i="1"/>
  <c r="AD228" i="1"/>
  <c r="AD1251" i="1"/>
  <c r="AD862" i="1"/>
  <c r="AD815" i="1"/>
  <c r="AD109" i="1"/>
  <c r="AD941" i="1"/>
  <c r="AD734" i="1"/>
  <c r="AD410" i="1"/>
  <c r="AD680" i="1"/>
  <c r="AD956" i="1"/>
  <c r="AD211" i="1"/>
  <c r="AD1252" i="1"/>
  <c r="AD1223" i="1"/>
  <c r="AD1082" i="1"/>
  <c r="AD864" i="1"/>
  <c r="AD813" i="1"/>
  <c r="AD421" i="1"/>
  <c r="AD495" i="1"/>
  <c r="AD34" i="1"/>
  <c r="AD174" i="1"/>
  <c r="AD578" i="1"/>
  <c r="AD137" i="1"/>
  <c r="AD90" i="1"/>
  <c r="AD55" i="1"/>
  <c r="AD280" i="1"/>
  <c r="AD464" i="1"/>
  <c r="AD68" i="1"/>
  <c r="AD965" i="1"/>
  <c r="AD132" i="1"/>
  <c r="AD563" i="1"/>
  <c r="AD85" i="1"/>
  <c r="AD456" i="1"/>
  <c r="AD78" i="1"/>
  <c r="AD1282" i="1"/>
  <c r="AD166" i="1"/>
  <c r="AD810" i="1"/>
  <c r="AD1007" i="1"/>
  <c r="AD1051" i="1"/>
  <c r="AD1438" i="1"/>
  <c r="AD779" i="1"/>
  <c r="AD324" i="1"/>
  <c r="AD1054" i="1"/>
  <c r="AD772" i="1"/>
  <c r="AD1307" i="1"/>
  <c r="AD1068" i="1"/>
  <c r="AD619" i="1"/>
  <c r="AD12" i="1"/>
  <c r="AD163" i="1"/>
  <c r="AD669" i="1"/>
  <c r="AD23" i="1"/>
  <c r="AD1413" i="1"/>
  <c r="AD920" i="1"/>
  <c r="AD661" i="1"/>
  <c r="AD420" i="1"/>
  <c r="AD1369" i="1"/>
  <c r="AD936" i="1"/>
  <c r="AD702" i="1"/>
  <c r="AD341" i="1"/>
  <c r="AD1110" i="1"/>
  <c r="AD299" i="1"/>
  <c r="AD1207" i="1"/>
  <c r="AD1392" i="1"/>
  <c r="AD678" i="1"/>
  <c r="AD1390" i="1"/>
  <c r="AD938" i="1"/>
  <c r="AD1304" i="1"/>
  <c r="AD56" i="1"/>
  <c r="AD1333" i="1"/>
  <c r="AD309" i="1"/>
  <c r="AD555" i="1"/>
  <c r="AD766" i="1"/>
  <c r="AD958" i="1"/>
  <c r="AD1448" i="1"/>
  <c r="AD1173" i="1"/>
  <c r="AD1163" i="1"/>
  <c r="AD1205" i="1"/>
  <c r="AD187" i="1"/>
  <c r="AD986" i="1"/>
  <c r="AD316" i="1"/>
  <c r="AD581" i="1"/>
  <c r="AD972" i="1"/>
  <c r="AD756" i="1"/>
  <c r="AD61" i="1"/>
  <c r="AD693" i="1"/>
  <c r="AD1154" i="1"/>
  <c r="AD1355" i="1"/>
  <c r="AD1141" i="1"/>
  <c r="AD1021" i="1"/>
  <c r="AD286" i="1"/>
  <c r="AD440" i="1"/>
  <c r="AD1028" i="1"/>
  <c r="AD728" i="1"/>
  <c r="AD1118" i="1"/>
  <c r="AD168" i="1"/>
  <c r="AD1012" i="1"/>
  <c r="AD255" i="1"/>
  <c r="AD1441" i="1"/>
  <c r="AD424" i="1"/>
  <c r="AD259" i="1"/>
  <c r="AD378" i="1"/>
  <c r="AD664" i="1"/>
  <c r="AD37" i="1"/>
  <c r="AD737" i="1"/>
  <c r="AD197" i="1"/>
  <c r="AD562" i="1"/>
  <c r="AD886" i="1"/>
  <c r="AD874" i="1"/>
  <c r="AD962" i="1"/>
  <c r="AD92" i="1"/>
  <c r="AD436" i="1"/>
  <c r="AD903" i="1"/>
  <c r="AD1329" i="1"/>
  <c r="AD1216" i="1"/>
  <c r="AD1450" i="1"/>
  <c r="AD1176" i="1"/>
  <c r="AD1033" i="1"/>
  <c r="AD44" i="1"/>
  <c r="AD666" i="1"/>
  <c r="AD573" i="1"/>
  <c r="AD385" i="1"/>
  <c r="AD1315" i="1"/>
  <c r="AD708" i="1"/>
  <c r="AD47" i="1"/>
  <c r="AD1236" i="1"/>
  <c r="AD998" i="1"/>
  <c r="AD907" i="1"/>
  <c r="AD508" i="1"/>
  <c r="AD431" i="1"/>
  <c r="AD524" i="1"/>
  <c r="AD1210" i="1"/>
  <c r="AD231" i="1"/>
  <c r="AD831" i="1"/>
  <c r="AD626" i="1"/>
  <c r="AD21" i="1"/>
  <c r="AD949" i="1"/>
  <c r="AD694" i="1"/>
  <c r="AD538" i="1"/>
  <c r="AD873" i="1"/>
  <c r="AD673" i="1"/>
  <c r="AD413" i="1"/>
  <c r="AD1078" i="1"/>
  <c r="AD880" i="1"/>
  <c r="AD727" i="1"/>
  <c r="AD677" i="1"/>
  <c r="AD539" i="1"/>
  <c r="AD1181" i="1"/>
  <c r="AD1344" i="1"/>
  <c r="AD961" i="1"/>
  <c r="AD14" i="1"/>
  <c r="AD753" i="1"/>
  <c r="AD1406" i="1"/>
  <c r="AD138" i="1"/>
  <c r="AD1431" i="1"/>
  <c r="AD416" i="1"/>
  <c r="AD848" i="1"/>
  <c r="AD761" i="1"/>
  <c r="AD585" i="1"/>
  <c r="AD805" i="1"/>
  <c r="AD786" i="1"/>
  <c r="AD801" i="1"/>
  <c r="AD1036" i="1"/>
  <c r="AD548" i="1"/>
  <c r="AD1160" i="1"/>
  <c r="AD262" i="1"/>
  <c r="AD281" i="1"/>
  <c r="AD836" i="1"/>
  <c r="AD123" i="1"/>
  <c r="AD1195" i="1"/>
  <c r="AD222" i="1"/>
  <c r="AD356" i="1"/>
  <c r="AD1415" i="1"/>
  <c r="AD922" i="1"/>
  <c r="AD359" i="1"/>
  <c r="AD987" i="1"/>
  <c r="AD1301" i="1"/>
  <c r="AD717" i="1"/>
  <c r="AD1242" i="1"/>
  <c r="AD1170" i="1"/>
  <c r="AD1297" i="1"/>
  <c r="AD419" i="1"/>
  <c r="AD832" i="1"/>
  <c r="AD321" i="1"/>
  <c r="AD682" i="1"/>
  <c r="AD625" i="1"/>
  <c r="AD1058" i="1"/>
  <c r="AD1375" i="1"/>
  <c r="AD1047" i="1"/>
  <c r="AD571" i="1"/>
  <c r="AD147" i="1"/>
  <c r="AD51" i="1"/>
  <c r="AD535" i="1"/>
  <c r="AD96" i="1"/>
  <c r="AD1416" i="1"/>
  <c r="AD561" i="1"/>
  <c r="AD940" i="1"/>
  <c r="AD447" i="1"/>
  <c r="AD591" i="1"/>
  <c r="AD588" i="1"/>
  <c r="AD312" i="1"/>
  <c r="AD458" i="1"/>
  <c r="AD5" i="1"/>
  <c r="AD391" i="1"/>
  <c r="AD1004" i="1"/>
  <c r="AD438" i="1"/>
  <c r="AD1204" i="1"/>
  <c r="AD731" i="1"/>
  <c r="AD1353" i="1"/>
  <c r="AD1124" i="1"/>
  <c r="AD946" i="1"/>
  <c r="AD13" i="1"/>
  <c r="AD283" i="1"/>
  <c r="AD181" i="1"/>
  <c r="AD42" i="1"/>
  <c r="AD1026" i="1"/>
  <c r="AD1144" i="1"/>
  <c r="AD662" i="1"/>
  <c r="AD1320" i="1"/>
  <c r="AD46" i="1"/>
  <c r="AD1398" i="1"/>
  <c r="AD975" i="1"/>
  <c r="AD913" i="1"/>
  <c r="AD330" i="1"/>
  <c r="AD577" i="1"/>
  <c r="AD504" i="1"/>
  <c r="AD472" i="1"/>
  <c r="AD1136" i="1"/>
  <c r="AD282" i="1"/>
  <c r="AD83" i="1"/>
  <c r="AD1248" i="1"/>
  <c r="AD1388" i="1"/>
  <c r="AD891" i="1"/>
  <c r="AD525" i="1"/>
  <c r="AD634" i="1"/>
  <c r="AD843" i="1"/>
  <c r="AD1337" i="1"/>
  <c r="AD1064" i="1"/>
  <c r="AD744" i="1"/>
  <c r="AD1131" i="1"/>
  <c r="AD1152" i="1"/>
  <c r="AD401" i="1"/>
  <c r="AD1104" i="1"/>
  <c r="AD1066" i="1"/>
  <c r="AD792" i="1"/>
  <c r="AD1360" i="1"/>
  <c r="AD379" i="1"/>
  <c r="AD1300" i="1"/>
  <c r="AD822" i="1"/>
  <c r="AD777" i="1"/>
  <c r="AD964" i="1"/>
  <c r="AD387" i="1"/>
  <c r="AD398" i="1"/>
  <c r="AD612" i="1"/>
  <c r="AD553" i="1"/>
  <c r="AD681" i="1"/>
  <c r="AD63" i="1"/>
  <c r="AD762" i="1"/>
  <c r="AD579" i="1"/>
  <c r="AD995" i="1"/>
  <c r="AD1358" i="1"/>
  <c r="AD955" i="1"/>
  <c r="AD1208" i="1"/>
  <c r="AD925" i="1"/>
  <c r="AD876" i="1"/>
  <c r="AD406" i="1"/>
  <c r="AD58" i="1"/>
  <c r="AD1432" i="1"/>
  <c r="AD77" i="1"/>
  <c r="AD607" i="1"/>
  <c r="AD784" i="1"/>
  <c r="AD1373" i="1"/>
  <c r="AD1268" i="1"/>
  <c r="AD928" i="1"/>
  <c r="AD1056" i="1"/>
  <c r="AD380" i="1"/>
  <c r="AD393" i="1"/>
  <c r="AD1312" i="1"/>
  <c r="AD807" i="1"/>
  <c r="AD252" i="1"/>
  <c r="AD1101" i="1"/>
  <c r="AD244" i="1"/>
  <c r="AD1020" i="1"/>
  <c r="AD93" i="1"/>
  <c r="AD1339" i="1"/>
  <c r="AD640" i="1"/>
  <c r="AD351" i="1"/>
  <c r="AD690" i="1"/>
  <c r="AD157" i="1"/>
  <c r="AD1019" i="1"/>
  <c r="AD486" i="1"/>
  <c r="AD1323" i="1"/>
  <c r="AD193" i="1"/>
  <c r="AD411" i="1"/>
  <c r="AD460" i="1"/>
  <c r="AD471" i="1"/>
  <c r="AD317" i="1"/>
  <c r="AD979" i="1"/>
  <c r="AD970" i="1"/>
  <c r="AD1345" i="1"/>
  <c r="AD1211" i="1"/>
  <c r="AD490" i="1"/>
  <c r="AD1103" i="1"/>
  <c r="AD1167" i="1"/>
  <c r="AD893" i="1"/>
  <c r="AD265" i="1"/>
  <c r="AD1009" i="1"/>
  <c r="AD412" i="1"/>
  <c r="AD1070" i="1"/>
  <c r="AD1076" i="1"/>
  <c r="AD403" i="1"/>
  <c r="AD905" i="1"/>
  <c r="AD610" i="1"/>
  <c r="AD718" i="1"/>
  <c r="AD1133" i="1"/>
  <c r="AD192" i="1"/>
  <c r="AD488" i="1"/>
  <c r="AD302" i="1"/>
  <c r="AD621" i="1"/>
  <c r="AD249" i="1"/>
  <c r="AD475" i="1"/>
  <c r="AD1155" i="1"/>
  <c r="AD1122" i="1"/>
  <c r="AD523" i="1"/>
  <c r="AD1253" i="1"/>
  <c r="AD205" i="1"/>
  <c r="AD934" i="1"/>
  <c r="AD219" i="1"/>
  <c r="AD1018" i="1"/>
  <c r="AD236" i="1"/>
  <c r="AD541" i="1"/>
  <c r="AD1346" i="1"/>
  <c r="AD989" i="1"/>
  <c r="AD1081" i="1"/>
  <c r="AD389" i="1"/>
  <c r="AD154" i="1"/>
  <c r="AD306" i="1"/>
  <c r="AD997" i="1"/>
  <c r="AD338" i="1"/>
  <c r="AD1382" i="1"/>
  <c r="AD1134" i="1"/>
  <c r="AD227" i="1"/>
  <c r="AD24" i="1"/>
  <c r="AD622" i="1"/>
  <c r="AD164" i="1"/>
  <c r="AD639" i="1"/>
  <c r="AD533" i="1"/>
  <c r="AD670" i="1"/>
  <c r="AD473" i="1"/>
  <c r="AD300" i="1"/>
  <c r="AD1142" i="1"/>
  <c r="AD1184" i="1"/>
  <c r="AD276" i="1"/>
  <c r="AD405" i="1"/>
  <c r="AD273" i="1"/>
  <c r="AD773" i="1"/>
  <c r="AD7" i="1"/>
  <c r="AD676" i="1"/>
  <c r="AD325" i="1"/>
  <c r="AD750" i="1"/>
  <c r="AD1199" i="1"/>
  <c r="AD605" i="1"/>
  <c r="AD572" i="1"/>
  <c r="AD218" i="1"/>
  <c r="AD295" i="1"/>
  <c r="AD161" i="1"/>
  <c r="AD1326" i="1"/>
  <c r="AD973" i="1"/>
  <c r="AD301" i="1"/>
  <c r="AD1285" i="1"/>
  <c r="AD8" i="1"/>
  <c r="AD43" i="1"/>
  <c r="AD418" i="1"/>
  <c r="AD1444" i="1"/>
  <c r="AD1125" i="1"/>
  <c r="AD375" i="1"/>
  <c r="AD446" i="1"/>
  <c r="AD1075" i="1"/>
  <c r="AD748" i="1"/>
  <c r="AD450" i="1"/>
  <c r="AD230" i="1"/>
  <c r="AD99" i="1"/>
  <c r="AD188" i="1"/>
  <c r="AD100" i="1"/>
  <c r="AD150" i="1"/>
  <c r="AD645" i="1"/>
  <c r="AD225" i="1"/>
  <c r="AD1083" i="1"/>
  <c r="AD568" i="1"/>
  <c r="AD1063" i="1"/>
  <c r="AD80" i="1"/>
  <c r="AD1057" i="1"/>
  <c r="AD1437" i="1"/>
  <c r="AD1121" i="1"/>
  <c r="AD1035" i="1"/>
  <c r="AD179" i="1"/>
  <c r="AD1164" i="1"/>
  <c r="AD1025" i="1"/>
  <c r="AD234" i="1"/>
  <c r="AD246" i="1"/>
  <c r="AD1055" i="1"/>
  <c r="AD103" i="1"/>
  <c r="AD554" i="1"/>
  <c r="AD232" i="1"/>
  <c r="AD437" i="1"/>
  <c r="AD463" i="1"/>
  <c r="AD1069" i="1"/>
  <c r="AD812" i="1"/>
  <c r="AD551" i="1"/>
  <c r="AD684" i="1"/>
  <c r="AD1385" i="1"/>
  <c r="AD19" i="1"/>
  <c r="AD545" i="1"/>
  <c r="AD1452" i="1"/>
  <c r="AD1022" i="1"/>
  <c r="AD361" i="1"/>
  <c r="AD362" i="1"/>
  <c r="AD243" i="1"/>
  <c r="AD752" i="1"/>
  <c r="AD547" i="1"/>
  <c r="AD428" i="1"/>
  <c r="AD1447" i="1"/>
  <c r="AD27" i="1"/>
  <c r="AD462" i="1"/>
  <c r="AD884" i="1"/>
  <c r="AD292" i="1"/>
  <c r="AD1341" i="1"/>
  <c r="AD1454" i="1"/>
  <c r="AD272" i="1"/>
  <c r="AD258" i="1"/>
  <c r="AD707" i="1"/>
  <c r="AD1192" i="1"/>
  <c r="AD889" i="1"/>
  <c r="AD335" i="1"/>
  <c r="AD470" i="1"/>
  <c r="AD675" i="1"/>
  <c r="AD1067" i="1"/>
  <c r="AD484" i="1"/>
  <c r="AD199" i="1"/>
  <c r="AD1029" i="1"/>
  <c r="AD1311" i="1"/>
  <c r="AD1179" i="1"/>
  <c r="AD687" i="1"/>
  <c r="AD497" i="1"/>
  <c r="AD1156" i="1"/>
  <c r="AD1278" i="1"/>
  <c r="AD1073" i="1"/>
  <c r="AD909" i="1"/>
  <c r="AD733" i="1"/>
  <c r="AD982" i="1"/>
  <c r="AD1380" i="1"/>
  <c r="AD950" i="1"/>
  <c r="AD1366" i="1"/>
  <c r="AD477" i="1"/>
  <c r="AD1303" i="1"/>
  <c r="AD776" i="1"/>
  <c r="AD322" i="1"/>
  <c r="AD390" i="1"/>
  <c r="AD888" i="1"/>
  <c r="AD892" i="1"/>
  <c r="AD697" i="1"/>
  <c r="AD4" i="1"/>
  <c r="AD1130" i="1"/>
  <c r="AD1263" i="1"/>
  <c r="AD875" i="1"/>
  <c r="AD348" i="1"/>
  <c r="AD1449" i="1"/>
  <c r="AD825" i="1"/>
  <c r="AD136" i="1"/>
  <c r="AD239" i="1"/>
  <c r="AD519" i="1"/>
  <c r="AD959" i="1"/>
  <c r="AD537" i="1"/>
  <c r="AD131" i="1"/>
  <c r="AD722" i="1"/>
  <c r="AD1071" i="1"/>
  <c r="AD1357" i="1"/>
  <c r="AD700" i="1"/>
  <c r="AD741" i="1"/>
  <c r="AD837" i="1"/>
  <c r="AD1225" i="1"/>
  <c r="AD18" i="1"/>
  <c r="AD191" i="1"/>
  <c r="AD1260" i="1"/>
  <c r="AD1274" i="1"/>
  <c r="AD712" i="1"/>
  <c r="AD1298" i="1"/>
  <c r="AD118" i="1"/>
  <c r="AD565" i="1"/>
  <c r="AD445" i="1"/>
  <c r="AD808" i="1"/>
  <c r="AD1237" i="1"/>
  <c r="AD111" i="1"/>
  <c r="AD1186" i="1"/>
  <c r="AD386" i="1"/>
  <c r="AD1277" i="1"/>
  <c r="AD334" i="1"/>
  <c r="AD910" i="1"/>
  <c r="AD775" i="1"/>
  <c r="AD185" i="1"/>
  <c r="AD89" i="1"/>
  <c r="AD1445" i="1"/>
  <c r="AD170" i="1"/>
  <c r="AD167" i="1"/>
  <c r="AD1052" i="1"/>
  <c r="AD357" i="1"/>
  <c r="AD968" i="1"/>
  <c r="AD189" i="1"/>
  <c r="AD1295" i="1"/>
  <c r="AD332" i="1"/>
  <c r="AD827" i="1"/>
  <c r="AD384" i="1"/>
  <c r="AD1426" i="1"/>
  <c r="AD119" i="1"/>
  <c r="AD1182" i="1"/>
  <c r="AD67" i="1"/>
  <c r="AD1217" i="1"/>
  <c r="AD743" i="1"/>
  <c r="AD158" i="1"/>
  <c r="AD791" i="1"/>
  <c r="AD1023" i="1"/>
  <c r="AD206" i="1"/>
  <c r="AD1231" i="1"/>
  <c r="AD376" i="1"/>
  <c r="AD993" i="1"/>
  <c r="AD656" i="1"/>
  <c r="AD298" i="1"/>
  <c r="AD156" i="1"/>
  <c r="AD108" i="1"/>
  <c r="AD1214" i="1"/>
  <c r="AD242" i="1"/>
  <c r="AD983" i="1"/>
  <c r="AD267" i="1"/>
  <c r="AD667" i="1"/>
  <c r="AD409" i="1"/>
  <c r="AD1230" i="1"/>
  <c r="AD685" i="1"/>
  <c r="AD683" i="1"/>
  <c r="AD814" i="1"/>
  <c r="AD313" i="1"/>
  <c r="AD493" i="1"/>
  <c r="AD311" i="1"/>
  <c r="AD898" i="1"/>
  <c r="AD510" i="1"/>
  <c r="AD1347" i="1"/>
  <c r="AD142" i="1"/>
  <c r="AD1183" i="1"/>
  <c r="AD336" i="1"/>
  <c r="AD1016" i="1"/>
  <c r="AD394" i="1"/>
  <c r="AD963" i="1"/>
  <c r="AD1227" i="1"/>
  <c r="AD148" i="1"/>
  <c r="AD1261" i="1"/>
  <c r="AD602" i="1"/>
  <c r="AD129" i="1"/>
  <c r="AD1150" i="1"/>
  <c r="AD260" i="1"/>
  <c r="AD869" i="1"/>
  <c r="AD1354" i="1"/>
  <c r="AD1433" i="1"/>
  <c r="AD736" i="1"/>
  <c r="AD91" i="1"/>
  <c r="AD609" i="1"/>
  <c r="AD1395" i="1"/>
  <c r="AD9" i="1"/>
  <c r="AD52" i="1"/>
  <c r="AD558" i="1"/>
  <c r="AD615" i="1"/>
  <c r="AD145" i="1"/>
  <c r="AD695" i="1"/>
  <c r="AD1049" i="1"/>
  <c r="AD307" i="1"/>
  <c r="AD644" i="1"/>
  <c r="AD1228" i="1"/>
  <c r="AD1324" i="1"/>
  <c r="AD703" i="1"/>
  <c r="AD980" i="1"/>
  <c r="AD333" i="1"/>
  <c r="AD1218" i="1"/>
  <c r="AD1318" i="1"/>
  <c r="AD821" i="1"/>
  <c r="AD263" i="1"/>
  <c r="AD40" i="1"/>
  <c r="AD1241" i="1"/>
  <c r="AD1446" i="1"/>
  <c r="AD902" i="1"/>
  <c r="AD768" i="1"/>
  <c r="AD202" i="1"/>
  <c r="AD698" i="1"/>
  <c r="AD70" i="1"/>
  <c r="AD1127" i="1"/>
  <c r="AD628" i="1"/>
  <c r="AD1436" i="1"/>
  <c r="AD974" i="1"/>
  <c r="AD1412" i="1"/>
  <c r="AD919" i="1"/>
  <c r="AD36" i="1"/>
  <c r="AD1293" i="1"/>
  <c r="AD465" i="1"/>
  <c r="AD1422" i="1"/>
  <c r="AD1172" i="1"/>
  <c r="AD1209" i="1"/>
  <c r="AD1281" i="1"/>
  <c r="AD991" i="1"/>
  <c r="AD221" i="1"/>
  <c r="AD1006" i="1"/>
  <c r="AD556" i="1"/>
  <c r="AD844" i="1"/>
  <c r="AD803" i="1"/>
  <c r="AD536" i="1"/>
  <c r="AD1332" i="1"/>
  <c r="AD279" i="1"/>
  <c r="AD1178" i="1"/>
  <c r="AD201" i="1"/>
  <c r="AD501" i="1"/>
  <c r="AD364" i="1"/>
  <c r="AD1338" i="1"/>
  <c r="AD771" i="1"/>
  <c r="AD529" i="1"/>
  <c r="AD596" i="1"/>
  <c r="AD603" i="1"/>
  <c r="AD911" i="1"/>
  <c r="AD452" i="1"/>
  <c r="AD505" i="1"/>
  <c r="AD542" i="1"/>
  <c r="AD1363" i="1"/>
  <c r="AD701" i="1"/>
  <c r="AD601" i="1"/>
  <c r="AD691" i="1"/>
  <c r="AD789" i="1"/>
  <c r="AD62" i="1"/>
  <c r="AD660" i="1"/>
  <c r="AD668" i="1"/>
  <c r="AD1162" i="1"/>
  <c r="AD247" i="1"/>
  <c r="AD1308" i="1"/>
  <c r="AD369" i="1"/>
  <c r="AD895" i="1"/>
  <c r="AD865" i="1"/>
  <c r="AD809" i="1"/>
  <c r="AD759" i="1"/>
  <c r="AD88" i="1"/>
  <c r="AD240" i="1"/>
  <c r="AD912" i="1"/>
  <c r="AD1289" i="1"/>
  <c r="AD492" i="1"/>
  <c r="AD442" i="1"/>
  <c r="AD152" i="1"/>
  <c r="AD483" i="1"/>
  <c r="AD1379" i="1"/>
  <c r="AD165" i="1"/>
  <c r="AD288" i="1"/>
  <c r="AD69" i="1"/>
  <c r="AD861" i="1"/>
  <c r="AD1158" i="1"/>
  <c r="AD885" i="1"/>
  <c r="AD860" i="1"/>
  <c r="AD169" i="1"/>
  <c r="AD564" i="1"/>
  <c r="AD1372" i="1"/>
  <c r="AD1371" i="1"/>
  <c r="AD674" i="1"/>
  <c r="AD1027" i="1"/>
  <c r="AD414" i="1"/>
  <c r="AD1169" i="1"/>
  <c r="AD1397" i="1"/>
  <c r="AD589" i="1"/>
  <c r="AD515" i="1"/>
  <c r="AD1189" i="1"/>
  <c r="AD383" i="1"/>
  <c r="AD422" i="1"/>
  <c r="AD996" i="1"/>
  <c r="AD1229" i="1"/>
  <c r="AD1084" i="1"/>
  <c r="AD688" i="1"/>
  <c r="AD194" i="1"/>
  <c r="AD526" i="1"/>
  <c r="AD346" i="1"/>
  <c r="AD373" i="1"/>
  <c r="AD738" i="1"/>
  <c r="AD196" i="1"/>
  <c r="AD606" i="1"/>
  <c r="AD82" i="1"/>
  <c r="AD924" i="1"/>
  <c r="AD402" i="1"/>
  <c r="AD1287" i="1"/>
  <c r="AD846" i="1"/>
  <c r="AD1008" i="1"/>
  <c r="AD887" i="1"/>
  <c r="AD374" i="1"/>
  <c r="AD642" i="1"/>
  <c r="AD1409" i="1"/>
  <c r="AD957" i="1"/>
  <c r="AD1407" i="1"/>
  <c r="AD1014" i="1"/>
  <c r="AD1137" i="1"/>
  <c r="AD1200" i="1"/>
  <c r="AD804" i="1"/>
  <c r="AD81" i="1"/>
  <c r="AD1249" i="1"/>
  <c r="AD1197" i="1"/>
  <c r="AD75" i="1"/>
  <c r="AD487" i="1"/>
  <c r="AD1453" i="1"/>
  <c r="AD878" i="1"/>
  <c r="AD213" i="1"/>
  <c r="AD877" i="1"/>
  <c r="AD1239" i="1"/>
  <c r="AD1381" i="1"/>
  <c r="AD797" i="1"/>
  <c r="AD503" i="1"/>
  <c r="AD710" i="1"/>
  <c r="AD441" i="1"/>
  <c r="AD866" i="1"/>
  <c r="AD1032" i="1"/>
  <c r="AD430" i="1"/>
  <c r="AD534" i="1"/>
  <c r="AD951" i="1"/>
  <c r="AD863" i="1"/>
  <c r="AD816" i="1"/>
  <c r="AD303" i="1"/>
  <c r="AD208" i="1"/>
  <c r="AD134" i="1"/>
  <c r="AD1434" i="1"/>
  <c r="AD730" i="1"/>
  <c r="AD745" i="1"/>
  <c r="AD248" i="1"/>
  <c r="AD1419" i="1"/>
  <c r="AD367" i="1"/>
  <c r="AD217" i="1"/>
  <c r="AD559" i="1"/>
  <c r="AD1330" i="1"/>
  <c r="AD764" i="1"/>
  <c r="AD1424" i="1"/>
  <c r="AD1275" i="1"/>
  <c r="AD763" i="1"/>
  <c r="AD629" i="1"/>
  <c r="AD443" i="1"/>
  <c r="AD754" i="1"/>
  <c r="AD882" i="1"/>
  <c r="AD1265" i="1"/>
  <c r="AD598" i="1"/>
  <c r="AD706" i="1"/>
  <c r="AD1017" i="1"/>
  <c r="AD315" i="1"/>
  <c r="AD214" i="1"/>
  <c r="AD176" i="1"/>
  <c r="AD1313" i="1"/>
  <c r="AD994" i="1"/>
  <c r="AD788" i="1"/>
  <c r="AD1044" i="1"/>
  <c r="AD631" i="1"/>
  <c r="AD1283" i="1"/>
  <c r="AD549" i="1"/>
  <c r="AD415" i="1"/>
  <c r="AD198" i="1"/>
  <c r="AD15" i="1"/>
  <c r="AD1048" i="1"/>
  <c r="AD780" i="1"/>
  <c r="AD851" i="1"/>
  <c r="AD739" i="1"/>
  <c r="AD720" i="1"/>
  <c r="AD774" i="1"/>
  <c r="AD297" i="1"/>
  <c r="AD765" i="1"/>
  <c r="AD304" i="1"/>
  <c r="AD783" i="1"/>
  <c r="AD897" i="1"/>
  <c r="AD22" i="1"/>
  <c r="AD1219" i="1"/>
  <c r="AD1148" i="1"/>
  <c r="AD1129" i="1"/>
  <c r="AD853" i="1"/>
  <c r="AD705" i="1"/>
  <c r="AD516" i="1"/>
  <c r="AD1443" i="1"/>
  <c r="AD971" i="1"/>
  <c r="AD834" i="1"/>
  <c r="AD652" i="1"/>
  <c r="AD175" i="1"/>
  <c r="AD133" i="1"/>
  <c r="AD978" i="1"/>
  <c r="AD328" i="1"/>
  <c r="AD1041" i="1"/>
  <c r="AD593" i="1"/>
  <c r="AD511" i="1"/>
  <c r="AD153" i="1"/>
  <c r="AD522" i="1"/>
  <c r="AD586" i="1"/>
  <c r="AD1038" i="1"/>
  <c r="AD266" i="1"/>
  <c r="AD930" i="1"/>
  <c r="AD616" i="1"/>
  <c r="AD358" i="1"/>
  <c r="AD319" i="1"/>
  <c r="AD94" i="1"/>
  <c r="AD270" i="1"/>
  <c r="AD785" i="1"/>
  <c r="AD1146" i="1"/>
  <c r="AD1402" i="1"/>
  <c r="AD1442" i="1"/>
  <c r="AD1086" i="1"/>
  <c r="AD461" i="1"/>
  <c r="AD1206" i="1"/>
  <c r="AD1302" i="1"/>
  <c r="AD1421" i="1"/>
  <c r="AD284" i="1"/>
  <c r="AD481" i="1"/>
  <c r="AD908" i="1"/>
  <c r="AD623" i="1"/>
  <c r="AD448" i="1"/>
  <c r="AD770" i="1"/>
  <c r="AD1177" i="1"/>
  <c r="AD293" i="1"/>
  <c r="AD35" i="1"/>
  <c r="AD636" i="1"/>
  <c r="AD1417" i="1"/>
  <c r="AD747" i="1"/>
  <c r="AD856" i="1"/>
  <c r="AD527" i="1"/>
  <c r="AD714" i="1"/>
  <c r="AD841" i="1"/>
  <c r="AD1254" i="1"/>
  <c r="AD160" i="1"/>
  <c r="AD1356" i="1"/>
  <c r="AD377" i="1"/>
  <c r="AD1119" i="1"/>
  <c r="AD802" i="1"/>
  <c r="AC124" i="1"/>
  <c r="AC1039" i="1"/>
  <c r="AC229" i="1"/>
  <c r="AC1166" i="1"/>
  <c r="AC981" i="1"/>
  <c r="AC781" i="1"/>
  <c r="AC1255" i="1"/>
  <c r="AC296" i="1"/>
  <c r="AC1077" i="1"/>
  <c r="AC215" i="1"/>
  <c r="AC1367" i="1"/>
  <c r="AC1091" i="1"/>
  <c r="AC122" i="1"/>
  <c r="AC308" i="1"/>
  <c r="AC507" i="1"/>
  <c r="AC544" i="1"/>
  <c r="AC1266" i="1"/>
  <c r="AC183" i="1"/>
  <c r="AC1193" i="1"/>
  <c r="AC291" i="1"/>
  <c r="AC457" i="1"/>
  <c r="AC760" i="1"/>
  <c r="AC1065" i="1"/>
  <c r="AC53" i="1"/>
  <c r="AC399" i="1"/>
  <c r="AC1336" i="1"/>
  <c r="AC113" i="1"/>
  <c r="AC890" i="1"/>
  <c r="AC342" i="1"/>
  <c r="AC224" i="1"/>
  <c r="AC638" i="1"/>
  <c r="AC914" i="1"/>
  <c r="AC1174" i="1"/>
  <c r="AC1411" i="1"/>
  <c r="AC918" i="1"/>
  <c r="AC337" i="1"/>
  <c r="AC1153" i="1"/>
  <c r="AC614" i="1"/>
  <c r="AC355" i="1"/>
  <c r="AC290" i="1"/>
  <c r="AC663" i="1"/>
  <c r="AC1451" i="1"/>
  <c r="AC1135" i="1"/>
  <c r="AC755" i="1"/>
  <c r="AC25" i="1"/>
  <c r="AC650" i="1"/>
  <c r="AC363" i="1"/>
  <c r="AC845" i="1"/>
  <c r="AC277" i="1"/>
  <c r="AC327" i="1"/>
  <c r="AC724" i="1"/>
  <c r="AC1314" i="1"/>
  <c r="AC190" i="1"/>
  <c r="AC1147" i="1"/>
  <c r="AC320" i="1"/>
  <c r="AC935" i="1"/>
  <c r="AC114" i="1"/>
  <c r="AC1011" i="1"/>
  <c r="AC1325" i="1"/>
  <c r="AC704" i="1"/>
  <c r="AC1349" i="1"/>
  <c r="AC275" i="1"/>
  <c r="AC434" i="1"/>
  <c r="AC1099" i="1"/>
  <c r="AC1149" i="1"/>
  <c r="AC41" i="1"/>
  <c r="AC1235" i="1"/>
  <c r="AC819" i="1"/>
  <c r="AC1108" i="1"/>
  <c r="AC1378" i="1"/>
  <c r="AC620" i="1"/>
  <c r="AC1271" i="1"/>
  <c r="AC261" i="1"/>
  <c r="AC331" i="1"/>
  <c r="AC833" i="1"/>
  <c r="AC1316" i="1"/>
  <c r="AC50" i="1"/>
  <c r="AC627" i="1"/>
  <c r="AC451" i="1"/>
  <c r="AC172" i="1"/>
  <c r="AC1290" i="1"/>
  <c r="AC624" i="1"/>
  <c r="AC570" i="1"/>
  <c r="AC1267" i="1"/>
  <c r="AC1085" i="1"/>
  <c r="AC105" i="1"/>
  <c r="AC1279" i="1"/>
  <c r="AC289" i="1"/>
  <c r="AC646" i="1"/>
  <c r="AC896" i="1"/>
  <c r="AC38" i="1"/>
  <c r="AC1191" i="1"/>
  <c r="AC1074" i="1"/>
  <c r="AC476" i="1"/>
  <c r="AC590" i="1"/>
  <c r="AC20" i="1"/>
  <c r="AC233" i="1"/>
  <c r="AC112" i="1"/>
  <c r="AC942" i="1"/>
  <c r="AC1408" i="1"/>
  <c r="AC28" i="1"/>
  <c r="AC1334" i="1"/>
  <c r="AC960" i="1"/>
  <c r="AC305" i="1"/>
  <c r="AC482" i="1"/>
  <c r="AC1420" i="1"/>
  <c r="AC173" i="1"/>
  <c r="AC444" i="1"/>
  <c r="AC742" i="1"/>
  <c r="AC182" i="1"/>
  <c r="AC459" i="1"/>
  <c r="AC1161" i="1"/>
  <c r="AC790" i="1"/>
  <c r="AC1088" i="1"/>
  <c r="AC1115" i="1"/>
  <c r="AC1376" i="1"/>
  <c r="AC1299" i="1"/>
  <c r="AC1310" i="1"/>
  <c r="AC1423" i="1"/>
  <c r="AC1233" i="1"/>
  <c r="AC1343" i="1"/>
  <c r="AC1342" i="1"/>
  <c r="AC1328" i="1"/>
  <c r="AC521" i="1"/>
  <c r="AC580" i="1"/>
  <c r="AC852" i="1"/>
  <c r="AC1350" i="1"/>
  <c r="AC530" i="1"/>
  <c r="AC1321" i="1"/>
  <c r="AC478" i="1"/>
  <c r="AC1309" i="1"/>
  <c r="AC1201" i="1"/>
  <c r="AC796" i="1"/>
  <c r="AC1196" i="1"/>
  <c r="AC1359" i="1"/>
  <c r="AC1401" i="1"/>
  <c r="AC540" i="1"/>
  <c r="AC857" i="1"/>
  <c r="AC1435" i="1"/>
  <c r="AC104" i="1"/>
  <c r="AC641" i="1"/>
  <c r="AC1138" i="1"/>
  <c r="AC60" i="1"/>
  <c r="AC397" i="1"/>
  <c r="AC721" i="1"/>
  <c r="AC794" i="1"/>
  <c r="AC106" i="1"/>
  <c r="AC1319" i="1"/>
  <c r="AC1387" i="1"/>
  <c r="AC171" i="1"/>
  <c r="AC1294" i="1"/>
  <c r="AC1095" i="1"/>
  <c r="AC1089" i="1"/>
  <c r="AC915" i="1"/>
  <c r="AC1079" i="1"/>
  <c r="AC485" i="1"/>
  <c r="AC479" i="1"/>
  <c r="AC672" i="1"/>
  <c r="AC73" i="1"/>
  <c r="AC740" i="1"/>
  <c r="AC184" i="1"/>
  <c r="AC1256" i="1"/>
  <c r="AC117" i="1"/>
  <c r="AC269" i="1"/>
  <c r="AC178" i="1"/>
  <c r="AC1140" i="1"/>
  <c r="AC107" i="1"/>
  <c r="AC204" i="1"/>
  <c r="AC992" i="1"/>
  <c r="AC87" i="1"/>
  <c r="AC1296" i="1"/>
  <c r="AC1394" i="1"/>
  <c r="AC86" i="1"/>
  <c r="AC210" i="1"/>
  <c r="AC868" i="1"/>
  <c r="AC45" i="1"/>
  <c r="AC1322" i="1"/>
  <c r="AC1096" i="1"/>
  <c r="AC1143" i="1"/>
  <c r="AC509" i="1"/>
  <c r="AC432" i="1"/>
  <c r="AC948" i="1"/>
  <c r="AC1374" i="1"/>
  <c r="AC417" i="1"/>
  <c r="AC1270" i="1"/>
  <c r="AC904" i="1"/>
  <c r="AC84" i="1"/>
  <c r="AC1112" i="1"/>
  <c r="AC1168" i="1"/>
  <c r="AC366" i="1"/>
  <c r="AC278" i="1"/>
  <c r="AC429" i="1"/>
  <c r="AC1258" i="1"/>
  <c r="AC3" i="1"/>
  <c r="AC1165" i="1"/>
  <c r="AC1034" i="1"/>
  <c r="AC382" i="1"/>
  <c r="AC630" i="1"/>
  <c r="AC1351" i="1"/>
  <c r="AC574" i="1"/>
  <c r="AC840" i="1"/>
  <c r="AC226" i="1"/>
  <c r="AC649" i="1"/>
  <c r="AC1244" i="1"/>
  <c r="AC66" i="1"/>
  <c r="AC855" i="1"/>
  <c r="AC1340" i="1"/>
  <c r="AC1145" i="1"/>
  <c r="AC1102" i="1"/>
  <c r="AC17" i="1"/>
  <c r="AC381" i="1"/>
  <c r="AC1393" i="1"/>
  <c r="AC881" i="1"/>
  <c r="AC1391" i="1"/>
  <c r="AC953" i="1"/>
  <c r="AC31" i="1"/>
  <c r="AC1024" i="1"/>
  <c r="AC1198" i="1"/>
  <c r="AC726" i="1"/>
  <c r="AC600" i="1"/>
  <c r="AC500" i="1"/>
  <c r="AC74" i="1"/>
  <c r="AC566" i="1"/>
  <c r="AC1368" i="1"/>
  <c r="AC818" i="1"/>
  <c r="AC999" i="1"/>
  <c r="AC1427" i="1"/>
  <c r="AC587" i="1"/>
  <c r="AC725" i="1"/>
  <c r="AC1030" i="1"/>
  <c r="AC116" i="1"/>
  <c r="AC1123" i="1"/>
  <c r="AC1400" i="1"/>
  <c r="AC977" i="1"/>
  <c r="AC1010" i="1"/>
  <c r="AC711" i="1"/>
  <c r="AC1405" i="1"/>
  <c r="AC149" i="1"/>
  <c r="AC360" i="1"/>
  <c r="AC719" i="1"/>
  <c r="AC368" i="1"/>
  <c r="AC1111" i="1"/>
  <c r="AC365" i="1"/>
  <c r="AC1335" i="1"/>
  <c r="AC352" i="1"/>
  <c r="AC426" i="1"/>
  <c r="AC474" i="1"/>
  <c r="AC110" i="1"/>
  <c r="AC1013" i="1"/>
  <c r="AC520" i="1"/>
  <c r="AC643" i="1"/>
  <c r="AC494" i="1"/>
  <c r="AC395" i="1"/>
  <c r="AC1001" i="1"/>
  <c r="AC146" i="1"/>
  <c r="AC49" i="1"/>
  <c r="AC939" i="1"/>
  <c r="AC715" i="1"/>
  <c r="AC1087" i="1"/>
  <c r="AC839" i="1"/>
  <c r="AC1250" i="1"/>
  <c r="AC241" i="1"/>
  <c r="AC867" i="1"/>
  <c r="AC257" i="1"/>
  <c r="AC1291" i="1"/>
  <c r="AC849" i="1"/>
  <c r="AC1224" i="1"/>
  <c r="AC454" i="1"/>
  <c r="AC900" i="1"/>
  <c r="AC657" i="1"/>
  <c r="AC967" i="1"/>
  <c r="AC778" i="1"/>
  <c r="AC349" i="1"/>
  <c r="AC408" i="1"/>
  <c r="AC811" i="1"/>
  <c r="AC546" i="1"/>
  <c r="AC655" i="1"/>
  <c r="AC1180" i="1"/>
  <c r="AC954" i="1"/>
  <c r="AC1243" i="1"/>
  <c r="AC671" i="1"/>
  <c r="AC1383" i="1"/>
  <c r="AC795" i="1"/>
  <c r="AC689" i="1"/>
  <c r="AC139" i="1"/>
  <c r="AC1377" i="1"/>
  <c r="AC1190" i="1"/>
  <c r="AC203" i="1"/>
  <c r="AC1361" i="1"/>
  <c r="AC943" i="1"/>
  <c r="AC144" i="1"/>
  <c r="AC1440" i="1"/>
  <c r="AC1234" i="1"/>
  <c r="AC130" i="1"/>
  <c r="AC264" i="1"/>
  <c r="AC455" i="1"/>
  <c r="AC1046" i="1"/>
  <c r="AC859" i="1"/>
  <c r="AC1414" i="1"/>
  <c r="AC921" i="1"/>
  <c r="AC59" i="1"/>
  <c r="AC894" i="1"/>
  <c r="AC237" i="1"/>
  <c r="AC1331" i="1"/>
  <c r="AC480" i="1"/>
  <c r="AC54" i="1"/>
  <c r="AC1215" i="1"/>
  <c r="AC212" i="1"/>
  <c r="AC879" i="1"/>
  <c r="AC1306" i="1"/>
  <c r="AC159" i="1"/>
  <c r="AC1128" i="1"/>
  <c r="AC72" i="1"/>
  <c r="AC858" i="1"/>
  <c r="AC1246" i="1"/>
  <c r="AC1247" i="1"/>
  <c r="AC1220" i="1"/>
  <c r="AC65" i="1"/>
  <c r="AC467" i="1"/>
  <c r="AC933" i="1"/>
  <c r="AC195" i="1"/>
  <c r="AC1100" i="1"/>
  <c r="AC947" i="1"/>
  <c r="AC135" i="1"/>
  <c r="AC506" i="1"/>
  <c r="AC1092" i="1"/>
  <c r="AC966" i="1"/>
  <c r="AC1276" i="1"/>
  <c r="AC285" i="1"/>
  <c r="AC274" i="1"/>
  <c r="AC71" i="1"/>
  <c r="AC1126" i="1"/>
  <c r="AC98" i="1"/>
  <c r="AC729" i="1"/>
  <c r="AC1005" i="1"/>
  <c r="AC517" i="1"/>
  <c r="AC632" i="1"/>
  <c r="AC575" i="1"/>
  <c r="AC433" i="1"/>
  <c r="AC1264" i="1"/>
  <c r="AC1399" i="1"/>
  <c r="AC1262" i="1"/>
  <c r="AC1389" i="1"/>
  <c r="AC758" i="1"/>
  <c r="AC709" i="1"/>
  <c r="AC716" i="1"/>
  <c r="AC514" i="1"/>
  <c r="AC1240" i="1"/>
  <c r="AC929" i="1"/>
  <c r="AC1117" i="1"/>
  <c r="AC1203" i="1"/>
  <c r="AC294" i="1"/>
  <c r="AC1259" i="1"/>
  <c r="AC128" i="1"/>
  <c r="AC988" i="1"/>
  <c r="AC883" i="1"/>
  <c r="AC1396" i="1"/>
  <c r="AC1175" i="1"/>
  <c r="AC787" i="1"/>
  <c r="AC835" i="1"/>
  <c r="AC842" i="1"/>
  <c r="AC1221" i="1"/>
  <c r="AC6" i="1"/>
  <c r="AC1157" i="1"/>
  <c r="AC1430" i="1"/>
  <c r="AC435" i="1"/>
  <c r="AC850" i="1"/>
  <c r="AC1000" i="1"/>
  <c r="AC253" i="1"/>
  <c r="AC250" i="1"/>
  <c r="AC990" i="1"/>
  <c r="AC235" i="1"/>
  <c r="AC1098" i="1"/>
  <c r="AC468" i="1"/>
  <c r="AC617" i="1"/>
  <c r="AC618" i="1"/>
  <c r="AC931" i="1"/>
  <c r="AC33" i="1"/>
  <c r="AC1238" i="1"/>
  <c r="AC64" i="1"/>
  <c r="AC658" i="1"/>
  <c r="AC245" i="1"/>
  <c r="AC829" i="1"/>
  <c r="AC407" i="1"/>
  <c r="AC686" i="1"/>
  <c r="AC1015" i="1"/>
  <c r="AC1003" i="1"/>
  <c r="AC817" i="1"/>
  <c r="AC665" i="1"/>
  <c r="AC847" i="1"/>
  <c r="AC613" i="1"/>
  <c r="AC793" i="1"/>
  <c r="AC392" i="1"/>
  <c r="AC1272" i="1"/>
  <c r="AC353" i="1"/>
  <c r="AC654" i="1"/>
  <c r="AC932" i="1"/>
  <c r="AC854" i="1"/>
  <c r="AC126" i="1"/>
  <c r="AC696" i="1"/>
  <c r="AC653" i="1"/>
  <c r="AC97" i="1"/>
  <c r="AC679" i="1"/>
  <c r="AC1151" i="1"/>
  <c r="AC1327" i="1"/>
  <c r="AC798" i="1"/>
  <c r="AC823" i="1"/>
  <c r="AC1097" i="1"/>
  <c r="AC1120" i="1"/>
  <c r="AC599" i="1"/>
  <c r="AC326" i="1"/>
  <c r="AC238" i="1"/>
  <c r="AC560" i="1"/>
  <c r="AC1348" i="1"/>
  <c r="AC1132" i="1"/>
  <c r="AC1439" i="1"/>
  <c r="AC343" i="1"/>
  <c r="AC1045" i="1"/>
  <c r="AC141" i="1"/>
  <c r="AC254" i="1"/>
  <c r="AC1222" i="1"/>
  <c r="AC838" i="1"/>
  <c r="AC200" i="1"/>
  <c r="AC1257" i="1"/>
  <c r="AC439" i="1"/>
  <c r="AC371" i="1"/>
  <c r="AC732" i="1"/>
  <c r="AC32" i="1"/>
  <c r="AC557" i="1"/>
  <c r="AC162" i="1"/>
  <c r="AC567" i="1"/>
  <c r="AC592" i="1"/>
  <c r="AC340" i="1"/>
  <c r="AC1072" i="1"/>
  <c r="AC1212" i="1"/>
  <c r="AC140" i="1"/>
  <c r="AC1106" i="1"/>
  <c r="AC251" i="1"/>
  <c r="AC648" i="1"/>
  <c r="AC339" i="1"/>
  <c r="AC1002" i="1"/>
  <c r="AC76" i="1"/>
  <c r="AC1061" i="1"/>
  <c r="AC1386" i="1"/>
  <c r="AC597" i="1"/>
  <c r="AC944" i="1"/>
  <c r="AC871" i="1"/>
  <c r="AC583" i="1"/>
  <c r="AC423" i="1"/>
  <c r="AC635" i="1"/>
  <c r="AC469" i="1"/>
  <c r="AC1425" i="1"/>
  <c r="AC543" i="1"/>
  <c r="AC799" i="1"/>
  <c r="AC1410" i="1"/>
  <c r="AC917" i="1"/>
  <c r="AC692" i="1"/>
  <c r="AC323" i="1"/>
  <c r="AC310" i="1"/>
  <c r="AC969" i="1"/>
  <c r="AC95" i="1"/>
  <c r="AC1113" i="1"/>
  <c r="AC699" i="1"/>
  <c r="AC746" i="1"/>
  <c r="AC826" i="1"/>
  <c r="AC782" i="1"/>
  <c r="AC207" i="1"/>
  <c r="AC29" i="1"/>
  <c r="AC552" i="1"/>
  <c r="AC372" i="1"/>
  <c r="AC453" i="1"/>
  <c r="AC1245" i="1"/>
  <c r="AC1286" i="1"/>
  <c r="AC268" i="1"/>
  <c r="AC11" i="1"/>
  <c r="AC496" i="1"/>
  <c r="AC39" i="1"/>
  <c r="AC899" i="1"/>
  <c r="AC608" i="1"/>
  <c r="AC830" i="1"/>
  <c r="AC604" i="1"/>
  <c r="AC584" i="1"/>
  <c r="AC767" i="1"/>
  <c r="AC1171" i="1"/>
  <c r="AC945" i="1"/>
  <c r="AC271" i="1"/>
  <c r="AC26" i="1"/>
  <c r="AC651" i="1"/>
  <c r="AC143" i="1"/>
  <c r="AC1364" i="1"/>
  <c r="AC1202" i="1"/>
  <c r="AC800" i="1"/>
  <c r="AC151" i="1"/>
  <c r="AC16" i="1"/>
  <c r="AC388" i="1"/>
  <c r="AC735" i="1"/>
  <c r="AC121" i="1"/>
  <c r="AC1080" i="1"/>
  <c r="AC1226" i="1"/>
  <c r="AC220" i="1"/>
  <c r="AC1185" i="1"/>
  <c r="AC1418" i="1"/>
  <c r="AC314" i="1"/>
  <c r="AC30" i="1"/>
  <c r="AC370" i="1"/>
  <c r="AC749" i="1"/>
  <c r="AC576" i="1"/>
  <c r="AC937" i="1"/>
  <c r="AC1159" i="1"/>
  <c r="AC1031" i="1"/>
  <c r="AC751" i="1"/>
  <c r="AC1232" i="1"/>
  <c r="AC1062" i="1"/>
  <c r="AC223" i="1"/>
  <c r="AC1059" i="1"/>
  <c r="AC723" i="1"/>
  <c r="AC569" i="1"/>
  <c r="AC48" i="1"/>
  <c r="AC595" i="1"/>
  <c r="AC633" i="1"/>
  <c r="AC1114" i="1"/>
  <c r="AC79" i="1"/>
  <c r="AC1429" i="1"/>
  <c r="AC180" i="1"/>
  <c r="AC1139" i="1"/>
  <c r="AC287" i="1"/>
  <c r="AC1043" i="1"/>
  <c r="AC1050" i="1"/>
  <c r="AC1042" i="1"/>
  <c r="AC926" i="1"/>
  <c r="AC757" i="1"/>
  <c r="AC491" i="1"/>
  <c r="AC518" i="1"/>
  <c r="AC1188" i="1"/>
  <c r="AC1284" i="1"/>
  <c r="AC1305" i="1"/>
  <c r="AC1093" i="1"/>
  <c r="AC550" i="1"/>
  <c r="AC713" i="1"/>
  <c r="AC528" i="1"/>
  <c r="AC637" i="1"/>
  <c r="AC1362" i="1"/>
  <c r="AC1105" i="1"/>
  <c r="AC1273" i="1"/>
  <c r="AC498" i="1"/>
  <c r="AC1037" i="1"/>
  <c r="AC155" i="1"/>
  <c r="AC1107" i="1"/>
  <c r="AC216" i="1"/>
  <c r="AC101" i="1"/>
  <c r="AC1053" i="1"/>
  <c r="AC512" i="1"/>
  <c r="AC318" i="1"/>
  <c r="AC57" i="1"/>
  <c r="AC499" i="1"/>
  <c r="AC952" i="1"/>
  <c r="AC350" i="1"/>
  <c r="AC806" i="1"/>
  <c r="AC906" i="1"/>
  <c r="AC1090" i="1"/>
  <c r="AC985" i="1"/>
  <c r="AC976" i="1"/>
  <c r="AC1365" i="1"/>
  <c r="AC404" i="1"/>
  <c r="AC400" i="1"/>
  <c r="AC209" i="1"/>
  <c r="AC1060" i="1"/>
  <c r="AC872" i="1"/>
  <c r="AC1404" i="1"/>
  <c r="AC10" i="1"/>
  <c r="AC1288" i="1"/>
  <c r="AC1269" i="1"/>
  <c r="AC647" i="1"/>
  <c r="AC1292" i="1"/>
  <c r="AC611" i="1"/>
  <c r="AC916" i="1"/>
  <c r="AC582" i="1"/>
  <c r="AC1116" i="1"/>
  <c r="AC344" i="1"/>
  <c r="AC125" i="1"/>
  <c r="AC449" i="1"/>
  <c r="AC1370" i="1"/>
  <c r="AC1352" i="1"/>
  <c r="AC127" i="1"/>
  <c r="AC659" i="1"/>
  <c r="AC870" i="1"/>
  <c r="AC186" i="1"/>
  <c r="AC345" i="1"/>
  <c r="AC513" i="1"/>
  <c r="AC177" i="1"/>
  <c r="AC502" i="1"/>
  <c r="AC1384" i="1"/>
  <c r="AC466" i="1"/>
  <c r="AC1317" i="1"/>
  <c r="AC425" i="1"/>
  <c r="AC1040" i="1"/>
  <c r="AC1428" i="1"/>
  <c r="AC1187" i="1"/>
  <c r="AC396" i="1"/>
  <c r="AC531" i="1"/>
  <c r="AC427" i="1"/>
  <c r="AC354" i="1"/>
  <c r="AC1280" i="1"/>
  <c r="AC329" i="1"/>
  <c r="AC1213" i="1"/>
  <c r="AC120" i="1"/>
  <c r="AC532" i="1"/>
  <c r="AC256" i="1"/>
  <c r="AC820" i="1"/>
  <c r="AC1109" i="1"/>
  <c r="AC901" i="1"/>
  <c r="AC489" i="1"/>
  <c r="AC769" i="1"/>
  <c r="AC115" i="1"/>
  <c r="AC594" i="1"/>
  <c r="AC984" i="1"/>
  <c r="AC1194" i="1"/>
  <c r="AC1403" i="1"/>
  <c r="AC2" i="1"/>
  <c r="AC102" i="1"/>
  <c r="AC927" i="1"/>
  <c r="AC828" i="1"/>
  <c r="AC1094" i="1"/>
  <c r="AC824" i="1"/>
  <c r="AC347" i="1"/>
  <c r="AC923" i="1"/>
  <c r="AC228" i="1"/>
  <c r="AC1251" i="1"/>
  <c r="AC862" i="1"/>
  <c r="AC815" i="1"/>
  <c r="AC109" i="1"/>
  <c r="AC941" i="1"/>
  <c r="AC734" i="1"/>
  <c r="AC410" i="1"/>
  <c r="AC680" i="1"/>
  <c r="AC956" i="1"/>
  <c r="AC211" i="1"/>
  <c r="AC1252" i="1"/>
  <c r="AC1223" i="1"/>
  <c r="AC1082" i="1"/>
  <c r="AC864" i="1"/>
  <c r="AC813" i="1"/>
  <c r="AC421" i="1"/>
  <c r="AC495" i="1"/>
  <c r="AC34" i="1"/>
  <c r="AC174" i="1"/>
  <c r="AC578" i="1"/>
  <c r="AC137" i="1"/>
  <c r="AC90" i="1"/>
  <c r="AC55" i="1"/>
  <c r="AC280" i="1"/>
  <c r="AC464" i="1"/>
  <c r="AC68" i="1"/>
  <c r="AC965" i="1"/>
  <c r="AC132" i="1"/>
  <c r="AC563" i="1"/>
  <c r="AC85" i="1"/>
  <c r="AC456" i="1"/>
  <c r="AC78" i="1"/>
  <c r="AC1282" i="1"/>
  <c r="AC166" i="1"/>
  <c r="AC810" i="1"/>
  <c r="AC1007" i="1"/>
  <c r="AC1051" i="1"/>
  <c r="AC1438" i="1"/>
  <c r="AC779" i="1"/>
  <c r="AC324" i="1"/>
  <c r="AC1054" i="1"/>
  <c r="AC772" i="1"/>
  <c r="AC1307" i="1"/>
  <c r="AC1068" i="1"/>
  <c r="AC619" i="1"/>
  <c r="AC12" i="1"/>
  <c r="AC163" i="1"/>
  <c r="AC669" i="1"/>
  <c r="AC23" i="1"/>
  <c r="AC1413" i="1"/>
  <c r="AC920" i="1"/>
  <c r="AC661" i="1"/>
  <c r="AC420" i="1"/>
  <c r="AC1369" i="1"/>
  <c r="AC936" i="1"/>
  <c r="AC702" i="1"/>
  <c r="AC341" i="1"/>
  <c r="AC1110" i="1"/>
  <c r="AC299" i="1"/>
  <c r="AC1207" i="1"/>
  <c r="AC1392" i="1"/>
  <c r="AC678" i="1"/>
  <c r="AC1390" i="1"/>
  <c r="AC938" i="1"/>
  <c r="AC1304" i="1"/>
  <c r="AC56" i="1"/>
  <c r="AC1333" i="1"/>
  <c r="AC309" i="1"/>
  <c r="AC555" i="1"/>
  <c r="AC766" i="1"/>
  <c r="AC958" i="1"/>
  <c r="AC1448" i="1"/>
  <c r="AC1173" i="1"/>
  <c r="AC1163" i="1"/>
  <c r="AC1205" i="1"/>
  <c r="AC187" i="1"/>
  <c r="AC986" i="1"/>
  <c r="AC316" i="1"/>
  <c r="AC581" i="1"/>
  <c r="AC972" i="1"/>
  <c r="AC756" i="1"/>
  <c r="AC61" i="1"/>
  <c r="AC693" i="1"/>
  <c r="AC1154" i="1"/>
  <c r="AC1355" i="1"/>
  <c r="AC1141" i="1"/>
  <c r="AC1021" i="1"/>
  <c r="AC286" i="1"/>
  <c r="AC440" i="1"/>
  <c r="AC1028" i="1"/>
  <c r="AC728" i="1"/>
  <c r="AC1118" i="1"/>
  <c r="AC168" i="1"/>
  <c r="AC1012" i="1"/>
  <c r="AC255" i="1"/>
  <c r="AC1441" i="1"/>
  <c r="AC424" i="1"/>
  <c r="AC259" i="1"/>
  <c r="AC378" i="1"/>
  <c r="AC664" i="1"/>
  <c r="AC37" i="1"/>
  <c r="AC737" i="1"/>
  <c r="AC197" i="1"/>
  <c r="AC562" i="1"/>
  <c r="AC886" i="1"/>
  <c r="AC874" i="1"/>
  <c r="AC962" i="1"/>
  <c r="AC92" i="1"/>
  <c r="AC436" i="1"/>
  <c r="AC903" i="1"/>
  <c r="AC1329" i="1"/>
  <c r="AC1216" i="1"/>
  <c r="AC1450" i="1"/>
  <c r="AC1176" i="1"/>
  <c r="AC1033" i="1"/>
  <c r="AC44" i="1"/>
  <c r="AC666" i="1"/>
  <c r="AC573" i="1"/>
  <c r="AC385" i="1"/>
  <c r="AC1315" i="1"/>
  <c r="AC708" i="1"/>
  <c r="AC47" i="1"/>
  <c r="AC1236" i="1"/>
  <c r="AC998" i="1"/>
  <c r="AC907" i="1"/>
  <c r="AC508" i="1"/>
  <c r="AC431" i="1"/>
  <c r="AC524" i="1"/>
  <c r="AC1210" i="1"/>
  <c r="AC231" i="1"/>
  <c r="AC831" i="1"/>
  <c r="AC626" i="1"/>
  <c r="AC21" i="1"/>
  <c r="AC949" i="1"/>
  <c r="AC694" i="1"/>
  <c r="AC538" i="1"/>
  <c r="AC873" i="1"/>
  <c r="AC673" i="1"/>
  <c r="AC413" i="1"/>
  <c r="AC1078" i="1"/>
  <c r="AC880" i="1"/>
  <c r="AC727" i="1"/>
  <c r="AC677" i="1"/>
  <c r="AC539" i="1"/>
  <c r="AC1181" i="1"/>
  <c r="AC1344" i="1"/>
  <c r="AC961" i="1"/>
  <c r="AC14" i="1"/>
  <c r="AC753" i="1"/>
  <c r="AC1406" i="1"/>
  <c r="AC138" i="1"/>
  <c r="AC1431" i="1"/>
  <c r="AC416" i="1"/>
  <c r="AC848" i="1"/>
  <c r="AC761" i="1"/>
  <c r="AC585" i="1"/>
  <c r="AC805" i="1"/>
  <c r="AC786" i="1"/>
  <c r="AC801" i="1"/>
  <c r="AC1036" i="1"/>
  <c r="AC548" i="1"/>
  <c r="AC1160" i="1"/>
  <c r="AC262" i="1"/>
  <c r="AC281" i="1"/>
  <c r="AC836" i="1"/>
  <c r="AC123" i="1"/>
  <c r="AC1195" i="1"/>
  <c r="AC222" i="1"/>
  <c r="AC356" i="1"/>
  <c r="AC1415" i="1"/>
  <c r="AC922" i="1"/>
  <c r="AC359" i="1"/>
  <c r="AC987" i="1"/>
  <c r="AC1301" i="1"/>
  <c r="AC717" i="1"/>
  <c r="AC1242" i="1"/>
  <c r="AC1170" i="1"/>
  <c r="AC1297" i="1"/>
  <c r="AC419" i="1"/>
  <c r="AC832" i="1"/>
  <c r="AC321" i="1"/>
  <c r="AC682" i="1"/>
  <c r="AC625" i="1"/>
  <c r="AC1058" i="1"/>
  <c r="AC1375" i="1"/>
  <c r="AC1047" i="1"/>
  <c r="AC571" i="1"/>
  <c r="AC147" i="1"/>
  <c r="AC51" i="1"/>
  <c r="AC535" i="1"/>
  <c r="AC96" i="1"/>
  <c r="AC1416" i="1"/>
  <c r="AC561" i="1"/>
  <c r="AC940" i="1"/>
  <c r="AC447" i="1"/>
  <c r="AC591" i="1"/>
  <c r="AC588" i="1"/>
  <c r="AC312" i="1"/>
  <c r="AC458" i="1"/>
  <c r="AC5" i="1"/>
  <c r="AC391" i="1"/>
  <c r="AC1004" i="1"/>
  <c r="AC438" i="1"/>
  <c r="AC1204" i="1"/>
  <c r="AC731" i="1"/>
  <c r="AC1353" i="1"/>
  <c r="AC1124" i="1"/>
  <c r="AC946" i="1"/>
  <c r="AC13" i="1"/>
  <c r="AC283" i="1"/>
  <c r="AC181" i="1"/>
  <c r="AC42" i="1"/>
  <c r="AC1026" i="1"/>
  <c r="AC1144" i="1"/>
  <c r="AC662" i="1"/>
  <c r="AC1320" i="1"/>
  <c r="AC46" i="1"/>
  <c r="AC1398" i="1"/>
  <c r="AC975" i="1"/>
  <c r="AC913" i="1"/>
  <c r="AC330" i="1"/>
  <c r="AC577" i="1"/>
  <c r="AC504" i="1"/>
  <c r="AC472" i="1"/>
  <c r="AC1136" i="1"/>
  <c r="AC282" i="1"/>
  <c r="AC83" i="1"/>
  <c r="AC1248" i="1"/>
  <c r="AC1388" i="1"/>
  <c r="AC891" i="1"/>
  <c r="AC525" i="1"/>
  <c r="AC634" i="1"/>
  <c r="AC843" i="1"/>
  <c r="AC1337" i="1"/>
  <c r="AC1064" i="1"/>
  <c r="AC744" i="1"/>
  <c r="AC1131" i="1"/>
  <c r="AC1152" i="1"/>
  <c r="AC401" i="1"/>
  <c r="AC1104" i="1"/>
  <c r="AC1066" i="1"/>
  <c r="AC792" i="1"/>
  <c r="AC1360" i="1"/>
  <c r="AC379" i="1"/>
  <c r="AC1300" i="1"/>
  <c r="AC822" i="1"/>
  <c r="AC777" i="1"/>
  <c r="AC964" i="1"/>
  <c r="AC387" i="1"/>
  <c r="AC398" i="1"/>
  <c r="AC612" i="1"/>
  <c r="AC553" i="1"/>
  <c r="AC681" i="1"/>
  <c r="AC63" i="1"/>
  <c r="AC762" i="1"/>
  <c r="AC579" i="1"/>
  <c r="AC995" i="1"/>
  <c r="AC1358" i="1"/>
  <c r="AC955" i="1"/>
  <c r="AC1208" i="1"/>
  <c r="AC925" i="1"/>
  <c r="AC876" i="1"/>
  <c r="AC406" i="1"/>
  <c r="AC58" i="1"/>
  <c r="AC1432" i="1"/>
  <c r="AC77" i="1"/>
  <c r="AC607" i="1"/>
  <c r="AC784" i="1"/>
  <c r="AC1373" i="1"/>
  <c r="AC1268" i="1"/>
  <c r="AC928" i="1"/>
  <c r="AC1056" i="1"/>
  <c r="AC380" i="1"/>
  <c r="AC393" i="1"/>
  <c r="AC1312" i="1"/>
  <c r="AC807" i="1"/>
  <c r="AC252" i="1"/>
  <c r="AC1101" i="1"/>
  <c r="AC244" i="1"/>
  <c r="AC1020" i="1"/>
  <c r="AC93" i="1"/>
  <c r="AC1339" i="1"/>
  <c r="AC640" i="1"/>
  <c r="AC351" i="1"/>
  <c r="AC690" i="1"/>
  <c r="AC157" i="1"/>
  <c r="AC1019" i="1"/>
  <c r="AC486" i="1"/>
  <c r="AC1323" i="1"/>
  <c r="AC193" i="1"/>
  <c r="AC411" i="1"/>
  <c r="AC460" i="1"/>
  <c r="AC471" i="1"/>
  <c r="AC317" i="1"/>
  <c r="AC979" i="1"/>
  <c r="AC970" i="1"/>
  <c r="AC1345" i="1"/>
  <c r="AC1211" i="1"/>
  <c r="AC490" i="1"/>
  <c r="AC1103" i="1"/>
  <c r="AC1167" i="1"/>
  <c r="AC893" i="1"/>
  <c r="AC265" i="1"/>
  <c r="AC1009" i="1"/>
  <c r="AC412" i="1"/>
  <c r="AC1070" i="1"/>
  <c r="AC1076" i="1"/>
  <c r="AC403" i="1"/>
  <c r="AC905" i="1"/>
  <c r="AC610" i="1"/>
  <c r="AC718" i="1"/>
  <c r="AC1133" i="1"/>
  <c r="AC192" i="1"/>
  <c r="AC488" i="1"/>
  <c r="AC302" i="1"/>
  <c r="AC621" i="1"/>
  <c r="AC249" i="1"/>
  <c r="AC475" i="1"/>
  <c r="AC1155" i="1"/>
  <c r="AC1122" i="1"/>
  <c r="AC523" i="1"/>
  <c r="AC1253" i="1"/>
  <c r="AC205" i="1"/>
  <c r="AC934" i="1"/>
  <c r="AC219" i="1"/>
  <c r="AC1018" i="1"/>
  <c r="AC236" i="1"/>
  <c r="AC541" i="1"/>
  <c r="AC1346" i="1"/>
  <c r="AC989" i="1"/>
  <c r="AC1081" i="1"/>
  <c r="AC389" i="1"/>
  <c r="AC154" i="1"/>
  <c r="AC306" i="1"/>
  <c r="AC997" i="1"/>
  <c r="AC338" i="1"/>
  <c r="AC1382" i="1"/>
  <c r="AC1134" i="1"/>
  <c r="AC227" i="1"/>
  <c r="AC24" i="1"/>
  <c r="AC622" i="1"/>
  <c r="AC164" i="1"/>
  <c r="AC639" i="1"/>
  <c r="AC533" i="1"/>
  <c r="AC670" i="1"/>
  <c r="AC473" i="1"/>
  <c r="AC300" i="1"/>
  <c r="AC1142" i="1"/>
  <c r="AC1184" i="1"/>
  <c r="AC276" i="1"/>
  <c r="AC405" i="1"/>
  <c r="AC273" i="1"/>
  <c r="AC773" i="1"/>
  <c r="AC7" i="1"/>
  <c r="AC676" i="1"/>
  <c r="AC325" i="1"/>
  <c r="AC750" i="1"/>
  <c r="AC1199" i="1"/>
  <c r="AC605" i="1"/>
  <c r="AC572" i="1"/>
  <c r="AC218" i="1"/>
  <c r="AC295" i="1"/>
  <c r="AC161" i="1"/>
  <c r="AC1326" i="1"/>
  <c r="AC973" i="1"/>
  <c r="AC301" i="1"/>
  <c r="AC1285" i="1"/>
  <c r="AC8" i="1"/>
  <c r="AC43" i="1"/>
  <c r="AC418" i="1"/>
  <c r="AC1444" i="1"/>
  <c r="AC1125" i="1"/>
  <c r="AC375" i="1"/>
  <c r="AC446" i="1"/>
  <c r="AC1075" i="1"/>
  <c r="AC748" i="1"/>
  <c r="AC450" i="1"/>
  <c r="AC230" i="1"/>
  <c r="AC99" i="1"/>
  <c r="AC188" i="1"/>
  <c r="AC100" i="1"/>
  <c r="AC150" i="1"/>
  <c r="AC645" i="1"/>
  <c r="AC225" i="1"/>
  <c r="AC1083" i="1"/>
  <c r="AC568" i="1"/>
  <c r="AC1063" i="1"/>
  <c r="AC80" i="1"/>
  <c r="AC1057" i="1"/>
  <c r="AC1437" i="1"/>
  <c r="AC1121" i="1"/>
  <c r="AC1035" i="1"/>
  <c r="AC179" i="1"/>
  <c r="AC1164" i="1"/>
  <c r="AC1025" i="1"/>
  <c r="AC234" i="1"/>
  <c r="AC246" i="1"/>
  <c r="AC1055" i="1"/>
  <c r="AC103" i="1"/>
  <c r="AC554" i="1"/>
  <c r="AC232" i="1"/>
  <c r="AC437" i="1"/>
  <c r="AC463" i="1"/>
  <c r="AC1069" i="1"/>
  <c r="AC812" i="1"/>
  <c r="AC551" i="1"/>
  <c r="AC684" i="1"/>
  <c r="AC1385" i="1"/>
  <c r="AC19" i="1"/>
  <c r="AC545" i="1"/>
  <c r="AC1452" i="1"/>
  <c r="AC1022" i="1"/>
  <c r="AC361" i="1"/>
  <c r="AC362" i="1"/>
  <c r="AC243" i="1"/>
  <c r="AC752" i="1"/>
  <c r="AC547" i="1"/>
  <c r="AC428" i="1"/>
  <c r="AC1447" i="1"/>
  <c r="AC27" i="1"/>
  <c r="AC462" i="1"/>
  <c r="AC884" i="1"/>
  <c r="AC292" i="1"/>
  <c r="AC1341" i="1"/>
  <c r="AC1454" i="1"/>
  <c r="AC272" i="1"/>
  <c r="AC258" i="1"/>
  <c r="AC707" i="1"/>
  <c r="AC1192" i="1"/>
  <c r="AC889" i="1"/>
  <c r="AC335" i="1"/>
  <c r="AC470" i="1"/>
  <c r="AC675" i="1"/>
  <c r="AC1067" i="1"/>
  <c r="AC484" i="1"/>
  <c r="AC199" i="1"/>
  <c r="AC1029" i="1"/>
  <c r="AC1311" i="1"/>
  <c r="AC1179" i="1"/>
  <c r="AC687" i="1"/>
  <c r="AC497" i="1"/>
  <c r="AC1156" i="1"/>
  <c r="AC1278" i="1"/>
  <c r="AC1073" i="1"/>
  <c r="AC909" i="1"/>
  <c r="AC733" i="1"/>
  <c r="AC982" i="1"/>
  <c r="AC1380" i="1"/>
  <c r="AC950" i="1"/>
  <c r="AC1366" i="1"/>
  <c r="AC477" i="1"/>
  <c r="AC1303" i="1"/>
  <c r="AC776" i="1"/>
  <c r="AC322" i="1"/>
  <c r="AC390" i="1"/>
  <c r="AC888" i="1"/>
  <c r="AC892" i="1"/>
  <c r="AC697" i="1"/>
  <c r="AC4" i="1"/>
  <c r="AC1130" i="1"/>
  <c r="AC1263" i="1"/>
  <c r="AC875" i="1"/>
  <c r="AC348" i="1"/>
  <c r="AC1449" i="1"/>
  <c r="AC825" i="1"/>
  <c r="AC136" i="1"/>
  <c r="AC239" i="1"/>
  <c r="AC519" i="1"/>
  <c r="AC959" i="1"/>
  <c r="AC537" i="1"/>
  <c r="AC131" i="1"/>
  <c r="AC722" i="1"/>
  <c r="AC1071" i="1"/>
  <c r="AC1357" i="1"/>
  <c r="AC700" i="1"/>
  <c r="AC741" i="1"/>
  <c r="AC837" i="1"/>
  <c r="AC1225" i="1"/>
  <c r="AC18" i="1"/>
  <c r="AC191" i="1"/>
  <c r="AC1260" i="1"/>
  <c r="AC1274" i="1"/>
  <c r="AC712" i="1"/>
  <c r="AC1298" i="1"/>
  <c r="AC118" i="1"/>
  <c r="AC565" i="1"/>
  <c r="AC445" i="1"/>
  <c r="AC808" i="1"/>
  <c r="AC1237" i="1"/>
  <c r="AC111" i="1"/>
  <c r="AC1186" i="1"/>
  <c r="AC386" i="1"/>
  <c r="AC1277" i="1"/>
  <c r="AC334" i="1"/>
  <c r="AC910" i="1"/>
  <c r="AC775" i="1"/>
  <c r="AC185" i="1"/>
  <c r="AC89" i="1"/>
  <c r="AC1445" i="1"/>
  <c r="AC170" i="1"/>
  <c r="AC167" i="1"/>
  <c r="AC1052" i="1"/>
  <c r="AC357" i="1"/>
  <c r="AC968" i="1"/>
  <c r="AC189" i="1"/>
  <c r="AC1295" i="1"/>
  <c r="AC332" i="1"/>
  <c r="AC827" i="1"/>
  <c r="AC384" i="1"/>
  <c r="AC1426" i="1"/>
  <c r="AC119" i="1"/>
  <c r="AC1182" i="1"/>
  <c r="AC67" i="1"/>
  <c r="AC1217" i="1"/>
  <c r="AC743" i="1"/>
  <c r="AC158" i="1"/>
  <c r="AC791" i="1"/>
  <c r="AC1023" i="1"/>
  <c r="AC206" i="1"/>
  <c r="AC1231" i="1"/>
  <c r="AC376" i="1"/>
  <c r="AC993" i="1"/>
  <c r="AC656" i="1"/>
  <c r="AC298" i="1"/>
  <c r="AC156" i="1"/>
  <c r="AC108" i="1"/>
  <c r="AC1214" i="1"/>
  <c r="AC242" i="1"/>
  <c r="AC983" i="1"/>
  <c r="AC267" i="1"/>
  <c r="AC667" i="1"/>
  <c r="AC409" i="1"/>
  <c r="AC1230" i="1"/>
  <c r="AC685" i="1"/>
  <c r="AC683" i="1"/>
  <c r="AC814" i="1"/>
  <c r="AC313" i="1"/>
  <c r="AC493" i="1"/>
  <c r="AC311" i="1"/>
  <c r="AC898" i="1"/>
  <c r="AC510" i="1"/>
  <c r="AC1347" i="1"/>
  <c r="AC142" i="1"/>
  <c r="AC1183" i="1"/>
  <c r="AC336" i="1"/>
  <c r="AC1016" i="1"/>
  <c r="AC394" i="1"/>
  <c r="AC963" i="1"/>
  <c r="AC1227" i="1"/>
  <c r="AC148" i="1"/>
  <c r="AC1261" i="1"/>
  <c r="AC602" i="1"/>
  <c r="AC129" i="1"/>
  <c r="AC1150" i="1"/>
  <c r="AC260" i="1"/>
  <c r="AC869" i="1"/>
  <c r="AC1354" i="1"/>
  <c r="AC1433" i="1"/>
  <c r="AC736" i="1"/>
  <c r="AC91" i="1"/>
  <c r="AC609" i="1"/>
  <c r="AC1395" i="1"/>
  <c r="AC9" i="1"/>
  <c r="AC52" i="1"/>
  <c r="AC558" i="1"/>
  <c r="AC615" i="1"/>
  <c r="AC145" i="1"/>
  <c r="AC695" i="1"/>
  <c r="AC1049" i="1"/>
  <c r="AC307" i="1"/>
  <c r="AC644" i="1"/>
  <c r="AC1228" i="1"/>
  <c r="AC1324" i="1"/>
  <c r="AC703" i="1"/>
  <c r="AC980" i="1"/>
  <c r="AC333" i="1"/>
  <c r="AC1218" i="1"/>
  <c r="AC1318" i="1"/>
  <c r="AC821" i="1"/>
  <c r="AC263" i="1"/>
  <c r="AC40" i="1"/>
  <c r="AC1241" i="1"/>
  <c r="AC1446" i="1"/>
  <c r="AC902" i="1"/>
  <c r="AC768" i="1"/>
  <c r="AC202" i="1"/>
  <c r="AC698" i="1"/>
  <c r="AC70" i="1"/>
  <c r="AC1127" i="1"/>
  <c r="AC628" i="1"/>
  <c r="AC1436" i="1"/>
  <c r="AC974" i="1"/>
  <c r="AC1412" i="1"/>
  <c r="AC919" i="1"/>
  <c r="AC36" i="1"/>
  <c r="AC1293" i="1"/>
  <c r="AC465" i="1"/>
  <c r="AC1422" i="1"/>
  <c r="AC1172" i="1"/>
  <c r="AC1209" i="1"/>
  <c r="AC1281" i="1"/>
  <c r="AC991" i="1"/>
  <c r="AC221" i="1"/>
  <c r="AC1006" i="1"/>
  <c r="AC556" i="1"/>
  <c r="AC844" i="1"/>
  <c r="AC803" i="1"/>
  <c r="AC536" i="1"/>
  <c r="AC1332" i="1"/>
  <c r="AC279" i="1"/>
  <c r="AC1178" i="1"/>
  <c r="AC201" i="1"/>
  <c r="AC501" i="1"/>
  <c r="AC364" i="1"/>
  <c r="AC1338" i="1"/>
  <c r="AC771" i="1"/>
  <c r="AC529" i="1"/>
  <c r="AC596" i="1"/>
  <c r="AC603" i="1"/>
  <c r="AC911" i="1"/>
  <c r="AC452" i="1"/>
  <c r="AC505" i="1"/>
  <c r="AC542" i="1"/>
  <c r="AC1363" i="1"/>
  <c r="AC701" i="1"/>
  <c r="AC601" i="1"/>
  <c r="AC691" i="1"/>
  <c r="AC789" i="1"/>
  <c r="AC62" i="1"/>
  <c r="AC660" i="1"/>
  <c r="AC668" i="1"/>
  <c r="AC1162" i="1"/>
  <c r="AC247" i="1"/>
  <c r="AC1308" i="1"/>
  <c r="AC369" i="1"/>
  <c r="AC895" i="1"/>
  <c r="AC865" i="1"/>
  <c r="AC809" i="1"/>
  <c r="AC759" i="1"/>
  <c r="AC88" i="1"/>
  <c r="AC240" i="1"/>
  <c r="AC912" i="1"/>
  <c r="AC1289" i="1"/>
  <c r="AC492" i="1"/>
  <c r="AC442" i="1"/>
  <c r="AC152" i="1"/>
  <c r="AC483" i="1"/>
  <c r="AC1379" i="1"/>
  <c r="AC165" i="1"/>
  <c r="AC288" i="1"/>
  <c r="AC69" i="1"/>
  <c r="AC861" i="1"/>
  <c r="AC1158" i="1"/>
  <c r="AC885" i="1"/>
  <c r="AC860" i="1"/>
  <c r="AC169" i="1"/>
  <c r="AC564" i="1"/>
  <c r="AC1372" i="1"/>
  <c r="AC1371" i="1"/>
  <c r="AC674" i="1"/>
  <c r="AC1027" i="1"/>
  <c r="AC414" i="1"/>
  <c r="AC1169" i="1"/>
  <c r="AC1397" i="1"/>
  <c r="AC589" i="1"/>
  <c r="AC515" i="1"/>
  <c r="AC1189" i="1"/>
  <c r="AC383" i="1"/>
  <c r="AC422" i="1"/>
  <c r="AC996" i="1"/>
  <c r="AC1229" i="1"/>
  <c r="AC1084" i="1"/>
  <c r="AC688" i="1"/>
  <c r="AC194" i="1"/>
  <c r="AC526" i="1"/>
  <c r="AC346" i="1"/>
  <c r="AC373" i="1"/>
  <c r="AC738" i="1"/>
  <c r="AC196" i="1"/>
  <c r="AC606" i="1"/>
  <c r="AC82" i="1"/>
  <c r="AC924" i="1"/>
  <c r="AC402" i="1"/>
  <c r="AC1287" i="1"/>
  <c r="AC846" i="1"/>
  <c r="AC1008" i="1"/>
  <c r="AC887" i="1"/>
  <c r="AC374" i="1"/>
  <c r="AC642" i="1"/>
  <c r="AC1409" i="1"/>
  <c r="AC957" i="1"/>
  <c r="AC1407" i="1"/>
  <c r="AC1014" i="1"/>
  <c r="AC1137" i="1"/>
  <c r="AC1200" i="1"/>
  <c r="AC804" i="1"/>
  <c r="AC81" i="1"/>
  <c r="AC1249" i="1"/>
  <c r="AC1197" i="1"/>
  <c r="AC75" i="1"/>
  <c r="AC487" i="1"/>
  <c r="AC1453" i="1"/>
  <c r="AC878" i="1"/>
  <c r="AC213" i="1"/>
  <c r="AC877" i="1"/>
  <c r="AC1239" i="1"/>
  <c r="AC1381" i="1"/>
  <c r="AC797" i="1"/>
  <c r="AC503" i="1"/>
  <c r="AC710" i="1"/>
  <c r="AC441" i="1"/>
  <c r="AC866" i="1"/>
  <c r="AC1032" i="1"/>
  <c r="AC430" i="1"/>
  <c r="AC534" i="1"/>
  <c r="AC951" i="1"/>
  <c r="AC863" i="1"/>
  <c r="AC816" i="1"/>
  <c r="AC303" i="1"/>
  <c r="AC208" i="1"/>
  <c r="AC134" i="1"/>
  <c r="AC1434" i="1"/>
  <c r="AC730" i="1"/>
  <c r="AC745" i="1"/>
  <c r="AC248" i="1"/>
  <c r="AC1419" i="1"/>
  <c r="AC367" i="1"/>
  <c r="AC217" i="1"/>
  <c r="AC559" i="1"/>
  <c r="AC1330" i="1"/>
  <c r="AC764" i="1"/>
  <c r="AC1424" i="1"/>
  <c r="AC1275" i="1"/>
  <c r="AC763" i="1"/>
  <c r="AC629" i="1"/>
  <c r="AC443" i="1"/>
  <c r="AC754" i="1"/>
  <c r="AC882" i="1"/>
  <c r="AC1265" i="1"/>
  <c r="AC598" i="1"/>
  <c r="AC706" i="1"/>
  <c r="AC1017" i="1"/>
  <c r="AC315" i="1"/>
  <c r="AC214" i="1"/>
  <c r="AC176" i="1"/>
  <c r="AC1313" i="1"/>
  <c r="AC994" i="1"/>
  <c r="AC788" i="1"/>
  <c r="AC1044" i="1"/>
  <c r="AC631" i="1"/>
  <c r="AC1283" i="1"/>
  <c r="AC549" i="1"/>
  <c r="AC415" i="1"/>
  <c r="AC198" i="1"/>
  <c r="AC15" i="1"/>
  <c r="AC1048" i="1"/>
  <c r="AC780" i="1"/>
  <c r="AC851" i="1"/>
  <c r="AC739" i="1"/>
  <c r="AC720" i="1"/>
  <c r="AC774" i="1"/>
  <c r="AC297" i="1"/>
  <c r="AC765" i="1"/>
  <c r="AC304" i="1"/>
  <c r="AC783" i="1"/>
  <c r="AC897" i="1"/>
  <c r="AC22" i="1"/>
  <c r="AC1219" i="1"/>
  <c r="AC1148" i="1"/>
  <c r="AC1129" i="1"/>
  <c r="AC853" i="1"/>
  <c r="AC705" i="1"/>
  <c r="AC516" i="1"/>
  <c r="AC1443" i="1"/>
  <c r="AC971" i="1"/>
  <c r="AC834" i="1"/>
  <c r="AC652" i="1"/>
  <c r="AC175" i="1"/>
  <c r="AC133" i="1"/>
  <c r="AC978" i="1"/>
  <c r="AC328" i="1"/>
  <c r="AC1041" i="1"/>
  <c r="AC593" i="1"/>
  <c r="AC511" i="1"/>
  <c r="AC153" i="1"/>
  <c r="AC522" i="1"/>
  <c r="AC586" i="1"/>
  <c r="AC1038" i="1"/>
  <c r="AC266" i="1"/>
  <c r="AC930" i="1"/>
  <c r="AC616" i="1"/>
  <c r="AC358" i="1"/>
  <c r="AC319" i="1"/>
  <c r="AC94" i="1"/>
  <c r="AC270" i="1"/>
  <c r="AC785" i="1"/>
  <c r="AC1146" i="1"/>
  <c r="AC1402" i="1"/>
  <c r="AC1442" i="1"/>
  <c r="AC1086" i="1"/>
  <c r="AC461" i="1"/>
  <c r="AC1206" i="1"/>
  <c r="AC1302" i="1"/>
  <c r="AC1421" i="1"/>
  <c r="AC284" i="1"/>
  <c r="AC481" i="1"/>
  <c r="AC908" i="1"/>
  <c r="AC623" i="1"/>
  <c r="AC448" i="1"/>
  <c r="AC770" i="1"/>
  <c r="AC1177" i="1"/>
  <c r="AC293" i="1"/>
  <c r="AC35" i="1"/>
  <c r="AC636" i="1"/>
  <c r="AC1417" i="1"/>
  <c r="AC747" i="1"/>
  <c r="AC856" i="1"/>
  <c r="AC527" i="1"/>
  <c r="AC714" i="1"/>
  <c r="AC841" i="1"/>
  <c r="AC1254" i="1"/>
  <c r="AC160" i="1"/>
  <c r="AC1356" i="1"/>
  <c r="AC377" i="1"/>
  <c r="AC1119" i="1"/>
  <c r="AC802" i="1"/>
  <c r="AA124" i="1"/>
  <c r="AA1039" i="1"/>
  <c r="AA229" i="1"/>
  <c r="AA1166" i="1"/>
  <c r="AA981" i="1"/>
  <c r="AA781" i="1"/>
  <c r="AA1255" i="1"/>
  <c r="AA296" i="1"/>
  <c r="AA1077" i="1"/>
  <c r="AA215" i="1"/>
  <c r="AA1367" i="1"/>
  <c r="AA1091" i="1"/>
  <c r="AA122" i="1"/>
  <c r="AA308" i="1"/>
  <c r="AA507" i="1"/>
  <c r="AA544" i="1"/>
  <c r="AA1266" i="1"/>
  <c r="AA183" i="1"/>
  <c r="AA1193" i="1"/>
  <c r="AA291" i="1"/>
  <c r="AA457" i="1"/>
  <c r="AA760" i="1"/>
  <c r="AA1065" i="1"/>
  <c r="AA53" i="1"/>
  <c r="AA399" i="1"/>
  <c r="AA1336" i="1"/>
  <c r="AA113" i="1"/>
  <c r="AA890" i="1"/>
  <c r="AA342" i="1"/>
  <c r="AA224" i="1"/>
  <c r="AA638" i="1"/>
  <c r="AA914" i="1"/>
  <c r="AA1174" i="1"/>
  <c r="AA1411" i="1"/>
  <c r="AA918" i="1"/>
  <c r="AA337" i="1"/>
  <c r="AA1153" i="1"/>
  <c r="AA614" i="1"/>
  <c r="AA355" i="1"/>
  <c r="AA290" i="1"/>
  <c r="AA663" i="1"/>
  <c r="AA1451" i="1"/>
  <c r="AA1135" i="1"/>
  <c r="AA755" i="1"/>
  <c r="AA25" i="1"/>
  <c r="AA650" i="1"/>
  <c r="AA363" i="1"/>
  <c r="AA845" i="1"/>
  <c r="AA277" i="1"/>
  <c r="AA327" i="1"/>
  <c r="AA724" i="1"/>
  <c r="AA1314" i="1"/>
  <c r="AA190" i="1"/>
  <c r="AA1147" i="1"/>
  <c r="AA320" i="1"/>
  <c r="AA935" i="1"/>
  <c r="AA114" i="1"/>
  <c r="AA1011" i="1"/>
  <c r="AA1325" i="1"/>
  <c r="AA704" i="1"/>
  <c r="AA1349" i="1"/>
  <c r="AA275" i="1"/>
  <c r="AA434" i="1"/>
  <c r="AA1099" i="1"/>
  <c r="AA1149" i="1"/>
  <c r="AA41" i="1"/>
  <c r="AA1235" i="1"/>
  <c r="AA819" i="1"/>
  <c r="AA1108" i="1"/>
  <c r="AA1378" i="1"/>
  <c r="AA620" i="1"/>
  <c r="AA1271" i="1"/>
  <c r="AA261" i="1"/>
  <c r="AA331" i="1"/>
  <c r="AA833" i="1"/>
  <c r="AA1316" i="1"/>
  <c r="AA50" i="1"/>
  <c r="AA627" i="1"/>
  <c r="AA451" i="1"/>
  <c r="AA172" i="1"/>
  <c r="AA1290" i="1"/>
  <c r="AA624" i="1"/>
  <c r="AA570" i="1"/>
  <c r="AA1267" i="1"/>
  <c r="AA1085" i="1"/>
  <c r="AA105" i="1"/>
  <c r="AA1279" i="1"/>
  <c r="AA289" i="1"/>
  <c r="AA646" i="1"/>
  <c r="AA896" i="1"/>
  <c r="AA38" i="1"/>
  <c r="AA1191" i="1"/>
  <c r="AA1074" i="1"/>
  <c r="AA476" i="1"/>
  <c r="AA590" i="1"/>
  <c r="AA20" i="1"/>
  <c r="AA233" i="1"/>
  <c r="AA112" i="1"/>
  <c r="AA942" i="1"/>
  <c r="AA1408" i="1"/>
  <c r="AA28" i="1"/>
  <c r="AA1334" i="1"/>
  <c r="AA960" i="1"/>
  <c r="AA305" i="1"/>
  <c r="AA482" i="1"/>
  <c r="AA1420" i="1"/>
  <c r="AA173" i="1"/>
  <c r="AA444" i="1"/>
  <c r="AA742" i="1"/>
  <c r="AA182" i="1"/>
  <c r="AA459" i="1"/>
  <c r="AA1161" i="1"/>
  <c r="AA790" i="1"/>
  <c r="AA1088" i="1"/>
  <c r="AA1115" i="1"/>
  <c r="AA1376" i="1"/>
  <c r="AA1299" i="1"/>
  <c r="AA1310" i="1"/>
  <c r="AA1423" i="1"/>
  <c r="AA1233" i="1"/>
  <c r="AA1343" i="1"/>
  <c r="AA1342" i="1"/>
  <c r="AA1328" i="1"/>
  <c r="AA521" i="1"/>
  <c r="AA580" i="1"/>
  <c r="AA852" i="1"/>
  <c r="AA1350" i="1"/>
  <c r="AA530" i="1"/>
  <c r="AA1321" i="1"/>
  <c r="AA478" i="1"/>
  <c r="AA1309" i="1"/>
  <c r="AA1201" i="1"/>
  <c r="AA796" i="1"/>
  <c r="AA1196" i="1"/>
  <c r="AA1359" i="1"/>
  <c r="AA1401" i="1"/>
  <c r="AA540" i="1"/>
  <c r="AA857" i="1"/>
  <c r="AA1435" i="1"/>
  <c r="AA104" i="1"/>
  <c r="AA641" i="1"/>
  <c r="AA1138" i="1"/>
  <c r="AA60" i="1"/>
  <c r="AA397" i="1"/>
  <c r="AA721" i="1"/>
  <c r="AA794" i="1"/>
  <c r="AA106" i="1"/>
  <c r="AA1319" i="1"/>
  <c r="AA1387" i="1"/>
  <c r="AA171" i="1"/>
  <c r="AA1294" i="1"/>
  <c r="AA1095" i="1"/>
  <c r="AA1089" i="1"/>
  <c r="AA915" i="1"/>
  <c r="AA1079" i="1"/>
  <c r="AA485" i="1"/>
  <c r="AA479" i="1"/>
  <c r="AA672" i="1"/>
  <c r="AA73" i="1"/>
  <c r="AA740" i="1"/>
  <c r="AA184" i="1"/>
  <c r="AA1256" i="1"/>
  <c r="AA117" i="1"/>
  <c r="AA269" i="1"/>
  <c r="AA178" i="1"/>
  <c r="AA1140" i="1"/>
  <c r="AA107" i="1"/>
  <c r="AA204" i="1"/>
  <c r="AA992" i="1"/>
  <c r="AA87" i="1"/>
  <c r="AA1296" i="1"/>
  <c r="AA1394" i="1"/>
  <c r="AA86" i="1"/>
  <c r="AA210" i="1"/>
  <c r="AA868" i="1"/>
  <c r="AA45" i="1"/>
  <c r="AA1322" i="1"/>
  <c r="AA1096" i="1"/>
  <c r="AA1143" i="1"/>
  <c r="AA509" i="1"/>
  <c r="AA432" i="1"/>
  <c r="AA948" i="1"/>
  <c r="AA1374" i="1"/>
  <c r="AA417" i="1"/>
  <c r="AA1270" i="1"/>
  <c r="AA904" i="1"/>
  <c r="AA84" i="1"/>
  <c r="AA1112" i="1"/>
  <c r="AA1168" i="1"/>
  <c r="AA366" i="1"/>
  <c r="AA278" i="1"/>
  <c r="AA429" i="1"/>
  <c r="AA1258" i="1"/>
  <c r="AA3" i="1"/>
  <c r="AA1165" i="1"/>
  <c r="AA1034" i="1"/>
  <c r="AA382" i="1"/>
  <c r="AA630" i="1"/>
  <c r="AA1351" i="1"/>
  <c r="AA574" i="1"/>
  <c r="AA840" i="1"/>
  <c r="AA226" i="1"/>
  <c r="AA649" i="1"/>
  <c r="AA1244" i="1"/>
  <c r="AA66" i="1"/>
  <c r="AA855" i="1"/>
  <c r="AA1340" i="1"/>
  <c r="AA1145" i="1"/>
  <c r="AA1102" i="1"/>
  <c r="AA17" i="1"/>
  <c r="AA381" i="1"/>
  <c r="AA1393" i="1"/>
  <c r="AA881" i="1"/>
  <c r="AA1391" i="1"/>
  <c r="AA953" i="1"/>
  <c r="AA31" i="1"/>
  <c r="AA1024" i="1"/>
  <c r="AA1198" i="1"/>
  <c r="AA726" i="1"/>
  <c r="AA600" i="1"/>
  <c r="AA500" i="1"/>
  <c r="AA74" i="1"/>
  <c r="AA566" i="1"/>
  <c r="AA1368" i="1"/>
  <c r="AA818" i="1"/>
  <c r="AA999" i="1"/>
  <c r="AA1427" i="1"/>
  <c r="AA587" i="1"/>
  <c r="AA725" i="1"/>
  <c r="AA1030" i="1"/>
  <c r="AA116" i="1"/>
  <c r="AA1123" i="1"/>
  <c r="AA1400" i="1"/>
  <c r="AA977" i="1"/>
  <c r="AA1010" i="1"/>
  <c r="AA711" i="1"/>
  <c r="AA1405" i="1"/>
  <c r="AA149" i="1"/>
  <c r="AA360" i="1"/>
  <c r="AA719" i="1"/>
  <c r="AA368" i="1"/>
  <c r="AA1111" i="1"/>
  <c r="AA365" i="1"/>
  <c r="AA1335" i="1"/>
  <c r="AA352" i="1"/>
  <c r="AA426" i="1"/>
  <c r="AA474" i="1"/>
  <c r="AA110" i="1"/>
  <c r="AA1013" i="1"/>
  <c r="AA520" i="1"/>
  <c r="AA643" i="1"/>
  <c r="AA494" i="1"/>
  <c r="AA395" i="1"/>
  <c r="AA1001" i="1"/>
  <c r="AA146" i="1"/>
  <c r="AA49" i="1"/>
  <c r="AA939" i="1"/>
  <c r="AA715" i="1"/>
  <c r="AA1087" i="1"/>
  <c r="AA839" i="1"/>
  <c r="AA1250" i="1"/>
  <c r="AA241" i="1"/>
  <c r="AA867" i="1"/>
  <c r="AA257" i="1"/>
  <c r="AA1291" i="1"/>
  <c r="AA849" i="1"/>
  <c r="AA1224" i="1"/>
  <c r="AA454" i="1"/>
  <c r="AA900" i="1"/>
  <c r="AA657" i="1"/>
  <c r="AA967" i="1"/>
  <c r="AA778" i="1"/>
  <c r="AA349" i="1"/>
  <c r="AA408" i="1"/>
  <c r="AA811" i="1"/>
  <c r="AA546" i="1"/>
  <c r="AA655" i="1"/>
  <c r="AA1180" i="1"/>
  <c r="AA954" i="1"/>
  <c r="AA1243" i="1"/>
  <c r="AA671" i="1"/>
  <c r="AA1383" i="1"/>
  <c r="AA795" i="1"/>
  <c r="AA689" i="1"/>
  <c r="AA139" i="1"/>
  <c r="AA1377" i="1"/>
  <c r="AA1190" i="1"/>
  <c r="AA203" i="1"/>
  <c r="AA1361" i="1"/>
  <c r="AA943" i="1"/>
  <c r="AA144" i="1"/>
  <c r="AA1440" i="1"/>
  <c r="AA1234" i="1"/>
  <c r="AA130" i="1"/>
  <c r="AA264" i="1"/>
  <c r="AA455" i="1"/>
  <c r="AA1046" i="1"/>
  <c r="AA859" i="1"/>
  <c r="AA1414" i="1"/>
  <c r="AA921" i="1"/>
  <c r="AA59" i="1"/>
  <c r="AA894" i="1"/>
  <c r="AA237" i="1"/>
  <c r="AA1331" i="1"/>
  <c r="AA480" i="1"/>
  <c r="AA54" i="1"/>
  <c r="AA1215" i="1"/>
  <c r="AA212" i="1"/>
  <c r="AA879" i="1"/>
  <c r="AA1306" i="1"/>
  <c r="AA159" i="1"/>
  <c r="AA1128" i="1"/>
  <c r="AA72" i="1"/>
  <c r="AA858" i="1"/>
  <c r="AA1246" i="1"/>
  <c r="AA1247" i="1"/>
  <c r="AA1220" i="1"/>
  <c r="AA65" i="1"/>
  <c r="AA467" i="1"/>
  <c r="AA933" i="1"/>
  <c r="AA195" i="1"/>
  <c r="AA1100" i="1"/>
  <c r="AA947" i="1"/>
  <c r="AA135" i="1"/>
  <c r="AA506" i="1"/>
  <c r="AA1092" i="1"/>
  <c r="AA966" i="1"/>
  <c r="AA1276" i="1"/>
  <c r="AA285" i="1"/>
  <c r="AA274" i="1"/>
  <c r="AA71" i="1"/>
  <c r="AA1126" i="1"/>
  <c r="AA98" i="1"/>
  <c r="AA729" i="1"/>
  <c r="AA1005" i="1"/>
  <c r="AA517" i="1"/>
  <c r="AA632" i="1"/>
  <c r="AA575" i="1"/>
  <c r="AA433" i="1"/>
  <c r="AA1264" i="1"/>
  <c r="AA1399" i="1"/>
  <c r="AA1262" i="1"/>
  <c r="AA1389" i="1"/>
  <c r="AA758" i="1"/>
  <c r="AA709" i="1"/>
  <c r="AA716" i="1"/>
  <c r="AA514" i="1"/>
  <c r="AA1240" i="1"/>
  <c r="AA929" i="1"/>
  <c r="AA1117" i="1"/>
  <c r="AA1203" i="1"/>
  <c r="AA294" i="1"/>
  <c r="AA1259" i="1"/>
  <c r="AA128" i="1"/>
  <c r="AA988" i="1"/>
  <c r="AA883" i="1"/>
  <c r="AA1396" i="1"/>
  <c r="AA1175" i="1"/>
  <c r="AA787" i="1"/>
  <c r="AA835" i="1"/>
  <c r="AA842" i="1"/>
  <c r="AA1221" i="1"/>
  <c r="AA6" i="1"/>
  <c r="AA1157" i="1"/>
  <c r="AA1430" i="1"/>
  <c r="AA435" i="1"/>
  <c r="AA850" i="1"/>
  <c r="AA1000" i="1"/>
  <c r="AA253" i="1"/>
  <c r="AA250" i="1"/>
  <c r="AA990" i="1"/>
  <c r="AA235" i="1"/>
  <c r="AA1098" i="1"/>
  <c r="AA468" i="1"/>
  <c r="AA617" i="1"/>
  <c r="AA618" i="1"/>
  <c r="AA931" i="1"/>
  <c r="AA33" i="1"/>
  <c r="AA1238" i="1"/>
  <c r="AA64" i="1"/>
  <c r="AA658" i="1"/>
  <c r="AA245" i="1"/>
  <c r="AA829" i="1"/>
  <c r="AA407" i="1"/>
  <c r="AA686" i="1"/>
  <c r="AA1015" i="1"/>
  <c r="AA1003" i="1"/>
  <c r="AA817" i="1"/>
  <c r="AA665" i="1"/>
  <c r="AA847" i="1"/>
  <c r="AA613" i="1"/>
  <c r="AA793" i="1"/>
  <c r="AA392" i="1"/>
  <c r="AA1272" i="1"/>
  <c r="AA353" i="1"/>
  <c r="AA654" i="1"/>
  <c r="AA932" i="1"/>
  <c r="AA854" i="1"/>
  <c r="AA126" i="1"/>
  <c r="AA696" i="1"/>
  <c r="AA653" i="1"/>
  <c r="AA97" i="1"/>
  <c r="AA679" i="1"/>
  <c r="AA1151" i="1"/>
  <c r="AA1327" i="1"/>
  <c r="AA798" i="1"/>
  <c r="AA823" i="1"/>
  <c r="AA1097" i="1"/>
  <c r="AA1120" i="1"/>
  <c r="AA599" i="1"/>
  <c r="AA326" i="1"/>
  <c r="AA238" i="1"/>
  <c r="AA560" i="1"/>
  <c r="AA1348" i="1"/>
  <c r="AA1132" i="1"/>
  <c r="AA1439" i="1"/>
  <c r="AA343" i="1"/>
  <c r="AA1045" i="1"/>
  <c r="AA141" i="1"/>
  <c r="AA254" i="1"/>
  <c r="AA1222" i="1"/>
  <c r="AA838" i="1"/>
  <c r="AA200" i="1"/>
  <c r="AA1257" i="1"/>
  <c r="AA439" i="1"/>
  <c r="AA371" i="1"/>
  <c r="AA732" i="1"/>
  <c r="AA32" i="1"/>
  <c r="AA557" i="1"/>
  <c r="AA162" i="1"/>
  <c r="AA567" i="1"/>
  <c r="AA592" i="1"/>
  <c r="AA340" i="1"/>
  <c r="AA1072" i="1"/>
  <c r="AA1212" i="1"/>
  <c r="AA140" i="1"/>
  <c r="AA1106" i="1"/>
  <c r="AA251" i="1"/>
  <c r="AA648" i="1"/>
  <c r="AA339" i="1"/>
  <c r="AA1002" i="1"/>
  <c r="AA76" i="1"/>
  <c r="AA1061" i="1"/>
  <c r="AA1386" i="1"/>
  <c r="AA597" i="1"/>
  <c r="AA944" i="1"/>
  <c r="AA871" i="1"/>
  <c r="AA583" i="1"/>
  <c r="AA423" i="1"/>
  <c r="AA635" i="1"/>
  <c r="AA469" i="1"/>
  <c r="AA1425" i="1"/>
  <c r="AA543" i="1"/>
  <c r="AA799" i="1"/>
  <c r="AA1410" i="1"/>
  <c r="AA917" i="1"/>
  <c r="AA692" i="1"/>
  <c r="AA323" i="1"/>
  <c r="AA310" i="1"/>
  <c r="AA969" i="1"/>
  <c r="AA95" i="1"/>
  <c r="AA1113" i="1"/>
  <c r="AA699" i="1"/>
  <c r="AA746" i="1"/>
  <c r="AA826" i="1"/>
  <c r="AA782" i="1"/>
  <c r="AA207" i="1"/>
  <c r="AA29" i="1"/>
  <c r="AA552" i="1"/>
  <c r="AA372" i="1"/>
  <c r="AA453" i="1"/>
  <c r="AA1245" i="1"/>
  <c r="AA1286" i="1"/>
  <c r="AA268" i="1"/>
  <c r="AA11" i="1"/>
  <c r="AA496" i="1"/>
  <c r="AA39" i="1"/>
  <c r="AA899" i="1"/>
  <c r="AA608" i="1"/>
  <c r="AA830" i="1"/>
  <c r="AA604" i="1"/>
  <c r="AA584" i="1"/>
  <c r="AA767" i="1"/>
  <c r="AA1171" i="1"/>
  <c r="AA945" i="1"/>
  <c r="AA271" i="1"/>
  <c r="AA26" i="1"/>
  <c r="AA651" i="1"/>
  <c r="AA143" i="1"/>
  <c r="AA1364" i="1"/>
  <c r="AA1202" i="1"/>
  <c r="AA800" i="1"/>
  <c r="AA151" i="1"/>
  <c r="AA16" i="1"/>
  <c r="AA388" i="1"/>
  <c r="AA735" i="1"/>
  <c r="AA121" i="1"/>
  <c r="AA1080" i="1"/>
  <c r="AA1226" i="1"/>
  <c r="AA220" i="1"/>
  <c r="AA1185" i="1"/>
  <c r="AA1418" i="1"/>
  <c r="AA314" i="1"/>
  <c r="AA30" i="1"/>
  <c r="AA370" i="1"/>
  <c r="AA749" i="1"/>
  <c r="AA576" i="1"/>
  <c r="AA937" i="1"/>
  <c r="AA1159" i="1"/>
  <c r="AA1031" i="1"/>
  <c r="AA751" i="1"/>
  <c r="AA1232" i="1"/>
  <c r="AA1062" i="1"/>
  <c r="AA223" i="1"/>
  <c r="AA1059" i="1"/>
  <c r="AA723" i="1"/>
  <c r="AA569" i="1"/>
  <c r="AA48" i="1"/>
  <c r="AA595" i="1"/>
  <c r="AA633" i="1"/>
  <c r="AA1114" i="1"/>
  <c r="AA79" i="1"/>
  <c r="AA1429" i="1"/>
  <c r="AA180" i="1"/>
  <c r="AA1139" i="1"/>
  <c r="AA287" i="1"/>
  <c r="AA1043" i="1"/>
  <c r="AA1050" i="1"/>
  <c r="AA1042" i="1"/>
  <c r="AA926" i="1"/>
  <c r="AA757" i="1"/>
  <c r="AA491" i="1"/>
  <c r="AA518" i="1"/>
  <c r="AA1188" i="1"/>
  <c r="AA1284" i="1"/>
  <c r="AA1305" i="1"/>
  <c r="AA1093" i="1"/>
  <c r="AA550" i="1"/>
  <c r="AA713" i="1"/>
  <c r="AA528" i="1"/>
  <c r="AA637" i="1"/>
  <c r="AA1362" i="1"/>
  <c r="AA1105" i="1"/>
  <c r="AA1273" i="1"/>
  <c r="AA498" i="1"/>
  <c r="AA1037" i="1"/>
  <c r="AA155" i="1"/>
  <c r="AA1107" i="1"/>
  <c r="AA216" i="1"/>
  <c r="AA101" i="1"/>
  <c r="AA1053" i="1"/>
  <c r="AA512" i="1"/>
  <c r="AA318" i="1"/>
  <c r="AA57" i="1"/>
  <c r="AA499" i="1"/>
  <c r="AA952" i="1"/>
  <c r="AA350" i="1"/>
  <c r="AA806" i="1"/>
  <c r="AA906" i="1"/>
  <c r="AA1090" i="1"/>
  <c r="AA985" i="1"/>
  <c r="AA976" i="1"/>
  <c r="AA1365" i="1"/>
  <c r="AA404" i="1"/>
  <c r="AA400" i="1"/>
  <c r="AA209" i="1"/>
  <c r="AA1060" i="1"/>
  <c r="AA872" i="1"/>
  <c r="AA1404" i="1"/>
  <c r="AA10" i="1"/>
  <c r="AA1288" i="1"/>
  <c r="AA1269" i="1"/>
  <c r="AA647" i="1"/>
  <c r="AA1292" i="1"/>
  <c r="AA611" i="1"/>
  <c r="AA916" i="1"/>
  <c r="AA582" i="1"/>
  <c r="AA1116" i="1"/>
  <c r="AA344" i="1"/>
  <c r="AA125" i="1"/>
  <c r="AA449" i="1"/>
  <c r="AA1370" i="1"/>
  <c r="AA1352" i="1"/>
  <c r="AA127" i="1"/>
  <c r="AA659" i="1"/>
  <c r="AA870" i="1"/>
  <c r="AA186" i="1"/>
  <c r="AA345" i="1"/>
  <c r="AA513" i="1"/>
  <c r="AA177" i="1"/>
  <c r="AA502" i="1"/>
  <c r="AA1384" i="1"/>
  <c r="AA466" i="1"/>
  <c r="AA1317" i="1"/>
  <c r="AA425" i="1"/>
  <c r="AA1040" i="1"/>
  <c r="AA1428" i="1"/>
  <c r="AA1187" i="1"/>
  <c r="AA396" i="1"/>
  <c r="AA531" i="1"/>
  <c r="AA427" i="1"/>
  <c r="AA354" i="1"/>
  <c r="AA1280" i="1"/>
  <c r="AA329" i="1"/>
  <c r="AA1213" i="1"/>
  <c r="AA120" i="1"/>
  <c r="AA532" i="1"/>
  <c r="AA256" i="1"/>
  <c r="AA820" i="1"/>
  <c r="AA1109" i="1"/>
  <c r="AA901" i="1"/>
  <c r="AA489" i="1"/>
  <c r="AA769" i="1"/>
  <c r="AA115" i="1"/>
  <c r="AA594" i="1"/>
  <c r="AA984" i="1"/>
  <c r="AA1194" i="1"/>
  <c r="AA1403" i="1"/>
  <c r="AA2" i="1"/>
  <c r="AA102" i="1"/>
  <c r="AA927" i="1"/>
  <c r="AA828" i="1"/>
  <c r="AA1094" i="1"/>
  <c r="AA824" i="1"/>
  <c r="AA347" i="1"/>
  <c r="AA923" i="1"/>
  <c r="AA228" i="1"/>
  <c r="AA1251" i="1"/>
  <c r="AA862" i="1"/>
  <c r="AA815" i="1"/>
  <c r="AA109" i="1"/>
  <c r="AA941" i="1"/>
  <c r="AA734" i="1"/>
  <c r="AA410" i="1"/>
  <c r="AA680" i="1"/>
  <c r="AA956" i="1"/>
  <c r="AA211" i="1"/>
  <c r="AA1252" i="1"/>
  <c r="AA1223" i="1"/>
  <c r="AA1082" i="1"/>
  <c r="AA864" i="1"/>
  <c r="AA813" i="1"/>
  <c r="AA421" i="1"/>
  <c r="AA495" i="1"/>
  <c r="AA34" i="1"/>
  <c r="AA174" i="1"/>
  <c r="AA578" i="1"/>
  <c r="AA137" i="1"/>
  <c r="AA90" i="1"/>
  <c r="AA55" i="1"/>
  <c r="AA280" i="1"/>
  <c r="AA464" i="1"/>
  <c r="AA68" i="1"/>
  <c r="AA965" i="1"/>
  <c r="AA132" i="1"/>
  <c r="AA563" i="1"/>
  <c r="AA85" i="1"/>
  <c r="AA456" i="1"/>
  <c r="AA78" i="1"/>
  <c r="AA1282" i="1"/>
  <c r="AA166" i="1"/>
  <c r="AA810" i="1"/>
  <c r="AA1007" i="1"/>
  <c r="AA1051" i="1"/>
  <c r="AA1438" i="1"/>
  <c r="AA779" i="1"/>
  <c r="AA324" i="1"/>
  <c r="AA1054" i="1"/>
  <c r="AA772" i="1"/>
  <c r="AA1307" i="1"/>
  <c r="AA1068" i="1"/>
  <c r="AA619" i="1"/>
  <c r="AA12" i="1"/>
  <c r="AA163" i="1"/>
  <c r="AA669" i="1"/>
  <c r="AA23" i="1"/>
  <c r="AA1413" i="1"/>
  <c r="AA920" i="1"/>
  <c r="AA661" i="1"/>
  <c r="AA420" i="1"/>
  <c r="AA1369" i="1"/>
  <c r="AA936" i="1"/>
  <c r="AA702" i="1"/>
  <c r="AA341" i="1"/>
  <c r="AA1110" i="1"/>
  <c r="AA299" i="1"/>
  <c r="AA1207" i="1"/>
  <c r="AA1392" i="1"/>
  <c r="AA678" i="1"/>
  <c r="AA1390" i="1"/>
  <c r="AA938" i="1"/>
  <c r="AA1304" i="1"/>
  <c r="AA56" i="1"/>
  <c r="AA1333" i="1"/>
  <c r="AA309" i="1"/>
  <c r="AA555" i="1"/>
  <c r="AA766" i="1"/>
  <c r="AA958" i="1"/>
  <c r="AA1448" i="1"/>
  <c r="AA1173" i="1"/>
  <c r="AA1163" i="1"/>
  <c r="AA1205" i="1"/>
  <c r="AA187" i="1"/>
  <c r="AA986" i="1"/>
  <c r="AA316" i="1"/>
  <c r="AA581" i="1"/>
  <c r="AA972" i="1"/>
  <c r="AA756" i="1"/>
  <c r="AA61" i="1"/>
  <c r="AA693" i="1"/>
  <c r="AA1154" i="1"/>
  <c r="AA1355" i="1"/>
  <c r="AA1141" i="1"/>
  <c r="AA1021" i="1"/>
  <c r="AA286" i="1"/>
  <c r="AA440" i="1"/>
  <c r="AA1028" i="1"/>
  <c r="AA728" i="1"/>
  <c r="AA1118" i="1"/>
  <c r="AA168" i="1"/>
  <c r="AA1012" i="1"/>
  <c r="AA255" i="1"/>
  <c r="AA1441" i="1"/>
  <c r="AA424" i="1"/>
  <c r="AA259" i="1"/>
  <c r="AA378" i="1"/>
  <c r="AA664" i="1"/>
  <c r="AA37" i="1"/>
  <c r="AA737" i="1"/>
  <c r="AA197" i="1"/>
  <c r="AA562" i="1"/>
  <c r="AA886" i="1"/>
  <c r="AA874" i="1"/>
  <c r="AA962" i="1"/>
  <c r="AA92" i="1"/>
  <c r="AA436" i="1"/>
  <c r="AA903" i="1"/>
  <c r="AA1329" i="1"/>
  <c r="AA1216" i="1"/>
  <c r="AA1450" i="1"/>
  <c r="AA1176" i="1"/>
  <c r="AA1033" i="1"/>
  <c r="AA44" i="1"/>
  <c r="AA666" i="1"/>
  <c r="AA573" i="1"/>
  <c r="AA385" i="1"/>
  <c r="AA1315" i="1"/>
  <c r="AA708" i="1"/>
  <c r="AA47" i="1"/>
  <c r="AA1236" i="1"/>
  <c r="AA998" i="1"/>
  <c r="AA907" i="1"/>
  <c r="AA508" i="1"/>
  <c r="AA431" i="1"/>
  <c r="AA524" i="1"/>
  <c r="AA1210" i="1"/>
  <c r="AA231" i="1"/>
  <c r="AA831" i="1"/>
  <c r="AA626" i="1"/>
  <c r="AA21" i="1"/>
  <c r="AA949" i="1"/>
  <c r="AA694" i="1"/>
  <c r="AA538" i="1"/>
  <c r="AA873" i="1"/>
  <c r="AA673" i="1"/>
  <c r="AA413" i="1"/>
  <c r="AA1078" i="1"/>
  <c r="AA880" i="1"/>
  <c r="AA727" i="1"/>
  <c r="AA677" i="1"/>
  <c r="AA539" i="1"/>
  <c r="AA1181" i="1"/>
  <c r="AA1344" i="1"/>
  <c r="AA961" i="1"/>
  <c r="AA14" i="1"/>
  <c r="AA753" i="1"/>
  <c r="AA1406" i="1"/>
  <c r="AA138" i="1"/>
  <c r="AA1431" i="1"/>
  <c r="AA416" i="1"/>
  <c r="AA848" i="1"/>
  <c r="AA761" i="1"/>
  <c r="AA585" i="1"/>
  <c r="AA805" i="1"/>
  <c r="AA786" i="1"/>
  <c r="AA801" i="1"/>
  <c r="AA1036" i="1"/>
  <c r="AA548" i="1"/>
  <c r="AA1160" i="1"/>
  <c r="AA262" i="1"/>
  <c r="AA281" i="1"/>
  <c r="AA836" i="1"/>
  <c r="AA123" i="1"/>
  <c r="AA1195" i="1"/>
  <c r="AA222" i="1"/>
  <c r="AA356" i="1"/>
  <c r="AA1415" i="1"/>
  <c r="AA922" i="1"/>
  <c r="AA359" i="1"/>
  <c r="AA987" i="1"/>
  <c r="AA1301" i="1"/>
  <c r="AA717" i="1"/>
  <c r="AA1242" i="1"/>
  <c r="AA1170" i="1"/>
  <c r="AA1297" i="1"/>
  <c r="AA419" i="1"/>
  <c r="AA832" i="1"/>
  <c r="AA321" i="1"/>
  <c r="AA682" i="1"/>
  <c r="AA625" i="1"/>
  <c r="AA1058" i="1"/>
  <c r="AA1375" i="1"/>
  <c r="AA1047" i="1"/>
  <c r="AA571" i="1"/>
  <c r="AA147" i="1"/>
  <c r="AA51" i="1"/>
  <c r="AA535" i="1"/>
  <c r="AA96" i="1"/>
  <c r="AA1416" i="1"/>
  <c r="AA561" i="1"/>
  <c r="AA940" i="1"/>
  <c r="AA447" i="1"/>
  <c r="AA591" i="1"/>
  <c r="AA588" i="1"/>
  <c r="AA312" i="1"/>
  <c r="AA458" i="1"/>
  <c r="AA5" i="1"/>
  <c r="AA391" i="1"/>
  <c r="AA1004" i="1"/>
  <c r="AA438" i="1"/>
  <c r="AA1204" i="1"/>
  <c r="AA731" i="1"/>
  <c r="AA1353" i="1"/>
  <c r="AA1124" i="1"/>
  <c r="AA946" i="1"/>
  <c r="AA13" i="1"/>
  <c r="AA283" i="1"/>
  <c r="AA181" i="1"/>
  <c r="AA42" i="1"/>
  <c r="AA1026" i="1"/>
  <c r="AA1144" i="1"/>
  <c r="AA662" i="1"/>
  <c r="AA1320" i="1"/>
  <c r="AA46" i="1"/>
  <c r="AA1398" i="1"/>
  <c r="AA975" i="1"/>
  <c r="AA913" i="1"/>
  <c r="AA330" i="1"/>
  <c r="AA577" i="1"/>
  <c r="AA504" i="1"/>
  <c r="AA472" i="1"/>
  <c r="AA1136" i="1"/>
  <c r="AA282" i="1"/>
  <c r="AA83" i="1"/>
  <c r="AA1248" i="1"/>
  <c r="AA1388" i="1"/>
  <c r="AA891" i="1"/>
  <c r="AA525" i="1"/>
  <c r="AA634" i="1"/>
  <c r="AA843" i="1"/>
  <c r="AA1337" i="1"/>
  <c r="AA1064" i="1"/>
  <c r="AA744" i="1"/>
  <c r="AA1131" i="1"/>
  <c r="AA1152" i="1"/>
  <c r="AA401" i="1"/>
  <c r="AA1104" i="1"/>
  <c r="AA1066" i="1"/>
  <c r="AA792" i="1"/>
  <c r="AA1360" i="1"/>
  <c r="AA379" i="1"/>
  <c r="AA1300" i="1"/>
  <c r="AA822" i="1"/>
  <c r="AA777" i="1"/>
  <c r="AA964" i="1"/>
  <c r="AA387" i="1"/>
  <c r="AA398" i="1"/>
  <c r="AA612" i="1"/>
  <c r="AA553" i="1"/>
  <c r="AA681" i="1"/>
  <c r="AA63" i="1"/>
  <c r="AA762" i="1"/>
  <c r="AA579" i="1"/>
  <c r="AA995" i="1"/>
  <c r="AA1358" i="1"/>
  <c r="AA955" i="1"/>
  <c r="AA1208" i="1"/>
  <c r="AA925" i="1"/>
  <c r="AA876" i="1"/>
  <c r="AA406" i="1"/>
  <c r="AA58" i="1"/>
  <c r="AA1432" i="1"/>
  <c r="AA77" i="1"/>
  <c r="AA607" i="1"/>
  <c r="AA784" i="1"/>
  <c r="AA1373" i="1"/>
  <c r="AA1268" i="1"/>
  <c r="AA928" i="1"/>
  <c r="AA1056" i="1"/>
  <c r="AA380" i="1"/>
  <c r="AA393" i="1"/>
  <c r="AA1312" i="1"/>
  <c r="AA807" i="1"/>
  <c r="AA252" i="1"/>
  <c r="AA1101" i="1"/>
  <c r="AA244" i="1"/>
  <c r="AA1020" i="1"/>
  <c r="AA93" i="1"/>
  <c r="AA1339" i="1"/>
  <c r="AA640" i="1"/>
  <c r="AA351" i="1"/>
  <c r="AA690" i="1"/>
  <c r="AA157" i="1"/>
  <c r="AA1019" i="1"/>
  <c r="AA486" i="1"/>
  <c r="AA1323" i="1"/>
  <c r="AA193" i="1"/>
  <c r="AA411" i="1"/>
  <c r="AA460" i="1"/>
  <c r="AA471" i="1"/>
  <c r="AA317" i="1"/>
  <c r="AA979" i="1"/>
  <c r="AA970" i="1"/>
  <c r="AA1345" i="1"/>
  <c r="AA1211" i="1"/>
  <c r="AA490" i="1"/>
  <c r="AA1103" i="1"/>
  <c r="AA1167" i="1"/>
  <c r="AA893" i="1"/>
  <c r="AA265" i="1"/>
  <c r="AA1009" i="1"/>
  <c r="AA412" i="1"/>
  <c r="AA1070" i="1"/>
  <c r="AA1076" i="1"/>
  <c r="AA403" i="1"/>
  <c r="AA905" i="1"/>
  <c r="AA610" i="1"/>
  <c r="AA718" i="1"/>
  <c r="AA1133" i="1"/>
  <c r="AA192" i="1"/>
  <c r="AA488" i="1"/>
  <c r="AA302" i="1"/>
  <c r="AA621" i="1"/>
  <c r="AA249" i="1"/>
  <c r="AA475" i="1"/>
  <c r="AA1155" i="1"/>
  <c r="AA1122" i="1"/>
  <c r="AA523" i="1"/>
  <c r="AA1253" i="1"/>
  <c r="AA205" i="1"/>
  <c r="AA934" i="1"/>
  <c r="AA219" i="1"/>
  <c r="AA1018" i="1"/>
  <c r="AA236" i="1"/>
  <c r="AA541" i="1"/>
  <c r="AA1346" i="1"/>
  <c r="AA989" i="1"/>
  <c r="AA1081" i="1"/>
  <c r="AA389" i="1"/>
  <c r="AA154" i="1"/>
  <c r="AA306" i="1"/>
  <c r="AA997" i="1"/>
  <c r="AA338" i="1"/>
  <c r="AA1382" i="1"/>
  <c r="AA1134" i="1"/>
  <c r="AA227" i="1"/>
  <c r="AA24" i="1"/>
  <c r="AA622" i="1"/>
  <c r="AA164" i="1"/>
  <c r="AA639" i="1"/>
  <c r="AA533" i="1"/>
  <c r="AA670" i="1"/>
  <c r="AA473" i="1"/>
  <c r="AA300" i="1"/>
  <c r="AA1142" i="1"/>
  <c r="AA1184" i="1"/>
  <c r="AA276" i="1"/>
  <c r="AA405" i="1"/>
  <c r="AA273" i="1"/>
  <c r="AA773" i="1"/>
  <c r="AA7" i="1"/>
  <c r="AA676" i="1"/>
  <c r="AA325" i="1"/>
  <c r="AA750" i="1"/>
  <c r="AA1199" i="1"/>
  <c r="AA605" i="1"/>
  <c r="AA572" i="1"/>
  <c r="AA218" i="1"/>
  <c r="AA295" i="1"/>
  <c r="AA161" i="1"/>
  <c r="AA1326" i="1"/>
  <c r="AA973" i="1"/>
  <c r="AA301" i="1"/>
  <c r="AA1285" i="1"/>
  <c r="AA8" i="1"/>
  <c r="AA43" i="1"/>
  <c r="AA418" i="1"/>
  <c r="AA1444" i="1"/>
  <c r="AA1125" i="1"/>
  <c r="AA375" i="1"/>
  <c r="AA446" i="1"/>
  <c r="AA1075" i="1"/>
  <c r="AA748" i="1"/>
  <c r="AA450" i="1"/>
  <c r="AA230" i="1"/>
  <c r="AA99" i="1"/>
  <c r="AA188" i="1"/>
  <c r="AA100" i="1"/>
  <c r="AA150" i="1"/>
  <c r="AA645" i="1"/>
  <c r="AA225" i="1"/>
  <c r="AA1083" i="1"/>
  <c r="AA568" i="1"/>
  <c r="AA1063" i="1"/>
  <c r="AA80" i="1"/>
  <c r="AA1057" i="1"/>
  <c r="AA1437" i="1"/>
  <c r="AA1121" i="1"/>
  <c r="AA1035" i="1"/>
  <c r="AA179" i="1"/>
  <c r="AA1164" i="1"/>
  <c r="AA1025" i="1"/>
  <c r="AA234" i="1"/>
  <c r="AA246" i="1"/>
  <c r="AA1055" i="1"/>
  <c r="AA103" i="1"/>
  <c r="AA554" i="1"/>
  <c r="AA232" i="1"/>
  <c r="AA437" i="1"/>
  <c r="AA463" i="1"/>
  <c r="AA1069" i="1"/>
  <c r="AA812" i="1"/>
  <c r="AA551" i="1"/>
  <c r="AA684" i="1"/>
  <c r="AA1385" i="1"/>
  <c r="AA19" i="1"/>
  <c r="AA545" i="1"/>
  <c r="AA1452" i="1"/>
  <c r="AA1022" i="1"/>
  <c r="AA361" i="1"/>
  <c r="AA362" i="1"/>
  <c r="AA243" i="1"/>
  <c r="AA752" i="1"/>
  <c r="AA547" i="1"/>
  <c r="AA428" i="1"/>
  <c r="AA1447" i="1"/>
  <c r="AA27" i="1"/>
  <c r="AA462" i="1"/>
  <c r="AA884" i="1"/>
  <c r="AA292" i="1"/>
  <c r="AA1341" i="1"/>
  <c r="AA1454" i="1"/>
  <c r="AA272" i="1"/>
  <c r="AA258" i="1"/>
  <c r="AA707" i="1"/>
  <c r="AA1192" i="1"/>
  <c r="AA889" i="1"/>
  <c r="AA335" i="1"/>
  <c r="AA470" i="1"/>
  <c r="AA675" i="1"/>
  <c r="AA1067" i="1"/>
  <c r="AA484" i="1"/>
  <c r="AA199" i="1"/>
  <c r="AA1029" i="1"/>
  <c r="AA1311" i="1"/>
  <c r="AA1179" i="1"/>
  <c r="AA687" i="1"/>
  <c r="AA497" i="1"/>
  <c r="AA1156" i="1"/>
  <c r="AA1278" i="1"/>
  <c r="AA1073" i="1"/>
  <c r="AA909" i="1"/>
  <c r="AA733" i="1"/>
  <c r="AA982" i="1"/>
  <c r="AA1380" i="1"/>
  <c r="AA950" i="1"/>
  <c r="AA1366" i="1"/>
  <c r="AA477" i="1"/>
  <c r="AA1303" i="1"/>
  <c r="AA776" i="1"/>
  <c r="AA322" i="1"/>
  <c r="AA390" i="1"/>
  <c r="AA888" i="1"/>
  <c r="AA892" i="1"/>
  <c r="AA697" i="1"/>
  <c r="AA4" i="1"/>
  <c r="AA1130" i="1"/>
  <c r="AA1263" i="1"/>
  <c r="AA875" i="1"/>
  <c r="AA348" i="1"/>
  <c r="AA1449" i="1"/>
  <c r="AA825" i="1"/>
  <c r="AA136" i="1"/>
  <c r="AA239" i="1"/>
  <c r="AA519" i="1"/>
  <c r="AA959" i="1"/>
  <c r="AA537" i="1"/>
  <c r="AA131" i="1"/>
  <c r="AA722" i="1"/>
  <c r="AA1071" i="1"/>
  <c r="AA1357" i="1"/>
  <c r="AA700" i="1"/>
  <c r="AA741" i="1"/>
  <c r="AA837" i="1"/>
  <c r="AA1225" i="1"/>
  <c r="AA18" i="1"/>
  <c r="AA191" i="1"/>
  <c r="AA1260" i="1"/>
  <c r="AA1274" i="1"/>
  <c r="AA712" i="1"/>
  <c r="AA1298" i="1"/>
  <c r="AA118" i="1"/>
  <c r="AA565" i="1"/>
  <c r="AA445" i="1"/>
  <c r="AA808" i="1"/>
  <c r="AA1237" i="1"/>
  <c r="AA111" i="1"/>
  <c r="AA1186" i="1"/>
  <c r="AA386" i="1"/>
  <c r="AA1277" i="1"/>
  <c r="AA334" i="1"/>
  <c r="AA910" i="1"/>
  <c r="AA775" i="1"/>
  <c r="AA185" i="1"/>
  <c r="AA89" i="1"/>
  <c r="AA1445" i="1"/>
  <c r="AA170" i="1"/>
  <c r="AA167" i="1"/>
  <c r="AA1052" i="1"/>
  <c r="AA357" i="1"/>
  <c r="AA968" i="1"/>
  <c r="AA189" i="1"/>
  <c r="AA1295" i="1"/>
  <c r="AA332" i="1"/>
  <c r="AA827" i="1"/>
  <c r="AA384" i="1"/>
  <c r="AA1426" i="1"/>
  <c r="AA119" i="1"/>
  <c r="AA1182" i="1"/>
  <c r="AA67" i="1"/>
  <c r="AA1217" i="1"/>
  <c r="AA743" i="1"/>
  <c r="AA158" i="1"/>
  <c r="AA791" i="1"/>
  <c r="AA1023" i="1"/>
  <c r="AA206" i="1"/>
  <c r="AA1231" i="1"/>
  <c r="AA376" i="1"/>
  <c r="AA993" i="1"/>
  <c r="AA656" i="1"/>
  <c r="AA298" i="1"/>
  <c r="AA156" i="1"/>
  <c r="AA108" i="1"/>
  <c r="AA1214" i="1"/>
  <c r="AA242" i="1"/>
  <c r="AA983" i="1"/>
  <c r="AA267" i="1"/>
  <c r="AA667" i="1"/>
  <c r="AA409" i="1"/>
  <c r="AA1230" i="1"/>
  <c r="AA685" i="1"/>
  <c r="AA683" i="1"/>
  <c r="AA814" i="1"/>
  <c r="AA313" i="1"/>
  <c r="AA493" i="1"/>
  <c r="AA311" i="1"/>
  <c r="AA898" i="1"/>
  <c r="AA510" i="1"/>
  <c r="AA1347" i="1"/>
  <c r="AA142" i="1"/>
  <c r="AA1183" i="1"/>
  <c r="AA336" i="1"/>
  <c r="AA1016" i="1"/>
  <c r="AA394" i="1"/>
  <c r="AA963" i="1"/>
  <c r="AA1227" i="1"/>
  <c r="AA148" i="1"/>
  <c r="AA1261" i="1"/>
  <c r="AA602" i="1"/>
  <c r="AA129" i="1"/>
  <c r="AA1150" i="1"/>
  <c r="AA260" i="1"/>
  <c r="AA869" i="1"/>
  <c r="AA1354" i="1"/>
  <c r="AA1433" i="1"/>
  <c r="AA736" i="1"/>
  <c r="AA91" i="1"/>
  <c r="AA609" i="1"/>
  <c r="AA1395" i="1"/>
  <c r="AA9" i="1"/>
  <c r="AA52" i="1"/>
  <c r="AA558" i="1"/>
  <c r="AA615" i="1"/>
  <c r="AA145" i="1"/>
  <c r="AA695" i="1"/>
  <c r="AA1049" i="1"/>
  <c r="AA307" i="1"/>
  <c r="AA644" i="1"/>
  <c r="AA1228" i="1"/>
  <c r="AA1324" i="1"/>
  <c r="AA703" i="1"/>
  <c r="AA980" i="1"/>
  <c r="AA333" i="1"/>
  <c r="AA1218" i="1"/>
  <c r="AA1318" i="1"/>
  <c r="AA821" i="1"/>
  <c r="AA263" i="1"/>
  <c r="AA40" i="1"/>
  <c r="AA1241" i="1"/>
  <c r="AA1446" i="1"/>
  <c r="AA902" i="1"/>
  <c r="AA768" i="1"/>
  <c r="AA202" i="1"/>
  <c r="AA698" i="1"/>
  <c r="AA70" i="1"/>
  <c r="AA1127" i="1"/>
  <c r="AA628" i="1"/>
  <c r="AA1436" i="1"/>
  <c r="AA974" i="1"/>
  <c r="AA1412" i="1"/>
  <c r="AA919" i="1"/>
  <c r="AA36" i="1"/>
  <c r="AA1293" i="1"/>
  <c r="AA465" i="1"/>
  <c r="AA1422" i="1"/>
  <c r="AA1172" i="1"/>
  <c r="AA1209" i="1"/>
  <c r="AA1281" i="1"/>
  <c r="AA991" i="1"/>
  <c r="AA221" i="1"/>
  <c r="AA1006" i="1"/>
  <c r="AA556" i="1"/>
  <c r="AA844" i="1"/>
  <c r="AA803" i="1"/>
  <c r="AA536" i="1"/>
  <c r="AA1332" i="1"/>
  <c r="AA279" i="1"/>
  <c r="AA1178" i="1"/>
  <c r="AA201" i="1"/>
  <c r="AA501" i="1"/>
  <c r="AA364" i="1"/>
  <c r="AA1338" i="1"/>
  <c r="AA771" i="1"/>
  <c r="AA529" i="1"/>
  <c r="AA596" i="1"/>
  <c r="AA603" i="1"/>
  <c r="AA911" i="1"/>
  <c r="AA452" i="1"/>
  <c r="AA505" i="1"/>
  <c r="AA542" i="1"/>
  <c r="AA1363" i="1"/>
  <c r="AA701" i="1"/>
  <c r="AA601" i="1"/>
  <c r="AA691" i="1"/>
  <c r="AA789" i="1"/>
  <c r="AA62" i="1"/>
  <c r="AA660" i="1"/>
  <c r="AA668" i="1"/>
  <c r="AA1162" i="1"/>
  <c r="AA247" i="1"/>
  <c r="AA1308" i="1"/>
  <c r="AA369" i="1"/>
  <c r="AA895" i="1"/>
  <c r="AA865" i="1"/>
  <c r="AA809" i="1"/>
  <c r="AA759" i="1"/>
  <c r="AA88" i="1"/>
  <c r="AA240" i="1"/>
  <c r="AA912" i="1"/>
  <c r="AA1289" i="1"/>
  <c r="AA492" i="1"/>
  <c r="AA442" i="1"/>
  <c r="AA152" i="1"/>
  <c r="AA483" i="1"/>
  <c r="AA1379" i="1"/>
  <c r="AA165" i="1"/>
  <c r="AA288" i="1"/>
  <c r="AA69" i="1"/>
  <c r="AA861" i="1"/>
  <c r="AA1158" i="1"/>
  <c r="AA885" i="1"/>
  <c r="AA860" i="1"/>
  <c r="AA169" i="1"/>
  <c r="AA564" i="1"/>
  <c r="AA1372" i="1"/>
  <c r="AA1371" i="1"/>
  <c r="AA674" i="1"/>
  <c r="AA1027" i="1"/>
  <c r="AA414" i="1"/>
  <c r="AA1169" i="1"/>
  <c r="AA1397" i="1"/>
  <c r="AA589" i="1"/>
  <c r="AA515" i="1"/>
  <c r="AA1189" i="1"/>
  <c r="AA383" i="1"/>
  <c r="AA422" i="1"/>
  <c r="AA996" i="1"/>
  <c r="AA1229" i="1"/>
  <c r="AA1084" i="1"/>
  <c r="AA688" i="1"/>
  <c r="AA194" i="1"/>
  <c r="AA526" i="1"/>
  <c r="AA346" i="1"/>
  <c r="AA373" i="1"/>
  <c r="AA738" i="1"/>
  <c r="AA196" i="1"/>
  <c r="AA606" i="1"/>
  <c r="AA82" i="1"/>
  <c r="AA924" i="1"/>
  <c r="AA402" i="1"/>
  <c r="AA1287" i="1"/>
  <c r="AA846" i="1"/>
  <c r="AA1008" i="1"/>
  <c r="AA887" i="1"/>
  <c r="AA374" i="1"/>
  <c r="AA642" i="1"/>
  <c r="AA1409" i="1"/>
  <c r="AA957" i="1"/>
  <c r="AA1407" i="1"/>
  <c r="AA1014" i="1"/>
  <c r="AA1137" i="1"/>
  <c r="AA1200" i="1"/>
  <c r="AA804" i="1"/>
  <c r="AA81" i="1"/>
  <c r="AA1249" i="1"/>
  <c r="AA1197" i="1"/>
  <c r="AA75" i="1"/>
  <c r="AA487" i="1"/>
  <c r="AA1453" i="1"/>
  <c r="AA878" i="1"/>
  <c r="AA213" i="1"/>
  <c r="AA877" i="1"/>
  <c r="AA1239" i="1"/>
  <c r="AA1381" i="1"/>
  <c r="AA797" i="1"/>
  <c r="AA503" i="1"/>
  <c r="AA710" i="1"/>
  <c r="AA441" i="1"/>
  <c r="AA866" i="1"/>
  <c r="AA1032" i="1"/>
  <c r="AA430" i="1"/>
  <c r="AA534" i="1"/>
  <c r="AA951" i="1"/>
  <c r="AA863" i="1"/>
  <c r="AA816" i="1"/>
  <c r="AA303" i="1"/>
  <c r="AA208" i="1"/>
  <c r="AA134" i="1"/>
  <c r="AA1434" i="1"/>
  <c r="AA730" i="1"/>
  <c r="AA745" i="1"/>
  <c r="AA248" i="1"/>
  <c r="AA1419" i="1"/>
  <c r="AA367" i="1"/>
  <c r="AA217" i="1"/>
  <c r="AA559" i="1"/>
  <c r="AA1330" i="1"/>
  <c r="AA764" i="1"/>
  <c r="AA1424" i="1"/>
  <c r="AA1275" i="1"/>
  <c r="AA763" i="1"/>
  <c r="AA629" i="1"/>
  <c r="AA443" i="1"/>
  <c r="AA754" i="1"/>
  <c r="AA882" i="1"/>
  <c r="AA1265" i="1"/>
  <c r="AA598" i="1"/>
  <c r="AA706" i="1"/>
  <c r="AA1017" i="1"/>
  <c r="AA315" i="1"/>
  <c r="AA214" i="1"/>
  <c r="AA176" i="1"/>
  <c r="AA1313" i="1"/>
  <c r="AA994" i="1"/>
  <c r="AA788" i="1"/>
  <c r="AA1044" i="1"/>
  <c r="AA631" i="1"/>
  <c r="AA1283" i="1"/>
  <c r="AA549" i="1"/>
  <c r="AA415" i="1"/>
  <c r="AA198" i="1"/>
  <c r="AA15" i="1"/>
  <c r="AA1048" i="1"/>
  <c r="AA780" i="1"/>
  <c r="AA851" i="1"/>
  <c r="AA739" i="1"/>
  <c r="AA720" i="1"/>
  <c r="AA774" i="1"/>
  <c r="AA297" i="1"/>
  <c r="AA765" i="1"/>
  <c r="AA304" i="1"/>
  <c r="AA783" i="1"/>
  <c r="AA897" i="1"/>
  <c r="AA22" i="1"/>
  <c r="AA1219" i="1"/>
  <c r="AA1148" i="1"/>
  <c r="AA1129" i="1"/>
  <c r="AA853" i="1"/>
  <c r="AA705" i="1"/>
  <c r="AA516" i="1"/>
  <c r="AA1443" i="1"/>
  <c r="AA971" i="1"/>
  <c r="AA834" i="1"/>
  <c r="AA652" i="1"/>
  <c r="AA175" i="1"/>
  <c r="AA133" i="1"/>
  <c r="AA978" i="1"/>
  <c r="AA328" i="1"/>
  <c r="AA1041" i="1"/>
  <c r="AA593" i="1"/>
  <c r="AA511" i="1"/>
  <c r="AA153" i="1"/>
  <c r="AA522" i="1"/>
  <c r="AA586" i="1"/>
  <c r="AA1038" i="1"/>
  <c r="AA266" i="1"/>
  <c r="AA930" i="1"/>
  <c r="AA616" i="1"/>
  <c r="AA358" i="1"/>
  <c r="AA319" i="1"/>
  <c r="AA94" i="1"/>
  <c r="AA270" i="1"/>
  <c r="AA785" i="1"/>
  <c r="AA1146" i="1"/>
  <c r="AA1402" i="1"/>
  <c r="AA1442" i="1"/>
  <c r="AA1086" i="1"/>
  <c r="AA461" i="1"/>
  <c r="AA1206" i="1"/>
  <c r="AA1302" i="1"/>
  <c r="AA1421" i="1"/>
  <c r="AA284" i="1"/>
  <c r="AA481" i="1"/>
  <c r="AA908" i="1"/>
  <c r="AA623" i="1"/>
  <c r="AA448" i="1"/>
  <c r="AA770" i="1"/>
  <c r="AA1177" i="1"/>
  <c r="AA293" i="1"/>
  <c r="AA35" i="1"/>
  <c r="AA636" i="1"/>
  <c r="AA1417" i="1"/>
  <c r="AA747" i="1"/>
  <c r="AA856" i="1"/>
  <c r="AA527" i="1"/>
  <c r="AA714" i="1"/>
  <c r="AA841" i="1"/>
  <c r="AA1254" i="1"/>
  <c r="AA160" i="1"/>
  <c r="AA1356" i="1"/>
  <c r="AA377" i="1"/>
  <c r="AA1119" i="1"/>
  <c r="AA802" i="1"/>
</calcChain>
</file>

<file path=xl/sharedStrings.xml><?xml version="1.0" encoding="utf-8"?>
<sst xmlns="http://schemas.openxmlformats.org/spreadsheetml/2006/main" count="22861" uniqueCount="5372">
  <si>
    <t>Status</t>
  </si>
  <si>
    <t>Tier</t>
  </si>
  <si>
    <t>Township</t>
  </si>
  <si>
    <t>Project Name</t>
  </si>
  <si>
    <t>Pin14_no-dashes</t>
  </si>
  <si>
    <t>Year Accepted</t>
  </si>
  <si>
    <t>Prior Year</t>
  </si>
  <si>
    <t>2021 AV (BOR final)</t>
  </si>
  <si>
    <t>2021 Class (BOR final)</t>
  </si>
  <si>
    <t>2021 Tax Bill</t>
  </si>
  <si>
    <t>2022 AV (BOR final)</t>
  </si>
  <si>
    <t>2022 Class (BOR final)</t>
  </si>
  <si>
    <t>2022 Tax Bill</t>
  </si>
  <si>
    <t>2023 AV (BOR final)</t>
  </si>
  <si>
    <t>2023 Class (BOR final)</t>
  </si>
  <si>
    <t>2023 Tax Bill</t>
  </si>
  <si>
    <t>lon</t>
  </si>
  <si>
    <t>lat</t>
  </si>
  <si>
    <t>centroid_point</t>
  </si>
  <si>
    <t>Municipality</t>
  </si>
  <si>
    <t>Ward</t>
  </si>
  <si>
    <t>Chicago Community Area</t>
  </si>
  <si>
    <t>Cook County Commissioner Dist.</t>
  </si>
  <si>
    <t>State Rep District</t>
  </si>
  <si>
    <t>State Senator District</t>
  </si>
  <si>
    <t>SAP</t>
  </si>
  <si>
    <t>35</t>
  </si>
  <si>
    <t>Hyde Park</t>
  </si>
  <si>
    <t>4457 Indiana</t>
  </si>
  <si>
    <t>20-03-309-038-0000</t>
  </si>
  <si>
    <t>20033090380000</t>
  </si>
  <si>
    <t>318</t>
  </si>
  <si>
    <t>POINT (-87.6208410953438 41.8131230726693)</t>
  </si>
  <si>
    <t>City Of Chicago</t>
  </si>
  <si>
    <t>chicago_3</t>
  </si>
  <si>
    <t>GRAND BOULEVARD</t>
  </si>
  <si>
    <t>3</t>
  </si>
  <si>
    <t>05</t>
  </si>
  <si>
    <t>03</t>
  </si>
  <si>
    <t>West Chicago</t>
  </si>
  <si>
    <t>Circle Park Apartments 1</t>
  </si>
  <si>
    <t>17-17-328-045-0000</t>
  </si>
  <si>
    <t>17173280450000</t>
  </si>
  <si>
    <t>397</t>
  </si>
  <si>
    <t>POINT (-87.6630189568666 41.8671948739067)</t>
  </si>
  <si>
    <t>chicago_28</t>
  </si>
  <si>
    <t>NEAR WEST SIDE</t>
  </si>
  <si>
    <t>2</t>
  </si>
  <si>
    <t>09</t>
  </si>
  <si>
    <t>6915 Dante</t>
  </si>
  <si>
    <t>20-23-414-010-0000</t>
  </si>
  <si>
    <t>20234140100000</t>
  </si>
  <si>
    <t>315</t>
  </si>
  <si>
    <t>POINT (-87.5893078440988 41.7690114872826)</t>
  </si>
  <si>
    <t>chicago_5</t>
  </si>
  <si>
    <t>SOUTH SHORE</t>
  </si>
  <si>
    <t>26</t>
  </si>
  <si>
    <t>13</t>
  </si>
  <si>
    <t xml:space="preserve">1616 E. 75th </t>
  </si>
  <si>
    <t>20-25-132-020-0000</t>
  </si>
  <si>
    <t>20251320200000</t>
  </si>
  <si>
    <t>314</t>
  </si>
  <si>
    <t>POINT (-87.5849428812924 41.7590367455242)</t>
  </si>
  <si>
    <t>chicago_8</t>
  </si>
  <si>
    <t>Westhaven IIA 145</t>
  </si>
  <si>
    <t>17-07-321-038-0000</t>
  </si>
  <si>
    <t>17073210380000</t>
  </si>
  <si>
    <t>996</t>
  </si>
  <si>
    <t>POINT (-87.6824050507536 41.8844829207897)</t>
  </si>
  <si>
    <t>chicago_27</t>
  </si>
  <si>
    <t>10</t>
  </si>
  <si>
    <t>15</t>
  </si>
  <si>
    <t>Thornton</t>
  </si>
  <si>
    <t>Ginger Ridge Apartments 560</t>
  </si>
  <si>
    <t>29-12-317-040-0000</t>
  </si>
  <si>
    <t>29123170400000</t>
  </si>
  <si>
    <t>914</t>
  </si>
  <si>
    <t>POINT (-87.5706476902157 41.618851771184)</t>
  </si>
  <si>
    <t>City Of Calumet City</t>
  </si>
  <si>
    <t>4</t>
  </si>
  <si>
    <t>29</t>
  </si>
  <si>
    <t>Lake</t>
  </si>
  <si>
    <t>3014-16 W 63rd</t>
  </si>
  <si>
    <t>19-13-327-032-0000</t>
  </si>
  <si>
    <t>19133270320000</t>
  </si>
  <si>
    <t>POINT (-87.6989675152362 41.7793142385055)</t>
  </si>
  <si>
    <t>chicago_15</t>
  </si>
  <si>
    <t>CHICAGO LAWN</t>
  </si>
  <si>
    <t>7</t>
  </si>
  <si>
    <t>01</t>
  </si>
  <si>
    <t>7748-52 S Essex Ave</t>
  </si>
  <si>
    <t>21-30-319-029-0000</t>
  </si>
  <si>
    <t>21303190290000</t>
  </si>
  <si>
    <t>POINT (-87.5641949817847 41.7538242078493)</t>
  </si>
  <si>
    <t>chicago_7</t>
  </si>
  <si>
    <t>25</t>
  </si>
  <si>
    <t>Casa Veracruz 1644</t>
  </si>
  <si>
    <t>17-20-305-057-0000</t>
  </si>
  <si>
    <t>17203050570000</t>
  </si>
  <si>
    <t>POINT (-87.6592249977624 41.858328052644)</t>
  </si>
  <si>
    <t>chicago_25</t>
  </si>
  <si>
    <t>LOWER WEST SIDE</t>
  </si>
  <si>
    <t>24</t>
  </si>
  <si>
    <t>12</t>
  </si>
  <si>
    <t>7004 S Indiana</t>
  </si>
  <si>
    <t>20-22-322-014-0000</t>
  </si>
  <si>
    <t>20223220140000</t>
  </si>
  <si>
    <t>POINT (-87.6205998056645 41.7671938864389)</t>
  </si>
  <si>
    <t>chicago_6</t>
  </si>
  <si>
    <t>GREATER GRAND CROSSING</t>
  </si>
  <si>
    <t>32</t>
  </si>
  <si>
    <t>16</t>
  </si>
  <si>
    <t>5749 W Chicago Ave</t>
  </si>
  <si>
    <t>16-08-202-001-0000</t>
  </si>
  <si>
    <t>16082020010000</t>
  </si>
  <si>
    <t>212</t>
  </si>
  <si>
    <t>POINT (-87.769923712339 41.8945224625323)</t>
  </si>
  <si>
    <t>chicago_29</t>
  </si>
  <si>
    <t>AUSTIN</t>
  </si>
  <si>
    <t>1</t>
  </si>
  <si>
    <t>78</t>
  </si>
  <si>
    <t>39</t>
  </si>
  <si>
    <t>Bloom</t>
  </si>
  <si>
    <t>Barrett Property Management</t>
  </si>
  <si>
    <t>32-20-407-001-0000</t>
  </si>
  <si>
    <t>32204070010000</t>
  </si>
  <si>
    <t>915</t>
  </si>
  <si>
    <t>POINT (-87.6449938758599 41.5039669928723)</t>
  </si>
  <si>
    <t>City Of Chicago Heights</t>
  </si>
  <si>
    <t>5</t>
  </si>
  <si>
    <t>80</t>
  </si>
  <si>
    <t>40</t>
  </si>
  <si>
    <t>Gwendolyn Place 109</t>
  </si>
  <si>
    <t>20-03-302-028-0000</t>
  </si>
  <si>
    <t>20033020280000</t>
  </si>
  <si>
    <t>918</t>
  </si>
  <si>
    <t>POINT (-87.6223652626954 41.8162532112629)</t>
  </si>
  <si>
    <t>Pullman Wheelworks</t>
  </si>
  <si>
    <t>25-14-100-040-0000</t>
  </si>
  <si>
    <t>25141000400000</t>
  </si>
  <si>
    <t>POINT (-87.6018770732773 41.7039908209575)</t>
  </si>
  <si>
    <t>chicago_9</t>
  </si>
  <si>
    <t>PULLMAN</t>
  </si>
  <si>
    <t>34</t>
  </si>
  <si>
    <t>17</t>
  </si>
  <si>
    <t xml:space="preserve">Lake </t>
  </si>
  <si>
    <t>Lafayette Terrace 7442</t>
  </si>
  <si>
    <t xml:space="preserve">20-28-226-036-0000 </t>
  </si>
  <si>
    <t>20282260360000</t>
  </si>
  <si>
    <t>990</t>
  </si>
  <si>
    <t>POINT (-87.6298354895838 41.7584227126877)</t>
  </si>
  <si>
    <t>31</t>
  </si>
  <si>
    <t>Lake View</t>
  </si>
  <si>
    <t>G&amp;A Senior Residence at RAvenswood</t>
  </si>
  <si>
    <t>14-06-225-009-0000</t>
  </si>
  <si>
    <t>14062250090000</t>
  </si>
  <si>
    <t>POINT (-87.6763817182553 41.9910150311604)</t>
  </si>
  <si>
    <t>chicago_40</t>
  </si>
  <si>
    <t>WEST RIDGE</t>
  </si>
  <si>
    <t>08</t>
  </si>
  <si>
    <t>7653 S Loomis Blvd</t>
  </si>
  <si>
    <t>20-29-308-008-0000</t>
  </si>
  <si>
    <t>20293080080000</t>
  </si>
  <si>
    <t>POINT (-87.6582447538494 41.7543740590847)</t>
  </si>
  <si>
    <t>chicago_17</t>
  </si>
  <si>
    <t>AUBURN GRESHAM</t>
  </si>
  <si>
    <t>Prairie Park 331</t>
  </si>
  <si>
    <t>20-15-111-013-0000</t>
  </si>
  <si>
    <t>20151110130000</t>
  </si>
  <si>
    <t>POINT (-87.6179454450891 41.7927387165503)</t>
  </si>
  <si>
    <t>chicago_20</t>
  </si>
  <si>
    <t>WASHINGTON PARK</t>
  </si>
  <si>
    <t xml:space="preserve">8215 S. Ellis Ave </t>
  </si>
  <si>
    <t>20-35-124-004-0000</t>
  </si>
  <si>
    <t>20351240040000</t>
  </si>
  <si>
    <t>POINT (-87.5998141878006 41.745291564689)</t>
  </si>
  <si>
    <t>CHATHAM</t>
  </si>
  <si>
    <t>33</t>
  </si>
  <si>
    <t>7527 Colfax</t>
  </si>
  <si>
    <t>21-30-304-005-0000</t>
  </si>
  <si>
    <t>21303040050000</t>
  </si>
  <si>
    <t>POINT (-87.5610788248835 41.7582127781467)</t>
  </si>
  <si>
    <t>Lafayette Terrace 7455</t>
  </si>
  <si>
    <t>20-28-228-035-0000</t>
  </si>
  <si>
    <t>20282280350000</t>
  </si>
  <si>
    <t>100</t>
  </si>
  <si>
    <t>POINT (-87.6275265264984 41.7584579069421)</t>
  </si>
  <si>
    <t>14112 S. Tracy</t>
  </si>
  <si>
    <t>29-04-113-030-0000</t>
  </si>
  <si>
    <t>29041130300000</t>
  </si>
  <si>
    <t>POINT (-87.6309117936373 41.6384890773736)</t>
  </si>
  <si>
    <t>Village Of Riverdale</t>
  </si>
  <si>
    <t>28</t>
  </si>
  <si>
    <t>14</t>
  </si>
  <si>
    <t>Casa Queretaro</t>
  </si>
  <si>
    <t>17-19-300-041-0000</t>
  </si>
  <si>
    <t>17193000410000</t>
  </si>
  <si>
    <t>391</t>
  </si>
  <si>
    <t>POINT (-87.6768802222838 41.8587183054937)</t>
  </si>
  <si>
    <t>Hanover</t>
  </si>
  <si>
    <t>Victory Centre of Bartlett SLF</t>
  </si>
  <si>
    <t>06-33-400-022-0000</t>
  </si>
  <si>
    <t>06334000220000</t>
  </si>
  <si>
    <t>997</t>
  </si>
  <si>
    <t>POINT (-88.2088990106549 41.9941156250986)</t>
  </si>
  <si>
    <t>Village Of Bartlett</t>
  </si>
  <si>
    <t>49</t>
  </si>
  <si>
    <t xml:space="preserve">3639 W. 63rd </t>
  </si>
  <si>
    <t>19-23-103-007-0000</t>
  </si>
  <si>
    <t>19231030070000</t>
  </si>
  <si>
    <t>POINT (-87.7146818578634 41.7785075320676)</t>
  </si>
  <si>
    <t>chicago_23</t>
  </si>
  <si>
    <t>WEST LAWN</t>
  </si>
  <si>
    <t>22</t>
  </si>
  <si>
    <t>11</t>
  </si>
  <si>
    <t>14119-21 S Tracy Ave</t>
  </si>
  <si>
    <t>29-04-114-054-0000</t>
  </si>
  <si>
    <t>29041140540000</t>
  </si>
  <si>
    <t>POINT (-87.6302099033765 41.6382048006806)</t>
  </si>
  <si>
    <t>Mahalia Place 4200</t>
  </si>
  <si>
    <t>20-03-121-020-0000</t>
  </si>
  <si>
    <t>20031210200000</t>
  </si>
  <si>
    <t>POINT (-87.6203101515723 41.8181071463576)</t>
  </si>
  <si>
    <t>Ike Sims Village</t>
  </si>
  <si>
    <t>16-11-413-012-0000</t>
  </si>
  <si>
    <t>16114130120000</t>
  </si>
  <si>
    <t>POINT (-87.7090137153022 41.8833431825655)</t>
  </si>
  <si>
    <t>EAST GARFIELD PARK</t>
  </si>
  <si>
    <t>Jefferson</t>
  </si>
  <si>
    <t>Diversey Square</t>
  </si>
  <si>
    <t>13-26-227-038-0000</t>
  </si>
  <si>
    <t>13262270380000</t>
  </si>
  <si>
    <t>POINT (-87.7101377809923 41.9322601228123)</t>
  </si>
  <si>
    <t>chicago_35</t>
  </si>
  <si>
    <t>AVONDALE</t>
  </si>
  <si>
    <t>8</t>
  </si>
  <si>
    <t>20</t>
  </si>
  <si>
    <t>The Washington at Woodlawn Park 6428</t>
  </si>
  <si>
    <t>20-23-104-063-0000</t>
  </si>
  <si>
    <t>20231040630000</t>
  </si>
  <si>
    <t>211</t>
  </si>
  <si>
    <t>POINT (-87.6019752666371 41.7777686587265)</t>
  </si>
  <si>
    <t>WOODLAWN</t>
  </si>
  <si>
    <t>North Chicago</t>
  </si>
  <si>
    <t>Parkside 9 2B, LP</t>
  </si>
  <si>
    <t>17-04-306-044-0000</t>
  </si>
  <si>
    <t>17043060440000</t>
  </si>
  <si>
    <t>991</t>
  </si>
  <si>
    <t>POINT (-87.6408299373014 41.9031182739213)</t>
  </si>
  <si>
    <t>NEAR NORTH SIDE</t>
  </si>
  <si>
    <t>The Lofts at Arthington/ Sterling Park</t>
  </si>
  <si>
    <t>16-14-417-009-0000</t>
  </si>
  <si>
    <t>16144170090000</t>
  </si>
  <si>
    <t>POINT (-87.7087524304653 41.8693549405215)</t>
  </si>
  <si>
    <t>chicago_24</t>
  </si>
  <si>
    <t>NORTH LAWNDALE</t>
  </si>
  <si>
    <t>7655-7657 S East End</t>
  </si>
  <si>
    <t>20-25-310-011-0000</t>
  </si>
  <si>
    <t>20253100110000</t>
  </si>
  <si>
    <t>POINT (-87.5830483626583 41.7553216176812)</t>
  </si>
  <si>
    <t xml:space="preserve">Lavergne Courts </t>
  </si>
  <si>
    <t>16-16-208-004-0000</t>
  </si>
  <si>
    <t>16162080040000</t>
  </si>
  <si>
    <t>POINT (-87.7482876663366 41.8782939994143)</t>
  </si>
  <si>
    <t>04</t>
  </si>
  <si>
    <t>Lavergne Courts 4923</t>
  </si>
  <si>
    <t>G &amp; A Senior Residence at Kedzie</t>
  </si>
  <si>
    <t>13-14-431-003-0000</t>
  </si>
  <si>
    <t>13144310030000</t>
  </si>
  <si>
    <t>390</t>
  </si>
  <si>
    <t>POINT (-87.7085850146519 41.9554743785598)</t>
  </si>
  <si>
    <t>chicago_33</t>
  </si>
  <si>
    <t>IRVING PARK</t>
  </si>
  <si>
    <t>1516-1518 E 70th Street</t>
  </si>
  <si>
    <t>20-23-418-013-0000</t>
  </si>
  <si>
    <t>20234180130000</t>
  </si>
  <si>
    <t>POINT (-87.5870887610089 41.7681269914076)</t>
  </si>
  <si>
    <t>Marshall Field Gardens Apartments 1415</t>
  </si>
  <si>
    <t>17-04-124-001-0000</t>
  </si>
  <si>
    <t>17041240010000</t>
  </si>
  <si>
    <t>POINT (-87.6391039537775 41.9082826746093)</t>
  </si>
  <si>
    <t>Cicero &amp; George Apts</t>
  </si>
  <si>
    <t>13-28-223-031-0000</t>
  </si>
  <si>
    <t>13282230310000</t>
  </si>
  <si>
    <t>POINT (-87.7470908469195 41.9336298758787)</t>
  </si>
  <si>
    <t>chicago_31</t>
  </si>
  <si>
    <t>BELMONT CRAGIN</t>
  </si>
  <si>
    <t>South Shore Manor</t>
  </si>
  <si>
    <t xml:space="preserve">21-30-108-036-0000 </t>
  </si>
  <si>
    <t>21301080360000</t>
  </si>
  <si>
    <t>POINT (-87.5605433676286 41.7646518908721)</t>
  </si>
  <si>
    <t>Proviso</t>
  </si>
  <si>
    <t>Broadview Senior Apartments</t>
  </si>
  <si>
    <t>15-15-424-003-0000</t>
  </si>
  <si>
    <t>15154240030000</t>
  </si>
  <si>
    <t>0</t>
  </si>
  <si>
    <t>POINT (-87.8527391081431 41.8656064208608)</t>
  </si>
  <si>
    <t>Village Of Broadview</t>
  </si>
  <si>
    <t>07</t>
  </si>
  <si>
    <t>Worth</t>
  </si>
  <si>
    <t>Meadow View Apartments</t>
  </si>
  <si>
    <t>24-25-415-006-0000</t>
  </si>
  <si>
    <t>24254150060000</t>
  </si>
  <si>
    <t>POINT (-87.6892923411841 41.6655044481652)</t>
  </si>
  <si>
    <t>City Of Blue Island</t>
  </si>
  <si>
    <t>5019 Drexel</t>
  </si>
  <si>
    <t>20-11-114-003-0000</t>
  </si>
  <si>
    <t>20111140030000</t>
  </si>
  <si>
    <t>POINT (-87.6032738993062 41.8035400038319)</t>
  </si>
  <si>
    <t>chicago_4</t>
  </si>
  <si>
    <t>KENWOOD</t>
  </si>
  <si>
    <t>14033-35 S Atlantic</t>
  </si>
  <si>
    <t>29-04-112-010-0000</t>
  </si>
  <si>
    <t>29041120100000</t>
  </si>
  <si>
    <t>POINT (-87.6277772935419 41.6395247749067)</t>
  </si>
  <si>
    <t xml:space="preserve">Calumet </t>
  </si>
  <si>
    <t>HISTORIC PACESETTER LP</t>
  </si>
  <si>
    <t>25-32-406-021-0000</t>
  </si>
  <si>
    <t>25324060210000</t>
  </si>
  <si>
    <t>POINT (-87.6375190305755 41.6472965629472)</t>
  </si>
  <si>
    <t xml:space="preserve">Palatine </t>
  </si>
  <si>
    <t>Spruce Village</t>
  </si>
  <si>
    <t>02-02-400-089-0000</t>
  </si>
  <si>
    <t>02024000890000</t>
  </si>
  <si>
    <t>POINT (-88.0299175951899 42.1447703763158)</t>
  </si>
  <si>
    <t>Village Of Palatine</t>
  </si>
  <si>
    <t>54</t>
  </si>
  <si>
    <t>27</t>
  </si>
  <si>
    <t>Bloomingdale Preservation</t>
  </si>
  <si>
    <t>13-34-422-002-0000</t>
  </si>
  <si>
    <t>13344220020000</t>
  </si>
  <si>
    <t>POINT (-87.7272974535238 41.9133271433312)</t>
  </si>
  <si>
    <t>chicago_26</t>
  </si>
  <si>
    <t>HUMBOLDT PARK</t>
  </si>
  <si>
    <t>02</t>
  </si>
  <si>
    <t>Mae Suites</t>
  </si>
  <si>
    <t>16-08-413-008-0000</t>
  </si>
  <si>
    <t>16084130080000</t>
  </si>
  <si>
    <t>POINT (-87.7723287073 41.8835966750041)</t>
  </si>
  <si>
    <t>Donald J Gibson/80th &amp; Ellis LLC</t>
  </si>
  <si>
    <t>20-35-103-035-0000</t>
  </si>
  <si>
    <t>20351030350000</t>
  </si>
  <si>
    <t>POINT (-87.6006396459719 41.7496760108869)</t>
  </si>
  <si>
    <t>3334 W Lawrence</t>
  </si>
  <si>
    <t>13-11-428-023-0000</t>
  </si>
  <si>
    <t>13114280230000</t>
  </si>
  <si>
    <t>POINT (-87.7123632280526 41.9686752847115)</t>
  </si>
  <si>
    <t>ALBANY PARK</t>
  </si>
  <si>
    <t>South Chicago</t>
  </si>
  <si>
    <t>HILLIARD HOMES  I and II LP</t>
  </si>
  <si>
    <t>17-21-423-019-0000</t>
  </si>
  <si>
    <t>17214230190000</t>
  </si>
  <si>
    <t>POINT (-87.6296846841 41.8539975524825)</t>
  </si>
  <si>
    <t>NEAR SOUTH SIDE</t>
  </si>
  <si>
    <t>06</t>
  </si>
  <si>
    <t>Maywood SLF</t>
  </si>
  <si>
    <t>15-11-321-007-0000</t>
  </si>
  <si>
    <t>15113210070000</t>
  </si>
  <si>
    <t>POINT (-87.8372358046951 41.8839779731569)</t>
  </si>
  <si>
    <t>Village Of Maywood</t>
  </si>
  <si>
    <t>5701 S Calumet</t>
  </si>
  <si>
    <t>20-15-118-001-0000</t>
  </si>
  <si>
    <t>20151180010000</t>
  </si>
  <si>
    <t>POINT (-87.6170554696563 41.7909851512906)</t>
  </si>
  <si>
    <t>6217-19 South Kenwood</t>
  </si>
  <si>
    <t>20-14-414-005-0000</t>
  </si>
  <si>
    <t>20144140050000</t>
  </si>
  <si>
    <t>POINT (-87.5925923384153 41.781686525315)</t>
  </si>
  <si>
    <t>Victory Centre of South Chicago SA</t>
  </si>
  <si>
    <t>26-05-115-039-0000</t>
  </si>
  <si>
    <t>26051150390000</t>
  </si>
  <si>
    <t>POINT (-87.5450828946965 41.7272219800674)</t>
  </si>
  <si>
    <t>chicago_10</t>
  </si>
  <si>
    <t>SOUTH CHICAGO</t>
  </si>
  <si>
    <t>Lawndale H&amp;A Bond LP-6</t>
  </si>
  <si>
    <t>16-24-105-001-0000</t>
  </si>
  <si>
    <t>16241050010000</t>
  </si>
  <si>
    <t>POINT (-87.7051794007374 41.8610167985708)</t>
  </si>
  <si>
    <t>20-03-121-021-0000</t>
  </si>
  <si>
    <t>20031210210000</t>
  </si>
  <si>
    <t>POINT (-87.6203076719411 41.8180157181503)</t>
  </si>
  <si>
    <t>Warren Ashland LP</t>
  </si>
  <si>
    <t>17-08-332-001-0000</t>
  </si>
  <si>
    <t>17083320010000</t>
  </si>
  <si>
    <t>POINT (-87.6666110773666 41.8821228377542)</t>
  </si>
  <si>
    <t>Rogers Park</t>
  </si>
  <si>
    <t xml:space="preserve">7327 N Rogers </t>
  </si>
  <si>
    <t xml:space="preserve">11-30-417-005-0000 </t>
  </si>
  <si>
    <t>11304170050000</t>
  </si>
  <si>
    <t>POINT (-87.6786581644291 42.0141359928869)</t>
  </si>
  <si>
    <t>chicago_49</t>
  </si>
  <si>
    <t>ROGERS PARK</t>
  </si>
  <si>
    <t>7327 N Rogers</t>
  </si>
  <si>
    <t>11-30-417-005-0000</t>
  </si>
  <si>
    <t>1561-65 State St</t>
  </si>
  <si>
    <t>29-12-204-007-0000</t>
  </si>
  <si>
    <t>29122040070000</t>
  </si>
  <si>
    <t>POINT (-87.5633093483545 41.6297741239066)</t>
  </si>
  <si>
    <t>7109 S Calumet</t>
  </si>
  <si>
    <t>20-27-105-005-0000</t>
  </si>
  <si>
    <t>20271050050000</t>
  </si>
  <si>
    <t>POINT (-87.6163740172398 41.7651096247041)</t>
  </si>
  <si>
    <t>Lafayette Terrace 6950</t>
  </si>
  <si>
    <t>20-21-416-026-0000</t>
  </si>
  <si>
    <t>20214160260000</t>
  </si>
  <si>
    <t>POINT (-87.6270963013168 41.7682847191823)</t>
  </si>
  <si>
    <t>6160-6212 S Martin Luther King Dr</t>
  </si>
  <si>
    <t xml:space="preserve"> 20-15-317-040-0000</t>
  </si>
  <si>
    <t>20153170400000</t>
  </si>
  <si>
    <t>POINT (-87.6161352661211 41.7818655946932)</t>
  </si>
  <si>
    <t>509-17 E 60th</t>
  </si>
  <si>
    <t>20-15-403-004-0000</t>
  </si>
  <si>
    <t>20154030040000</t>
  </si>
  <si>
    <t>POINT (-87.6127654443225 41.7854570864835)</t>
  </si>
  <si>
    <t>25-33-311-109-0000</t>
  </si>
  <si>
    <t>25333111090000</t>
  </si>
  <si>
    <t>POINT (-87.6364093174291 41.6449033997087)</t>
  </si>
  <si>
    <t xml:space="preserve">Cicero Senior Lofts </t>
  </si>
  <si>
    <t>19-10-107-005-0000</t>
  </si>
  <si>
    <t>19101070050000</t>
  </si>
  <si>
    <t>POINT (-87.7427115744129 41.8053449455747)</t>
  </si>
  <si>
    <t>chicago_22</t>
  </si>
  <si>
    <t>GARFIELD RIDGE</t>
  </si>
  <si>
    <t>65th Infantry Regiment</t>
  </si>
  <si>
    <t xml:space="preserve">16-01-305-009-0000 </t>
  </si>
  <si>
    <t>16013050090000</t>
  </si>
  <si>
    <t>POINT (-87.70088653925 41.9006685646672)</t>
  </si>
  <si>
    <t>WEST TOWN</t>
  </si>
  <si>
    <t xml:space="preserve">Lake Park Crescent </t>
  </si>
  <si>
    <t>20-02-127-002-0000</t>
  </si>
  <si>
    <t>20021270020000</t>
  </si>
  <si>
    <t>POINT (-87.6011401140832 41.8212329779729)</t>
  </si>
  <si>
    <t>OAKLAND</t>
  </si>
  <si>
    <t>Nelson Mandela Apartmenst L.P.</t>
  </si>
  <si>
    <t>16-11-213-041-0000</t>
  </si>
  <si>
    <t>16112130410000</t>
  </si>
  <si>
    <t>POINT (-87.7092536283017 41.8923724011513)</t>
  </si>
  <si>
    <t>Clybourn 1200</t>
  </si>
  <si>
    <t>17-04-142-002-0000</t>
  </si>
  <si>
    <t>17041420020000</t>
  </si>
  <si>
    <t>POINT (-87.6407012387884 41.904308340993)</t>
  </si>
  <si>
    <t>1215 W. 81st Street</t>
  </si>
  <si>
    <t>20-32-123-001-0000</t>
  </si>
  <si>
    <t>20321230010000</t>
  </si>
  <si>
    <t>POINT (-87.6545023666149 41.7466955873485)</t>
  </si>
  <si>
    <t xml:space="preserve">73rd Jeffery </t>
  </si>
  <si>
    <t>20-25-122-022-0000</t>
  </si>
  <si>
    <t>20251220220000</t>
  </si>
  <si>
    <t>POINT (-87.5766338642184 41.7626919914565)</t>
  </si>
  <si>
    <t>4412-26 N. St. Louis</t>
  </si>
  <si>
    <t>13-14-222-024-0000</t>
  </si>
  <si>
    <t>13142220240000</t>
  </si>
  <si>
    <t>POINT (-87.715961027649 41.9618097829148)</t>
  </si>
  <si>
    <t>La Estancia 3248</t>
  </si>
  <si>
    <t>16-02-228-020-0000</t>
  </si>
  <si>
    <t>16022280200000</t>
  </si>
  <si>
    <t>POINT (-87.70888717357 41.9030899526789)</t>
  </si>
  <si>
    <t>1300 W Roosevelt</t>
  </si>
  <si>
    <t>15-22-203-030-0000</t>
  </si>
  <si>
    <t>15222030300000</t>
  </si>
  <si>
    <t>POINT (-87.8485921591888 41.8639133070568)</t>
  </si>
  <si>
    <t xml:space="preserve">Evanston </t>
  </si>
  <si>
    <t>Emerson Square</t>
  </si>
  <si>
    <t>10-13-209-030-0000</t>
  </si>
  <si>
    <t>10132090300000</t>
  </si>
  <si>
    <t>POINT (-87.6941400489389 42.0533154870821)</t>
  </si>
  <si>
    <t>City Of Evanston</t>
  </si>
  <si>
    <t>evanston_5</t>
  </si>
  <si>
    <t>18</t>
  </si>
  <si>
    <t>17-04-142-010-0000</t>
  </si>
  <si>
    <t>17041420100000</t>
  </si>
  <si>
    <t>POINT (-87.6406961196326 41.903980101513)</t>
  </si>
  <si>
    <t>Lafayette Terrace 144</t>
  </si>
  <si>
    <t>20-28-227-038-0000</t>
  </si>
  <si>
    <t>20282270380000</t>
  </si>
  <si>
    <t>POINT (-87.6288397408268 41.7584385474258)</t>
  </si>
  <si>
    <t xml:space="preserve">KLEO Art Residences </t>
  </si>
  <si>
    <t>20-15-101-009-0000</t>
  </si>
  <si>
    <t>20151010090000</t>
  </si>
  <si>
    <t>POINT (-87.6229252165261 41.7938590241613)</t>
  </si>
  <si>
    <t>Lathrop Homes 1B</t>
  </si>
  <si>
    <t>14-30-302-029-8001</t>
  </si>
  <si>
    <t>14303020298001</t>
  </si>
  <si>
    <t>POINT (-87.679800267055 41.9317648527186)</t>
  </si>
  <si>
    <t>chicago_32</t>
  </si>
  <si>
    <t>LINCOLN PARK</t>
  </si>
  <si>
    <t>17-04-142-007-0000</t>
  </si>
  <si>
    <t>17041420070000</t>
  </si>
  <si>
    <t>POINT (-87.6403911845981 41.9040188815938)</t>
  </si>
  <si>
    <t>Lake View Towers Residents Assocation, Inc.</t>
  </si>
  <si>
    <t>14-17-221-012-0000</t>
  </si>
  <si>
    <t>14172210120000</t>
  </si>
  <si>
    <t>POINT (-87.6503711074748 41.9649347424006)</t>
  </si>
  <si>
    <t>chicago_46</t>
  </si>
  <si>
    <t>UPTOWN</t>
  </si>
  <si>
    <t>7701 S Ashland</t>
  </si>
  <si>
    <t>20-29-311-001-0000</t>
  </si>
  <si>
    <t>20293110010000</t>
  </si>
  <si>
    <t>POINT (-87.6630966690455 41.7537683674123)</t>
  </si>
  <si>
    <t xml:space="preserve">Wheeling </t>
  </si>
  <si>
    <t>Centennial North</t>
  </si>
  <si>
    <t>03-35-301-060-0000</t>
  </si>
  <si>
    <t>03353010600000</t>
  </si>
  <si>
    <t>POINT (-87.9216000922063 42.0698323887944)</t>
  </si>
  <si>
    <t>Village Of Mt Prospect</t>
  </si>
  <si>
    <t>9</t>
  </si>
  <si>
    <t>53</t>
  </si>
  <si>
    <t>Mahalia Place 4255</t>
  </si>
  <si>
    <t>20-03-120-013-0000</t>
  </si>
  <si>
    <t>20031200130000</t>
  </si>
  <si>
    <t>POINT (-87.622536926279 41.8167603698657)</t>
  </si>
  <si>
    <t>Crossroads of East Ravenswood</t>
  </si>
  <si>
    <t xml:space="preserve">14-17-300-001-0000 </t>
  </si>
  <si>
    <t>14173000010000</t>
  </si>
  <si>
    <t>POINT (-87.6687948203671 41.9613430471748)</t>
  </si>
  <si>
    <t>chicago_47</t>
  </si>
  <si>
    <t>LAKE VIEW</t>
  </si>
  <si>
    <t>21-30-108-025-0000</t>
  </si>
  <si>
    <t>21301080250000</t>
  </si>
  <si>
    <t>POINT (-87.5603695337382 41.7644745696439)</t>
  </si>
  <si>
    <t>Oak Park</t>
  </si>
  <si>
    <t>Heritage House</t>
  </si>
  <si>
    <t>16-08-126-003-0000</t>
  </si>
  <si>
    <t>16081260030000</t>
  </si>
  <si>
    <t>POINT (-87.7804360078291 41.8877213760513)</t>
  </si>
  <si>
    <t>Village Of Oak Park</t>
  </si>
  <si>
    <t>16-11-413-020-0000</t>
  </si>
  <si>
    <t>16114130200000</t>
  </si>
  <si>
    <t>POINT (-87.7074530516293 41.8833767697497)</t>
  </si>
  <si>
    <t>25-32-407-057-0000</t>
  </si>
  <si>
    <t>25324070570000</t>
  </si>
  <si>
    <t>POINT (-87.6368639674408 41.6468875015393)</t>
  </si>
  <si>
    <t>8209 S Ellis</t>
  </si>
  <si>
    <t>20-35-124-002-0000</t>
  </si>
  <si>
    <t>20351240020000</t>
  </si>
  <si>
    <t>POINT (-87.5998190665848 41.7454630593986)</t>
  </si>
  <si>
    <t>Barbara Jean Wright Court Apartments</t>
  </si>
  <si>
    <t>17-20-220-062-0000</t>
  </si>
  <si>
    <t>17202200620000</t>
  </si>
  <si>
    <t>POINT (-87.6512515261126 41.8625760633348)</t>
  </si>
  <si>
    <t>6237-45 Kedzie</t>
  </si>
  <si>
    <t>19-13-324-015-0000</t>
  </si>
  <si>
    <t>19133240150000</t>
  </si>
  <si>
    <t>POINT (-87.70279340413 41.7796080148479)</t>
  </si>
  <si>
    <t>chicago_14</t>
  </si>
  <si>
    <t>Ravenswood Senior Living ILF</t>
  </si>
  <si>
    <t>14-18-213-035-0000</t>
  </si>
  <si>
    <t>14182130350000</t>
  </si>
  <si>
    <t>POINT (-87.6771470793051 41.9640311000418)</t>
  </si>
  <si>
    <t>LINCOLN SQUARE</t>
  </si>
  <si>
    <t>25-32-406-016-0000</t>
  </si>
  <si>
    <t>25324060160000</t>
  </si>
  <si>
    <t>POINT (-87.6375196976382 41.6475848064385)</t>
  </si>
  <si>
    <t>6801 S East End</t>
  </si>
  <si>
    <t>20-24-310-001-0000</t>
  </si>
  <si>
    <t>20243100010000</t>
  </si>
  <si>
    <t>POINT (-87.5834585200128 41.7713715745772)</t>
  </si>
  <si>
    <t>20-03-121-019-0000</t>
  </si>
  <si>
    <t>20031210190000</t>
  </si>
  <si>
    <t>POINT (-87.6203130754091 41.8182230329605)</t>
  </si>
  <si>
    <t>Park Douglass</t>
  </si>
  <si>
    <t>16-24-202-011-0000</t>
  </si>
  <si>
    <t>16242020110000</t>
  </si>
  <si>
    <t>POINT (-87.6928761858917 41.8658712911799)</t>
  </si>
  <si>
    <t>5125 W Madison St</t>
  </si>
  <si>
    <t>16-16-200-007-0000</t>
  </si>
  <si>
    <t>16162000070000</t>
  </si>
  <si>
    <t>POINT (-87.7537566724319 41.8800487122369)</t>
  </si>
  <si>
    <t>25-32-406-054-0000</t>
  </si>
  <si>
    <t>25324060540000</t>
  </si>
  <si>
    <t>POINT (-87.6375203766074 41.64787304319)</t>
  </si>
  <si>
    <t>14015-19 S Tracy Ave</t>
  </si>
  <si>
    <t>29-04-110-034-0000</t>
  </si>
  <si>
    <t>29041100340000</t>
  </si>
  <si>
    <t>POINT (-87.6302131398772 41.6397137733045)</t>
  </si>
  <si>
    <t xml:space="preserve">Park Douglas </t>
  </si>
  <si>
    <t>16-24-207-042-0000</t>
  </si>
  <si>
    <t>16242070420000</t>
  </si>
  <si>
    <t>POINT (-87.6937337906824 41.86548147576)</t>
  </si>
  <si>
    <t>Universal City Apartments-5</t>
  </si>
  <si>
    <t>25-12-100-043-0000</t>
  </si>
  <si>
    <t>25121000430000</t>
  </si>
  <si>
    <t>POINT (-87.5795899291335 41.7220986298205)</t>
  </si>
  <si>
    <t>SOUTH DEERING</t>
  </si>
  <si>
    <t>6349-53 Kedzie</t>
  </si>
  <si>
    <t>19-24-100-015-0000</t>
  </si>
  <si>
    <t>19241000150000</t>
  </si>
  <si>
    <t>POINT (-87.7027488716561 41.7774711063758)</t>
  </si>
  <si>
    <t>South Lawndale Apartments</t>
  </si>
  <si>
    <t xml:space="preserve">16-23-209-031-0000 </t>
  </si>
  <si>
    <t>16232090310000</t>
  </si>
  <si>
    <t>POINT (-87.7111251186843 41.8632808952658)</t>
  </si>
  <si>
    <t>20-15-101-010-0000</t>
  </si>
  <si>
    <t>20151010100000</t>
  </si>
  <si>
    <t>POINT (-87.6229215963826 41.7937218973939)</t>
  </si>
  <si>
    <t>6733 S Perry</t>
  </si>
  <si>
    <t>20-22-423-042-0000</t>
  </si>
  <si>
    <t>20224230420000</t>
  </si>
  <si>
    <t>POINT (-87.609668454276 41.7660679894563)</t>
  </si>
  <si>
    <t>17-21-425-037-0000</t>
  </si>
  <si>
    <t>17214250370000</t>
  </si>
  <si>
    <t>POINT (-87.6275956731368 41.8538295411836)</t>
  </si>
  <si>
    <t>The Washington at Woodlawn Park 5615</t>
  </si>
  <si>
    <t>20-15-111-003-0000</t>
  </si>
  <si>
    <t>20151110030000</t>
  </si>
  <si>
    <t>POINT (-87.618687995409 41.7925222376409)</t>
  </si>
  <si>
    <t xml:space="preserve">20-28-228-037-0000 </t>
  </si>
  <si>
    <t>20282280370000</t>
  </si>
  <si>
    <t>POINT (-87.6273209864872 41.7584612404804)</t>
  </si>
  <si>
    <t>7110 South Cornell</t>
  </si>
  <si>
    <t>20-25-100-014-0000</t>
  </si>
  <si>
    <t>20251000140000</t>
  </si>
  <si>
    <t>POINT (-87.5850839960253 41.7655597330637)</t>
  </si>
  <si>
    <t>Boulevard Apartments 2212</t>
  </si>
  <si>
    <t>13-36-108-042-0000</t>
  </si>
  <si>
    <t>13361080420000</t>
  </si>
  <si>
    <t>POINT (-87.7024392335663 41.922172826472)</t>
  </si>
  <si>
    <t>chicago_1</t>
  </si>
  <si>
    <t>LOGAN SQUARE</t>
  </si>
  <si>
    <t xml:space="preserve"> Lake</t>
  </si>
  <si>
    <t xml:space="preserve">Chicago Lawn Scattered Sites </t>
  </si>
  <si>
    <t>19-24-113-042-0000</t>
  </si>
  <si>
    <t>19241130420000</t>
  </si>
  <si>
    <t>POINT (-87.6961307886414 41.7770881938109)</t>
  </si>
  <si>
    <t>4320 Michigan</t>
  </si>
  <si>
    <t>20-03-301-016-0000</t>
  </si>
  <si>
    <t>20033010160000</t>
  </si>
  <si>
    <t>POINT (-87.6234895560387 41.8158242552092)</t>
  </si>
  <si>
    <t>16-11-207-015-0000</t>
  </si>
  <si>
    <t>16112070150000</t>
  </si>
  <si>
    <t>POINT (-87.7073852673275 41.893972189081)</t>
  </si>
  <si>
    <t>Niles</t>
  </si>
  <si>
    <t xml:space="preserve">Kenneth </t>
  </si>
  <si>
    <t>10-27-104-017-0000</t>
  </si>
  <si>
    <t>10271040170000</t>
  </si>
  <si>
    <t>POINT (-87.7387400649865 42.0250466851676)</t>
  </si>
  <si>
    <t>Village Of Skokie</t>
  </si>
  <si>
    <t>1909-1913 St Charles Rd, Maywood</t>
  </si>
  <si>
    <t>15-10-118-037-0000</t>
  </si>
  <si>
    <t>15101180370000</t>
  </si>
  <si>
    <t>POINT (-87.857228164573 41.8883308802862)</t>
  </si>
  <si>
    <t>16-23-210-032-0000</t>
  </si>
  <si>
    <t>16232100320000</t>
  </si>
  <si>
    <t>POINT (-87.7094450873216 41.863271568338)</t>
  </si>
  <si>
    <t>19-10-107-003-0000</t>
  </si>
  <si>
    <t>19101070030000</t>
  </si>
  <si>
    <t>POINT (-87.7427153755428 41.8054821246538)</t>
  </si>
  <si>
    <t>2025 State St</t>
  </si>
  <si>
    <t>29-12-103-002-0000</t>
  </si>
  <si>
    <t>29121030020000</t>
  </si>
  <si>
    <t>POINT (-87.5745173927929 41.6297094135661)</t>
  </si>
  <si>
    <t>29-12-103-001-0000</t>
  </si>
  <si>
    <t>29121030010000</t>
  </si>
  <si>
    <t>POINT (-87.5746228397336 41.629709391315)</t>
  </si>
  <si>
    <t>6515 North Seeley</t>
  </si>
  <si>
    <t>11-31-303-055-0000</t>
  </si>
  <si>
    <t>11313030550000</t>
  </si>
  <si>
    <t>POINT (-87.6813282469106 42.0004972471145)</t>
  </si>
  <si>
    <t>7954 S Laflin</t>
  </si>
  <si>
    <t>20-32-101-037-0000</t>
  </si>
  <si>
    <t>20321010370000</t>
  </si>
  <si>
    <t>POINT (-87.6613237111239 41.7487437380049)</t>
  </si>
  <si>
    <t>Clifton Magnolia</t>
  </si>
  <si>
    <t>14-17-224-016-0000</t>
  </si>
  <si>
    <t>14172240160000</t>
  </si>
  <si>
    <t>POINT (-87.6586449180747 41.9623754630511)</t>
  </si>
  <si>
    <t>WGC 557 Pine, LLC</t>
  </si>
  <si>
    <t>16-09-115-003-0000</t>
  </si>
  <si>
    <t>16091150030000</t>
  </si>
  <si>
    <t>POINT (-87.7629810056469 41.8906130607739)</t>
  </si>
  <si>
    <t>chicago_37</t>
  </si>
  <si>
    <t>29-12-204-008-0000</t>
  </si>
  <si>
    <t>29122040080000</t>
  </si>
  <si>
    <t>POINT (-87.5632166222154 41.6297732763955)</t>
  </si>
  <si>
    <t>Brainerd Park Apartments</t>
  </si>
  <si>
    <t>25-05-119-019-0000</t>
  </si>
  <si>
    <t>25051190190000</t>
  </si>
  <si>
    <t>POINT (-87.6584262646351 41.731512475591)</t>
  </si>
  <si>
    <t>chicago_21</t>
  </si>
  <si>
    <t>WASHINGTON HEIGHTS</t>
  </si>
  <si>
    <t xml:space="preserve">7301 N. Ridge </t>
  </si>
  <si>
    <t xml:space="preserve">11-30-317-004-0000 </t>
  </si>
  <si>
    <t>11303170040000</t>
  </si>
  <si>
    <t>POINT (-87.6833883442938 42.0144569853486)</t>
  </si>
  <si>
    <t>6044 Fairfield</t>
  </si>
  <si>
    <t>19-13-408-029-0000</t>
  </si>
  <si>
    <t>19134080290000</t>
  </si>
  <si>
    <t>POINT (-87.6926406631907 41.7832896930093)</t>
  </si>
  <si>
    <t>chicago_16</t>
  </si>
  <si>
    <t xml:space="preserve">15-10-118-036-0000 </t>
  </si>
  <si>
    <t>15101180360000</t>
  </si>
  <si>
    <t>POINT (-87.8573200136697 41.888331151271)</t>
  </si>
  <si>
    <t>7550 S Coles Ave</t>
  </si>
  <si>
    <t>21-30-306-008-0000</t>
  </si>
  <si>
    <t>21303060080000</t>
  </si>
  <si>
    <t>POINT (-87.5577376676811 41.7584825389419)</t>
  </si>
  <si>
    <t>Humboldt Building</t>
  </si>
  <si>
    <t>13-36-319-037-0000</t>
  </si>
  <si>
    <t>13363190370000</t>
  </si>
  <si>
    <t>POINT (-87.7026227718633 41.9123757666852)</t>
  </si>
  <si>
    <t>79th &amp; Ridgeland</t>
  </si>
  <si>
    <t>20-36-101-009-0000</t>
  </si>
  <si>
    <t>20361010090000</t>
  </si>
  <si>
    <t>POINT (-87.5819149587135 41.7512677676754)</t>
  </si>
  <si>
    <t xml:space="preserve">The North Hotel </t>
  </si>
  <si>
    <t>13-36-331-033-0000</t>
  </si>
  <si>
    <t>13363310330000</t>
  </si>
  <si>
    <t>POINT (-87.6973114051196 41.9109529469075)</t>
  </si>
  <si>
    <t>400-402 S Kilbourn Ave</t>
  </si>
  <si>
    <t>16-15-128-020-0000</t>
  </si>
  <si>
    <t>16151280200000</t>
  </si>
  <si>
    <t>POINT (-87.738052398116 41.8749457017733)</t>
  </si>
  <si>
    <t>WEST GARFIELD PARK</t>
  </si>
  <si>
    <t>Peterson Plaza Apartments 1763</t>
  </si>
  <si>
    <t xml:space="preserve"> 14-06-400-006-0000</t>
  </si>
  <si>
    <t>14064000060000</t>
  </si>
  <si>
    <t>POINT (-87.6737898300879 41.9904734926092)</t>
  </si>
  <si>
    <t>EDGEWATER</t>
  </si>
  <si>
    <t>Washington Courts 5439</t>
  </si>
  <si>
    <t>16-09-319-017-0000</t>
  </si>
  <si>
    <t>16093190170000</t>
  </si>
  <si>
    <t>POINT (-87.7620468753909 41.8819877750247)</t>
  </si>
  <si>
    <t>Van Buren Apartments</t>
  </si>
  <si>
    <t>17-17-114-035-0000</t>
  </si>
  <si>
    <t>17171140350000</t>
  </si>
  <si>
    <t>POINT (-87.6646435794806 41.8766586869075)</t>
  </si>
  <si>
    <t>chicago_34</t>
  </si>
  <si>
    <t>Mahalia Place 4243</t>
  </si>
  <si>
    <t>20-03-120-012-0000</t>
  </si>
  <si>
    <t>20031200120000</t>
  </si>
  <si>
    <t>913</t>
  </si>
  <si>
    <t>POINT (-87.6225424629003 41.8169930242905)</t>
  </si>
  <si>
    <t xml:space="preserve">17-04-306-047-0000 </t>
  </si>
  <si>
    <t>17043060470000</t>
  </si>
  <si>
    <t>POINT (-87.6410402723966 41.9031163352878)</t>
  </si>
  <si>
    <t xml:space="preserve">Jackson Park Terrace </t>
  </si>
  <si>
    <t>20-14-405-006-0000</t>
  </si>
  <si>
    <t>20144050060000</t>
  </si>
  <si>
    <t>313</t>
  </si>
  <si>
    <t>POINT (-87.5885955113512 41.7851702515599)</t>
  </si>
  <si>
    <t>Ann Rainey Apartments</t>
  </si>
  <si>
    <t>11-30-122-045-0000</t>
  </si>
  <si>
    <t>11301220450000</t>
  </si>
  <si>
    <t>POINT (-87.6861425757223 42.0197408408998)</t>
  </si>
  <si>
    <t>evanston_8</t>
  </si>
  <si>
    <t>60th and Whipple</t>
  </si>
  <si>
    <t>19-13-311-001-0000</t>
  </si>
  <si>
    <t>19133110010000</t>
  </si>
  <si>
    <t>POINT (-87.6992806884405 41.7843187879821)</t>
  </si>
  <si>
    <t>17-21-419-009-0000</t>
  </si>
  <si>
    <t>17214190090000</t>
  </si>
  <si>
    <t>POINT (-87.6282341945734 41.8550095852274)</t>
  </si>
  <si>
    <t>Boulevard Apartments 1930</t>
  </si>
  <si>
    <t>13-36-303-024-0000</t>
  </si>
  <si>
    <t>13363030240000</t>
  </si>
  <si>
    <t>POINT (-87.7028477914551 41.9166605602351)</t>
  </si>
  <si>
    <t>Mahalia Place 4246</t>
  </si>
  <si>
    <t>20-03-120-025-0000</t>
  </si>
  <si>
    <t>20031200250000</t>
  </si>
  <si>
    <t>POINT (-87.6219879553363 41.8170129824112)</t>
  </si>
  <si>
    <t>Eastlake Commons</t>
  </si>
  <si>
    <t>11-29-103-010-0000</t>
  </si>
  <si>
    <t>11291030100000</t>
  </si>
  <si>
    <t>POINT (-87.6660389990261 42.0223613707199)</t>
  </si>
  <si>
    <t>16-12-107-031-0000</t>
  </si>
  <si>
    <t>16121070310000</t>
  </si>
  <si>
    <t>POINT (-87.7044653989838 41.8906522454407)</t>
  </si>
  <si>
    <t>20-15-101-008-0000</t>
  </si>
  <si>
    <t>20151010080000</t>
  </si>
  <si>
    <t>POINT (-87.6229312328825 41.7940866760883)</t>
  </si>
  <si>
    <t>Lyons</t>
  </si>
  <si>
    <t>Oaks of Willow HIlls</t>
  </si>
  <si>
    <t>18-35-302-003-0000</t>
  </si>
  <si>
    <t>18353020030000</t>
  </si>
  <si>
    <t>POINT (-87.837028419772 41.7343509253157)</t>
  </si>
  <si>
    <t>Village Of Justice</t>
  </si>
  <si>
    <t>6</t>
  </si>
  <si>
    <t>Cicero</t>
  </si>
  <si>
    <t>2118 S 51st</t>
  </si>
  <si>
    <t>16-21-425-017-0000</t>
  </si>
  <si>
    <t>16214250170000</t>
  </si>
  <si>
    <t>POINT (-87.7520066640354 41.8520863978567)</t>
  </si>
  <si>
    <t/>
  </si>
  <si>
    <t>Berwyn</t>
  </si>
  <si>
    <t>1942 Lombard</t>
  </si>
  <si>
    <t>16-20-324-034-0000</t>
  </si>
  <si>
    <t>16203240340000</t>
  </si>
  <si>
    <t>POINT (-87.7790581789306 41.8527749699634)</t>
  </si>
  <si>
    <t>City Of Berwyn</t>
  </si>
  <si>
    <t>21</t>
  </si>
  <si>
    <t xml:space="preserve">16-14-417-011-0000 </t>
  </si>
  <si>
    <t>16144170110000</t>
  </si>
  <si>
    <t>580</t>
  </si>
  <si>
    <t>POINT (-87.7082111328639 41.8694719535914)</t>
  </si>
  <si>
    <t>Casa Veracruz 2024</t>
  </si>
  <si>
    <t>17-20-326-039-0000</t>
  </si>
  <si>
    <t>17203260390000</t>
  </si>
  <si>
    <t>POINT (-87.6566929120329 41.8550318442961)</t>
  </si>
  <si>
    <t>6407 Kedzie</t>
  </si>
  <si>
    <t>19-24-108-002-0000</t>
  </si>
  <si>
    <t>19241080020000</t>
  </si>
  <si>
    <t>POINT (-87.7027353096193 41.7768563884315)</t>
  </si>
  <si>
    <t>61st/Fairfield</t>
  </si>
  <si>
    <t>19-13-408-032-0000</t>
  </si>
  <si>
    <t>19134080320000</t>
  </si>
  <si>
    <t>POINT (-87.6926310315446 41.7829450677488)</t>
  </si>
  <si>
    <t>15-15-424-048-0000</t>
  </si>
  <si>
    <t>15154240480000</t>
  </si>
  <si>
    <t>POINT (-87.8527111550311 41.8649221318381)</t>
  </si>
  <si>
    <t>Coleman Place 3912</t>
  </si>
  <si>
    <t>20-03-102-028-0000</t>
  </si>
  <si>
    <t>20031020280000</t>
  </si>
  <si>
    <t>POINT (-87.6220652478185 41.8231958138288)</t>
  </si>
  <si>
    <t>17-21-425-034-0000</t>
  </si>
  <si>
    <t>17214250340000</t>
  </si>
  <si>
    <t>POINT (-87.6275898191697 41.8535869826893)</t>
  </si>
  <si>
    <t>20-15-111-014-0000</t>
  </si>
  <si>
    <t>20151110140000</t>
  </si>
  <si>
    <t>POINT (-87.6179375330744 41.7924164388258)</t>
  </si>
  <si>
    <t xml:space="preserve">Chicago Lawn Scatterd Sites </t>
  </si>
  <si>
    <t>19-13-419-039-0000</t>
  </si>
  <si>
    <t>19134190390000</t>
  </si>
  <si>
    <t>POINT (-87.6889301244696 41.7811759260633)</t>
  </si>
  <si>
    <t>Gwendolyn Place 4310</t>
  </si>
  <si>
    <t>20-03-301-014-0000</t>
  </si>
  <si>
    <t>20033010140000</t>
  </si>
  <si>
    <t>POINT (-87.6234968344079 41.8160986176777)</t>
  </si>
  <si>
    <t>1215 72nd</t>
  </si>
  <si>
    <t>20-26-208-006-0000</t>
  </si>
  <si>
    <t>20262080060000</t>
  </si>
  <si>
    <t>POINT (-87.5949725132662 41.7639040454182)</t>
  </si>
  <si>
    <t>Coppin House</t>
  </si>
  <si>
    <t>20-15-106-028-0000</t>
  </si>
  <si>
    <t>20151060280000</t>
  </si>
  <si>
    <t>POINT (-87.6177077338661 41.7936292598258)</t>
  </si>
  <si>
    <t>20-14-405-022-0000</t>
  </si>
  <si>
    <t>20144050220000</t>
  </si>
  <si>
    <t>POINT (-87.588577128457 41.7853855235205)</t>
  </si>
  <si>
    <t>20-03-120-026-0000</t>
  </si>
  <si>
    <t>20031200260000</t>
  </si>
  <si>
    <t>POINT (-87.6218698715925 41.8168076848443)</t>
  </si>
  <si>
    <t>The Washington at Woodlawn Park 6153</t>
  </si>
  <si>
    <t>20-15-412-015-0000</t>
  </si>
  <si>
    <t>20154120150000</t>
  </si>
  <si>
    <t>POINT (-87.6104844591852 41.7823793886275)</t>
  </si>
  <si>
    <t>Westhaven Park IIB 1807M</t>
  </si>
  <si>
    <t>17-07-422-039-0000</t>
  </si>
  <si>
    <t>17074220390000</t>
  </si>
  <si>
    <t>POINT (-87.6723375089168 41.8838878298199)</t>
  </si>
  <si>
    <t>Mahalia Place 4123</t>
  </si>
  <si>
    <t>20-03-116-004-0000</t>
  </si>
  <si>
    <t>20031160040000</t>
  </si>
  <si>
    <t>POINT (-87.6194383818678 41.8195176975056)</t>
  </si>
  <si>
    <t xml:space="preserve">Sunset Lake Apartments </t>
  </si>
  <si>
    <t>18-35-302-008-0000</t>
  </si>
  <si>
    <t>18353020080000</t>
  </si>
  <si>
    <t>POINT (-87.8348276836789 41.7368700033762)</t>
  </si>
  <si>
    <t xml:space="preserve">Jackson Manor Apartments </t>
  </si>
  <si>
    <t>16-14-210-001-0000</t>
  </si>
  <si>
    <t>16142100010000</t>
  </si>
  <si>
    <t>POINT (-87.710699162499 41.8780268002787)</t>
  </si>
  <si>
    <t>Mahalia Place 4132</t>
  </si>
  <si>
    <t>20-03-116-003-0000</t>
  </si>
  <si>
    <t>20031160030000</t>
  </si>
  <si>
    <t>POINT (-87.6194425771018 41.819664446116)</t>
  </si>
  <si>
    <t xml:space="preserve">6200 S Langley </t>
  </si>
  <si>
    <t>20-15-421-016-0000</t>
  </si>
  <si>
    <t>20154210160000</t>
  </si>
  <si>
    <t>POINT (-87.6087679662732 41.781988708531)</t>
  </si>
  <si>
    <t>Rosa Parks Apartments 531</t>
  </si>
  <si>
    <t>16-11-220-003-0000</t>
  </si>
  <si>
    <t>16112200030000</t>
  </si>
  <si>
    <t>POINT (-87.7109435610104 41.8913938924132)</t>
  </si>
  <si>
    <t>Elk Grove</t>
  </si>
  <si>
    <t>Alexian Village of Elk Grove SLF</t>
  </si>
  <si>
    <t>08-31-202-018-0000</t>
  </si>
  <si>
    <t>08312020180000</t>
  </si>
  <si>
    <t>POINT (-88.0208837528814 42.001671497018)</t>
  </si>
  <si>
    <t>Village Of Elk Grove Village</t>
  </si>
  <si>
    <t>48</t>
  </si>
  <si>
    <t>11-30-317-005-0000</t>
  </si>
  <si>
    <t>11303170050000</t>
  </si>
  <si>
    <t>POINT (-87.6833413773074 42.0143227220291)</t>
  </si>
  <si>
    <t xml:space="preserve">2119 S. 51st Street Ave LLC </t>
  </si>
  <si>
    <t>16-21-426-009-0000</t>
  </si>
  <si>
    <t>16214260090000</t>
  </si>
  <si>
    <t>POINT (-87.7513012471826 41.8520964767158)</t>
  </si>
  <si>
    <t>20-14-406-043-0000</t>
  </si>
  <si>
    <t>20144060430000</t>
  </si>
  <si>
    <t>POINT (-87.5870645647277 41.784844604787)</t>
  </si>
  <si>
    <t>Lafayette Terrace 60</t>
  </si>
  <si>
    <t>20-28-228-039-0000</t>
  </si>
  <si>
    <t>20282280390000</t>
  </si>
  <si>
    <t>POINT (-87.6271363057542 41.7584642146726)</t>
  </si>
  <si>
    <t>6643 S Perry</t>
  </si>
  <si>
    <t>20-21-218-015-0000</t>
  </si>
  <si>
    <t>20212180150000</t>
  </si>
  <si>
    <t>POINT (-87.6279997221717 41.7733079661396)</t>
  </si>
  <si>
    <t>16-24-206-049-0000</t>
  </si>
  <si>
    <t>16242060490000</t>
  </si>
  <si>
    <t>POINT (-87.6949513466941 41.8648531011975)</t>
  </si>
  <si>
    <t>5501 W Washington Blvd</t>
  </si>
  <si>
    <t>16-09-318-008-0000</t>
  </si>
  <si>
    <t>16093180080000</t>
  </si>
  <si>
    <t>POINT (-87.7635542858061 41.8819820518028)</t>
  </si>
  <si>
    <t xml:space="preserve">Hansberry Squa. </t>
  </si>
  <si>
    <t>20-04-216-085-0000</t>
  </si>
  <si>
    <t>20042160850000</t>
  </si>
  <si>
    <t>POINT (-87.6271969398245 41.8211336777306)</t>
  </si>
  <si>
    <t>8101 S Justine</t>
  </si>
  <si>
    <t>20-32-117-001-0000</t>
  </si>
  <si>
    <t>20321170010000</t>
  </si>
  <si>
    <t>POINT (-87.6617864955706 41.7465888744606)</t>
  </si>
  <si>
    <t>City Gardens 314</t>
  </si>
  <si>
    <t>16-13-218-003-0000</t>
  </si>
  <si>
    <t>16132180030000</t>
  </si>
  <si>
    <t>POINT (-87.690333731131 41.8767733698367)</t>
  </si>
  <si>
    <t>Coleman Place 4112</t>
  </si>
  <si>
    <t>20-03-115-045-0000</t>
  </si>
  <si>
    <t>20031150450000</t>
  </si>
  <si>
    <t>POINT (-87.6203343751468 41.8188978846087)</t>
  </si>
  <si>
    <t xml:space="preserve">4400 S. Drexel Residences </t>
  </si>
  <si>
    <t>20-02-305-015-0000</t>
  </si>
  <si>
    <t>20023050150000</t>
  </si>
  <si>
    <t>POINT (-87.6049826790817 41.8148543683342)</t>
  </si>
  <si>
    <t>1620 E. 75th</t>
  </si>
  <si>
    <t>20-25-132-022-0000</t>
  </si>
  <si>
    <t>20251320220000</t>
  </si>
  <si>
    <t>POINT (-87.5847650626489 41.7590387679759)</t>
  </si>
  <si>
    <t>13-34-422-005-0000</t>
  </si>
  <si>
    <t>13344220050000</t>
  </si>
  <si>
    <t>POINT (-87.7272873211458 41.9130063450411)</t>
  </si>
  <si>
    <t>82nd/Maryland</t>
  </si>
  <si>
    <t>20-35-114-026-0000</t>
  </si>
  <si>
    <t>20351140260000</t>
  </si>
  <si>
    <t>POINT (-87.6041680439184 41.7460177253249)</t>
  </si>
  <si>
    <t>Goldblatt's of Chicago</t>
  </si>
  <si>
    <t>20-07-207-057-0000</t>
  </si>
  <si>
    <t>20072070570000</t>
  </si>
  <si>
    <t>POINT (-87.665951047153 41.8082478640035)</t>
  </si>
  <si>
    <t>NEW CITY</t>
  </si>
  <si>
    <t xml:space="preserve">79th Street LP </t>
  </si>
  <si>
    <t>19-36-107-056-0000</t>
  </si>
  <si>
    <t>19361070560000</t>
  </si>
  <si>
    <t>POINT (-87.6932197661933 41.7495919984227)</t>
  </si>
  <si>
    <t>chicago_18</t>
  </si>
  <si>
    <t>ASHBURN</t>
  </si>
  <si>
    <t>Wrightwood Senior Apartments</t>
  </si>
  <si>
    <t xml:space="preserve">20-25-132-019-0000 </t>
  </si>
  <si>
    <t>20251320190000</t>
  </si>
  <si>
    <t>POINT (-87.585034522778 41.7590356960326)</t>
  </si>
  <si>
    <t>Circle Park Apartments</t>
  </si>
  <si>
    <t>17-17-324-029-0000</t>
  </si>
  <si>
    <t>17173240290000</t>
  </si>
  <si>
    <t>POINT (-87.6659829578687 41.8687167641546)</t>
  </si>
  <si>
    <t>Zapata Apartments 3734</t>
  </si>
  <si>
    <t>13-35-303-041-0000</t>
  </si>
  <si>
    <t>13353030410000</t>
  </si>
  <si>
    <t>POINT (-87.7206826470721 41.9156743933849)</t>
  </si>
  <si>
    <t>17-04-142-013-0000</t>
  </si>
  <si>
    <t>17041420130000</t>
  </si>
  <si>
    <t>POINT (-87.6401336837217 41.9039437387096)</t>
  </si>
  <si>
    <t>1509-15 State St</t>
  </si>
  <si>
    <t>29-12-205-036-0000</t>
  </si>
  <si>
    <t>29122050360000</t>
  </si>
  <si>
    <t>POINT (-87.5622718947852 41.6297721985146)</t>
  </si>
  <si>
    <t>14-17-221-028-0000</t>
  </si>
  <si>
    <t>14172210280000</t>
  </si>
  <si>
    <t>POINT (-87.6503456820621 41.9647256726254)</t>
  </si>
  <si>
    <t>La Estancia 3228</t>
  </si>
  <si>
    <t>16-02-228-030-0000</t>
  </si>
  <si>
    <t>16022280300000</t>
  </si>
  <si>
    <t>POINT (-87.7077852454853 41.9031026310532)</t>
  </si>
  <si>
    <t>814 67th</t>
  </si>
  <si>
    <t>20-23-120-046-0000</t>
  </si>
  <si>
    <t>20231200460000</t>
  </si>
  <si>
    <t>POINT (-87.6049036242047 41.7733100684275)</t>
  </si>
  <si>
    <t>Arrowhead Village</t>
  </si>
  <si>
    <t>02-01-400-014-0000</t>
  </si>
  <si>
    <t>02014000140000</t>
  </si>
  <si>
    <t>POINT (-88.0122369349719 42.146159248836)</t>
  </si>
  <si>
    <t>19-10-107-014-0000</t>
  </si>
  <si>
    <t>19101070140000</t>
  </si>
  <si>
    <t>POINT (-87.7426943567666 41.8047276125518)</t>
  </si>
  <si>
    <t>11-30-122-051-0000</t>
  </si>
  <si>
    <t>11301220510000</t>
  </si>
  <si>
    <t>517</t>
  </si>
  <si>
    <t>POINT (-87.6855895390851 42.0197359782847)</t>
  </si>
  <si>
    <t>WGC 541 Pine, LLC</t>
  </si>
  <si>
    <t>16-09-115-006-0000</t>
  </si>
  <si>
    <t>16091150060000</t>
  </si>
  <si>
    <t>POINT (-87.7629619228931 41.8901344235189)</t>
  </si>
  <si>
    <t xml:space="preserve">101 W. 144th Street </t>
  </si>
  <si>
    <t>29-04-409-038-0000</t>
  </si>
  <si>
    <t>29044090380000</t>
  </si>
  <si>
    <t>POINT (-87.624667731418 41.6338201542007)</t>
  </si>
  <si>
    <t>20-14-406-045-0000</t>
  </si>
  <si>
    <t>20144060450000</t>
  </si>
  <si>
    <t>POINT (-87.5872075452192 41.7840778984884)</t>
  </si>
  <si>
    <t>20-02-126-012-0000</t>
  </si>
  <si>
    <t>20021260120000</t>
  </si>
  <si>
    <t>POINT (-87.6014714019656 41.8217598798838)</t>
  </si>
  <si>
    <t xml:space="preserve">Bremen </t>
  </si>
  <si>
    <t>Victory Centre of Sierra Ridge SLF</t>
  </si>
  <si>
    <t>28-27-202-007-0000</t>
  </si>
  <si>
    <t>28272020070000</t>
  </si>
  <si>
    <t>POINT (-87.7180859635079 41.58143746686)</t>
  </si>
  <si>
    <t>City Of Country Club Hills</t>
  </si>
  <si>
    <t>38</t>
  </si>
  <si>
    <t>19</t>
  </si>
  <si>
    <t>13-35-303-040-0000</t>
  </si>
  <si>
    <t>13353030400000</t>
  </si>
  <si>
    <t>POINT (-87.720774380328 41.9156732507401)</t>
  </si>
  <si>
    <t>16-14-201-004-0000</t>
  </si>
  <si>
    <t>16142010040000</t>
  </si>
  <si>
    <t>POINT (-87.7127346983704 41.8805244138314)</t>
  </si>
  <si>
    <t>16-11-413-002-0000</t>
  </si>
  <si>
    <t>16114130020000</t>
  </si>
  <si>
    <t>POINT (-87.7103257172341 41.883359027007)</t>
  </si>
  <si>
    <t>California</t>
  </si>
  <si>
    <t>16-13-109-041-0000</t>
  </si>
  <si>
    <t>16131090410000</t>
  </si>
  <si>
    <t>POINT (-87.6966161342505 41.8794171164564)</t>
  </si>
  <si>
    <t>16-24-207-018-0000</t>
  </si>
  <si>
    <t>16242070180000</t>
  </si>
  <si>
    <t>POINT (-87.6942181327691 41.8643175057681)</t>
  </si>
  <si>
    <t>25-32-406-057-0000</t>
  </si>
  <si>
    <t>25324060570000</t>
  </si>
  <si>
    <t>POINT (-87.6375158368805 41.6458965935193)</t>
  </si>
  <si>
    <t>Academy Square Apartments</t>
  </si>
  <si>
    <t xml:space="preserve">17-17-116-012-0000 </t>
  </si>
  <si>
    <t>17171160120000</t>
  </si>
  <si>
    <t>POINT (-87.6607904820513 41.8774604320425)</t>
  </si>
  <si>
    <t xml:space="preserve">7100 S. South Shore </t>
  </si>
  <si>
    <t>21-30-102-013-0000</t>
  </si>
  <si>
    <t>21301020130000</t>
  </si>
  <si>
    <t>POINT (-87.5629501790843 41.7659585182897)</t>
  </si>
  <si>
    <t>17-21-423-022-0000</t>
  </si>
  <si>
    <t>17214230220000</t>
  </si>
  <si>
    <t>POINT (-87.629414640843 41.8532844969232)</t>
  </si>
  <si>
    <t>Lathrop Homes 1A 2737</t>
  </si>
  <si>
    <t>14-30-302-027-0000</t>
  </si>
  <si>
    <t>14303020270000</t>
  </si>
  <si>
    <t>POINT (-87.6785454505149 41.9311733160527)</t>
  </si>
  <si>
    <t>Wheeler House</t>
  </si>
  <si>
    <t>20-20-310-049-0000</t>
  </si>
  <si>
    <t>20203100490000</t>
  </si>
  <si>
    <t>POINT (-87.6608947868697 41.768851282428)</t>
  </si>
  <si>
    <t>WEST ENGLEWOOD</t>
  </si>
  <si>
    <t xml:space="preserve">20-03-102-029-0000 </t>
  </si>
  <si>
    <t>20031020290000</t>
  </si>
  <si>
    <t>POINT (-87.622058418268 41.823058721552)</t>
  </si>
  <si>
    <t>Wilson Yard Senior Housing LP</t>
  </si>
  <si>
    <t>14-17-217-039-0000</t>
  </si>
  <si>
    <t>14172170390000</t>
  </si>
  <si>
    <t>POINT (-87.6564409410734 41.9625484569831)</t>
  </si>
  <si>
    <t xml:space="preserve">702 N. Waller Ave </t>
  </si>
  <si>
    <t>16-08-205-027-0000</t>
  </si>
  <si>
    <t>16082050270000</t>
  </si>
  <si>
    <t>POINT (-87.7680911824929 41.8931884673379)</t>
  </si>
  <si>
    <t>16-01-305-008-0000</t>
  </si>
  <si>
    <t>16013050080000</t>
  </si>
  <si>
    <t>POINT (-87.7008883981278 41.9007370982309)</t>
  </si>
  <si>
    <t>Westhaven IIA 146H</t>
  </si>
  <si>
    <t>17-07-423-017-0000</t>
  </si>
  <si>
    <t>17074230170000</t>
  </si>
  <si>
    <t>POINT (-87.6709675701211 41.8848535593712)</t>
  </si>
  <si>
    <t>1630 S. Swayer Ave</t>
  </si>
  <si>
    <t>16-23-406-026-0000</t>
  </si>
  <si>
    <t>16234060260000</t>
  </si>
  <si>
    <t>POINT (-87.7070411691377 41.8580711862728)</t>
  </si>
  <si>
    <t>Ravenswood Senior Living SLF</t>
  </si>
  <si>
    <t>14-18-213-032-0000</t>
  </si>
  <si>
    <t>14182130320000</t>
  </si>
  <si>
    <t>17-21-423-021-0000</t>
  </si>
  <si>
    <t>17214230210000</t>
  </si>
  <si>
    <t>POINT (-87.6297153728307 41.8532806231502)</t>
  </si>
  <si>
    <t>17-17-116-048-0000</t>
  </si>
  <si>
    <t>17171160480000</t>
  </si>
  <si>
    <t>POINT (-87.6616171347595 41.8774467616091)</t>
  </si>
  <si>
    <t>Coleman Place 4220</t>
  </si>
  <si>
    <t>20-03-121-043-0000</t>
  </si>
  <si>
    <t>20031210430000</t>
  </si>
  <si>
    <t>POINT (-87.6202936972186 41.8175012854096)</t>
  </si>
  <si>
    <t>Progressive Square Limited Partnership Phase I</t>
  </si>
  <si>
    <t>20-10-100-036-0000</t>
  </si>
  <si>
    <t>20101000360000</t>
  </si>
  <si>
    <t>POINT (-87.6248942752816 41.807591858036)</t>
  </si>
  <si>
    <t>4641-4643 W Jackson Blvd</t>
  </si>
  <si>
    <t>16-15-113-005-0000</t>
  </si>
  <si>
    <t>16151130050000</t>
  </si>
  <si>
    <t>POINT (-87.7419199638807 41.8766061495915)</t>
  </si>
  <si>
    <t>Victory Apts Preservation</t>
  </si>
  <si>
    <t>17-06-227-015-0000</t>
  </si>
  <si>
    <t>17062270150000</t>
  </si>
  <si>
    <t>POINT (-87.6745284629504 41.9039336197854)</t>
  </si>
  <si>
    <t xml:space="preserve">Mc Crory Senior </t>
  </si>
  <si>
    <t>17-07-430-010-0000</t>
  </si>
  <si>
    <t>17074300100000</t>
  </si>
  <si>
    <t>POINT (-87.6683848654803 41.8830136034749)</t>
  </si>
  <si>
    <t>17-21-417-017-0000</t>
  </si>
  <si>
    <t>17214170170000</t>
  </si>
  <si>
    <t>POINT (-87.6296826586399 41.854339799496)</t>
  </si>
  <si>
    <t>5500 W Van Buren St</t>
  </si>
  <si>
    <t>16-16-114-034-0000</t>
  </si>
  <si>
    <t>16161140340000</t>
  </si>
  <si>
    <t>POINT (-87.7618914258653 41.875022161226)</t>
  </si>
  <si>
    <t>20-10-104-026-0000</t>
  </si>
  <si>
    <t>20101040260000</t>
  </si>
  <si>
    <t>POINT (-87.6184768067242 41.8079686671995)</t>
  </si>
  <si>
    <t>Victory Centre of Galewood</t>
  </si>
  <si>
    <t xml:space="preserve">13-31-104-012-0000 </t>
  </si>
  <si>
    <t>13311040120000</t>
  </si>
  <si>
    <t>POINT (-87.7973414769653 41.923207758297)</t>
  </si>
  <si>
    <t>chicago_36</t>
  </si>
  <si>
    <t>MONTCLARE</t>
  </si>
  <si>
    <t>17-21-419-006-0000</t>
  </si>
  <si>
    <t>17214190060000</t>
  </si>
  <si>
    <t>POINT (-87.6282989619849 41.8551857833407)</t>
  </si>
  <si>
    <t>13-34-422-007-0000</t>
  </si>
  <si>
    <t>13344220070000</t>
  </si>
  <si>
    <t>POINT (-87.7272926639866 41.9127100258296)</t>
  </si>
  <si>
    <t>20-02-305-014-0000</t>
  </si>
  <si>
    <t>20023050140000</t>
  </si>
  <si>
    <t>POINT (-87.6049805096629 41.8147512380208)</t>
  </si>
  <si>
    <t>13-34-422-004-0000</t>
  </si>
  <si>
    <t>13344220040000</t>
  </si>
  <si>
    <t>POINT (-87.7272931198269 41.9131900610881)</t>
  </si>
  <si>
    <t>14021-25 S Tracy Ave</t>
  </si>
  <si>
    <t>29-04-110-035-0000</t>
  </si>
  <si>
    <t>29041100350000</t>
  </si>
  <si>
    <t>POINT (-87.6302129243465 41.6399784200103)</t>
  </si>
  <si>
    <t>5534-44 W George St</t>
  </si>
  <si>
    <t>13-28-116-041-0000</t>
  </si>
  <si>
    <t>13281160410000</t>
  </si>
  <si>
    <t>POINT (-87.7654381157509 41.9332578743004)</t>
  </si>
  <si>
    <t>Savoy Square 4404-1</t>
  </si>
  <si>
    <t>20-04-422-023-0000</t>
  </si>
  <si>
    <t>20044220230000</t>
  </si>
  <si>
    <t>POINT (-87.626999272966 41.8138773657075)</t>
  </si>
  <si>
    <t>61st/Whipple</t>
  </si>
  <si>
    <t>19-13-319-001-0000</t>
  </si>
  <si>
    <t>19133190010000</t>
  </si>
  <si>
    <t>POINT (-87.6992295140724 41.7824978866148)</t>
  </si>
  <si>
    <t>Mahalia Place 4233I</t>
  </si>
  <si>
    <t>20-03-121-013-0000</t>
  </si>
  <si>
    <t>20031210130000</t>
  </si>
  <si>
    <t>POINT (-87.6209535831737 41.8174229293047)</t>
  </si>
  <si>
    <t>17-08-332-003-0000</t>
  </si>
  <si>
    <t>17083320030000</t>
  </si>
  <si>
    <t>POINT (-87.6664415417626 41.8821254327297)</t>
  </si>
  <si>
    <t>8056 S Marshfield</t>
  </si>
  <si>
    <t>20-31-214-036-0000</t>
  </si>
  <si>
    <t>20312140360000</t>
  </si>
  <si>
    <t>POINT (-87.6649119140381 41.7468661829807)</t>
  </si>
  <si>
    <t>Maple Pointe</t>
  </si>
  <si>
    <t>17-04-411-031-0000</t>
  </si>
  <si>
    <t>17044110310000</t>
  </si>
  <si>
    <t>POINT (-87.634089832182 41.9023279963343)</t>
  </si>
  <si>
    <t>Hans. Sq.</t>
  </si>
  <si>
    <t>20-04-216-096-0000</t>
  </si>
  <si>
    <t>20042160960000</t>
  </si>
  <si>
    <t>POINT (-87.6269661458421 41.820487769054)</t>
  </si>
  <si>
    <t>54th &amp; Christiana</t>
  </si>
  <si>
    <t>19-11-421-016-0000</t>
  </si>
  <si>
    <t>19114210160000</t>
  </si>
  <si>
    <t>POINT (-87.7076304045646 41.7950970807638)</t>
  </si>
  <si>
    <t>GAGE PARK</t>
  </si>
  <si>
    <t xml:space="preserve">17-07-430-001-0000 </t>
  </si>
  <si>
    <t>17074300010000</t>
  </si>
  <si>
    <t>POINT (-87.6691729690982 41.8830012796211)</t>
  </si>
  <si>
    <t>20-10-104-021-0000</t>
  </si>
  <si>
    <t>20101040210000</t>
  </si>
  <si>
    <t>POINT (-87.6184900130753 41.8084831368447)</t>
  </si>
  <si>
    <t>10-13-209-029-0000</t>
  </si>
  <si>
    <t>10132090290000</t>
  </si>
  <si>
    <t>POINT (-87.6940467494315 42.053456914114)</t>
  </si>
  <si>
    <t>16-24-201-015-0000</t>
  </si>
  <si>
    <t>16242010150000</t>
  </si>
  <si>
    <t>POINT (-87.6937217905589 41.8658374618914)</t>
  </si>
  <si>
    <t>17-21-418-015-0000</t>
  </si>
  <si>
    <t>17214180150000</t>
  </si>
  <si>
    <t>POINT (-87.6292176425246 41.8544269099605)</t>
  </si>
  <si>
    <t>KEDZIE</t>
  </si>
  <si>
    <t>24-24-317-015-0000</t>
  </si>
  <si>
    <t>24243170150000</t>
  </si>
  <si>
    <t>POINT (-87.6999873579222 41.6780696433851)</t>
  </si>
  <si>
    <t>Village Of Merrionette Park</t>
  </si>
  <si>
    <t>16-02-228-029-0000</t>
  </si>
  <si>
    <t>16022280290000</t>
  </si>
  <si>
    <t>POINT (-87.7078770924716 41.9031015184638)</t>
  </si>
  <si>
    <t>19-10-107-022-0000</t>
  </si>
  <si>
    <t>19101070220000</t>
  </si>
  <si>
    <t>POINT (-87.7426780705593 41.8041446152485)</t>
  </si>
  <si>
    <t>69th/Paxton</t>
  </si>
  <si>
    <t>20-24-417-015-0000</t>
  </si>
  <si>
    <t>20244170150000</t>
  </si>
  <si>
    <t>POINT (-87.571850350909 41.7696621742404)</t>
  </si>
  <si>
    <t>16-11-220-002-0000</t>
  </si>
  <si>
    <t>16112200020000</t>
  </si>
  <si>
    <t>POINT (-87.7109478671609 41.8915310748682)</t>
  </si>
  <si>
    <t>7201 S Constance</t>
  </si>
  <si>
    <t>20-25-119-001-0000</t>
  </si>
  <si>
    <t>20251190010000</t>
  </si>
  <si>
    <t>POINT (-87.5801854899084 41.7640703109909)</t>
  </si>
  <si>
    <t>14-30-302-029-8002</t>
  </si>
  <si>
    <t>14303020298002</t>
  </si>
  <si>
    <t>597</t>
  </si>
  <si>
    <t>WGC 743 Central, LLC</t>
  </si>
  <si>
    <t>16-09-100-003-0000</t>
  </si>
  <si>
    <t>16091000030000</t>
  </si>
  <si>
    <t>POINT (-87.7648917403291 41.8944317775185)</t>
  </si>
  <si>
    <t>5550 West North</t>
  </si>
  <si>
    <t>13-33-319-027-0000</t>
  </si>
  <si>
    <t>13333190270000</t>
  </si>
  <si>
    <t>POINT (-87.7651284937948 41.909690716698)</t>
  </si>
  <si>
    <t>Lafayette Terrace 7454</t>
  </si>
  <si>
    <t>20-28-227-041-0000</t>
  </si>
  <si>
    <t>20282270410000</t>
  </si>
  <si>
    <t>POINT (-87.6284934237159 41.758444093701)</t>
  </si>
  <si>
    <t>16-11-413-034-0000</t>
  </si>
  <si>
    <t>16114130340000</t>
  </si>
  <si>
    <t>POINT (-87.7090994329344 41.8830222261477)</t>
  </si>
  <si>
    <t xml:space="preserve">Linden House </t>
  </si>
  <si>
    <t>15-13-308-008-0000</t>
  </si>
  <si>
    <t>15133080080000</t>
  </si>
  <si>
    <t>POINT (-87.818460850989 41.8678898106759)</t>
  </si>
  <si>
    <t>Village Of Forest Park</t>
  </si>
  <si>
    <t>16-24-207-054-0000</t>
  </si>
  <si>
    <t>16242070540000</t>
  </si>
  <si>
    <t>POINT (-87.6937032688599 41.864459579382)</t>
  </si>
  <si>
    <t>GINGER RIDGE APARTMENTS 542</t>
  </si>
  <si>
    <t>29-12-311-041-0000</t>
  </si>
  <si>
    <t>29123110410000</t>
  </si>
  <si>
    <t>POINT (-87.5723688796391 41.6200408162455)</t>
  </si>
  <si>
    <t>13-26-406-003-0000</t>
  </si>
  <si>
    <t>13264060030000</t>
  </si>
  <si>
    <t>POINT (-87.7088535391828 41.9315609842694)</t>
  </si>
  <si>
    <t>7732 Kedzie</t>
  </si>
  <si>
    <t>19-26-413-044-0000</t>
  </si>
  <si>
    <t>19264130440000</t>
  </si>
  <si>
    <t>POINT (-87.7028526758612 41.7523933359606)</t>
  </si>
  <si>
    <t>16-01-305-001-0000</t>
  </si>
  <si>
    <t>16013050010000</t>
  </si>
  <si>
    <t>POINT (-87.7013915088809 41.9009380571614)</t>
  </si>
  <si>
    <t>14-06-400-001-0000</t>
  </si>
  <si>
    <t>14064000010000</t>
  </si>
  <si>
    <t>POINT (-87.6744918244604 41.9904502871792)</t>
  </si>
  <si>
    <t>Fifth Avenue Apartments</t>
  </si>
  <si>
    <t>15-11-351-013-0000</t>
  </si>
  <si>
    <t>15113510130000</t>
  </si>
  <si>
    <t>POINT (-87.8392607121624 41.8803070678324)</t>
  </si>
  <si>
    <t>500-512 E 75th St</t>
  </si>
  <si>
    <t>20-27-226-032-0000</t>
  </si>
  <si>
    <t>20272260320000</t>
  </si>
  <si>
    <t>POINT (-87.6123073914782 41.7586836583091)</t>
  </si>
  <si>
    <t>16-24-207-019-0000</t>
  </si>
  <si>
    <t>16242070190000</t>
  </si>
  <si>
    <t>POINT (-87.6941265828038 41.8642708377674)</t>
  </si>
  <si>
    <t>19-10-107-013-0000</t>
  </si>
  <si>
    <t>19101070130000</t>
  </si>
  <si>
    <t>POINT (-87.7426962576884 41.804796229652)</t>
  </si>
  <si>
    <t>15-15-424-047-0000</t>
  </si>
  <si>
    <t>15154240470000</t>
  </si>
  <si>
    <t>POINT (-87.8527153750336 41.8650249599676)</t>
  </si>
  <si>
    <t>16-12-107-027-0000</t>
  </si>
  <si>
    <t>16121070270000</t>
  </si>
  <si>
    <t>POINT (-87.7048246989125 41.8906486000395)</t>
  </si>
  <si>
    <t xml:space="preserve">Victory Apt. Preservation </t>
  </si>
  <si>
    <t>13-36-304-002-0000</t>
  </si>
  <si>
    <t>13363040020000</t>
  </si>
  <si>
    <t>POINT (-87.7013475994411 41.9171673501031)</t>
  </si>
  <si>
    <t>Northpoint Apartments 7628</t>
  </si>
  <si>
    <t>11-29-105-013-0000</t>
  </si>
  <si>
    <t>11291050130000</t>
  </si>
  <si>
    <t>POINT (-87.6698427587827 42.0203946756408)</t>
  </si>
  <si>
    <t>Rosenwald Courts Apartments</t>
  </si>
  <si>
    <t xml:space="preserve">20-03-320-003-0000 </t>
  </si>
  <si>
    <t>20033200030000</t>
  </si>
  <si>
    <t>POINT (-87.6223947967549 41.8107072364237)</t>
  </si>
  <si>
    <t>16-11-209-037-0000</t>
  </si>
  <si>
    <t>16112090370000</t>
  </si>
  <si>
    <t>POINT (-87.7141224762854 41.8920258146002)</t>
  </si>
  <si>
    <t>8255 S Maryland</t>
  </si>
  <si>
    <t>20-35-121-017-0000</t>
  </si>
  <si>
    <t>20351210170000</t>
  </si>
  <si>
    <t>POINT (-87.603416007108 41.7441347787044)</t>
  </si>
  <si>
    <t>The Washington at Woodlawn Park 6154</t>
  </si>
  <si>
    <t>20-15-410-031-0000</t>
  </si>
  <si>
    <t>20154100310000</t>
  </si>
  <si>
    <t>POINT (-87.6124093932833 41.7822861734621)</t>
  </si>
  <si>
    <t>Paseo Boricua Arts</t>
  </si>
  <si>
    <t>16-01-400-014-0000</t>
  </si>
  <si>
    <t>16014000140000</t>
  </si>
  <si>
    <t>POINT (-87.695126324479 41.9026376281188)</t>
  </si>
  <si>
    <t>16-24-202-012-0000</t>
  </si>
  <si>
    <t>16242020120000</t>
  </si>
  <si>
    <t>POINT (-87.6927844304325 41.8658722882489)</t>
  </si>
  <si>
    <t>20-10-104-019-0000</t>
  </si>
  <si>
    <t>20101040190000</t>
  </si>
  <si>
    <t>POINT (-87.618496021983 41.8087168767202)</t>
  </si>
  <si>
    <t xml:space="preserve">2329 Monroe LLC </t>
  </si>
  <si>
    <t>17-18-105-010-0000</t>
  </si>
  <si>
    <t>17181050100000</t>
  </si>
  <si>
    <t>POINT (-87.6850688599824 41.8795756718587)</t>
  </si>
  <si>
    <t>19-10-107-004-0000</t>
  </si>
  <si>
    <t>19101070040000</t>
  </si>
  <si>
    <t>POINT (-87.7427134745918 41.8054135350432)</t>
  </si>
  <si>
    <t>20-03-318-028-0000</t>
  </si>
  <si>
    <t>20033180280000</t>
  </si>
  <si>
    <t>POINT (-87.6249399081423 41.8095297752408)</t>
  </si>
  <si>
    <t>7147 S Jeffery Blvd</t>
  </si>
  <si>
    <t>20-25-200-011-0000</t>
  </si>
  <si>
    <t>20252000110000</t>
  </si>
  <si>
    <t>POINT (-87.5759385241737 41.7647935289578)</t>
  </si>
  <si>
    <t xml:space="preserve">20-28-227-042-0000 </t>
  </si>
  <si>
    <t>20282270420000</t>
  </si>
  <si>
    <t>POINT (-87.6282530087354 41.758448066171)</t>
  </si>
  <si>
    <t>17-18-123-056-0000</t>
  </si>
  <si>
    <t>17181230560000</t>
  </si>
  <si>
    <t>396</t>
  </si>
  <si>
    <t>POINT (-87.6805396947134 41.8772627692103)</t>
  </si>
  <si>
    <t>Rosa Parks Apartments</t>
  </si>
  <si>
    <t>16-11-217-020-0000</t>
  </si>
  <si>
    <t>16112170200000</t>
  </si>
  <si>
    <t>POINT (-87.7140967462204 41.8911950739241)</t>
  </si>
  <si>
    <t>16-16-208-038-0000</t>
  </si>
  <si>
    <t>16162080380000</t>
  </si>
  <si>
    <t>POINT (-87.7486033381558 41.8779066186146)</t>
  </si>
  <si>
    <t>Lavergne Courts 4928</t>
  </si>
  <si>
    <t>11-30-122-044-0000</t>
  </si>
  <si>
    <t>11301220440000</t>
  </si>
  <si>
    <t>POINT (-87.6862347526243 42.0197416484204)</t>
  </si>
  <si>
    <t>16-11-413-016-0000</t>
  </si>
  <si>
    <t>16114130160000</t>
  </si>
  <si>
    <t>POINT (-87.7078758266867 41.8833725215596)</t>
  </si>
  <si>
    <t>Jeffery Parkway Apartments</t>
  </si>
  <si>
    <t>20-24-400-006-0000</t>
  </si>
  <si>
    <t>20244000060000</t>
  </si>
  <si>
    <t>POINT (-87.5761131100418 41.7724602610048)</t>
  </si>
  <si>
    <t>G &amp; A Senior Residence at Eastgate Village</t>
  </si>
  <si>
    <t>17-27-129-096-0000</t>
  </si>
  <si>
    <t>17271290960000</t>
  </si>
  <si>
    <t>POINT (-87.62005662074 41.8459689910553)</t>
  </si>
  <si>
    <t>4736-42 W 65th</t>
  </si>
  <si>
    <t>19-22-108-042-0000</t>
  </si>
  <si>
    <t>19221080420000</t>
  </si>
  <si>
    <t>POINT (-87.7413156643708 41.7749502269965)</t>
  </si>
  <si>
    <t>chicago_13</t>
  </si>
  <si>
    <t>CLEARING</t>
  </si>
  <si>
    <t>Victory Centre of Bartlett ILF</t>
  </si>
  <si>
    <t>06-33-400-023-0000</t>
  </si>
  <si>
    <t>06334000230000</t>
  </si>
  <si>
    <t>POINT (-88.2088894832381 41.99343055673)</t>
  </si>
  <si>
    <t>10933 S Vernon</t>
  </si>
  <si>
    <t>25-15-412-093-0000</t>
  </si>
  <si>
    <t>25154120930000</t>
  </si>
  <si>
    <t>POINT (-87.6118756335899 41.6953269636351)</t>
  </si>
  <si>
    <t>ROSELAND</t>
  </si>
  <si>
    <t>The Jackson at Woodlawn Park 6230</t>
  </si>
  <si>
    <t>20-15-423-036-0000</t>
  </si>
  <si>
    <t>20154230360000</t>
  </si>
  <si>
    <t>POINT (-87.6063483639918 41.7812613469519)</t>
  </si>
  <si>
    <t>16-11-412-005-0000</t>
  </si>
  <si>
    <t>16114120050000</t>
  </si>
  <si>
    <t>POINT (-87.7105748775022 41.8837624139661)</t>
  </si>
  <si>
    <t>Palos</t>
  </si>
  <si>
    <t xml:space="preserve">Green Oaks Apartments </t>
  </si>
  <si>
    <t>23-11-301-004-0000</t>
  </si>
  <si>
    <t>23113010040000</t>
  </si>
  <si>
    <t>POINT (-87.8303708401038 41.7091078538726)</t>
  </si>
  <si>
    <t>City Of Palos Hills</t>
  </si>
  <si>
    <t>36</t>
  </si>
  <si>
    <t>Park Apartments 5438</t>
  </si>
  <si>
    <t>20-10-314-023-0000</t>
  </si>
  <si>
    <t>20103140230000</t>
  </si>
  <si>
    <t>POINT (-87.619637820239 41.7953042588241)</t>
  </si>
  <si>
    <t>5034 Champlain</t>
  </si>
  <si>
    <t>20-10-231-005-0000</t>
  </si>
  <si>
    <t>20102310050000</t>
  </si>
  <si>
    <t>POINT (-87.6103854938315 41.8028749888216)</t>
  </si>
  <si>
    <t>20-03-102-027-0000</t>
  </si>
  <si>
    <t>20031020270000</t>
  </si>
  <si>
    <t>POINT (-87.6220664334566 41.8233244099263)</t>
  </si>
  <si>
    <t xml:space="preserve">4400 W. West End Ave </t>
  </si>
  <si>
    <t>16-10-323-017-0000</t>
  </si>
  <si>
    <t>16103230170000</t>
  </si>
  <si>
    <t>POINT (-87.7359181472424 41.8835286493193)</t>
  </si>
  <si>
    <t>19-10-107-016-0000</t>
  </si>
  <si>
    <t>19101070160000</t>
  </si>
  <si>
    <t>POINT (-87.7426905173431 41.8045904334614)</t>
  </si>
  <si>
    <t>19-10-107-017-0000</t>
  </si>
  <si>
    <t>19101070170000</t>
  </si>
  <si>
    <t>POINT (-87.7426886177749 41.8045218163393)</t>
  </si>
  <si>
    <t xml:space="preserve">5254 W Irving Park </t>
  </si>
  <si>
    <t>13-16-324-020-0000</t>
  </si>
  <si>
    <t>13163240200000</t>
  </si>
  <si>
    <t>POINT (-87.7594064626749 41.953558144503)</t>
  </si>
  <si>
    <t>chicago_38</t>
  </si>
  <si>
    <t>PORTAGE PARK</t>
  </si>
  <si>
    <t>11-30-122-050-0000</t>
  </si>
  <si>
    <t>11301220500000</t>
  </si>
  <si>
    <t>590</t>
  </si>
  <si>
    <t>POINT (-87.6856816810816 42.0197367729847)</t>
  </si>
  <si>
    <t>Park Place 4940</t>
  </si>
  <si>
    <t>19-11-124-013-0000</t>
  </si>
  <si>
    <t>19111240130000</t>
  </si>
  <si>
    <t>POINT (-87.7149706797587 41.8033768820455)</t>
  </si>
  <si>
    <t>WEST ELSDON</t>
  </si>
  <si>
    <t>Lawndale H&amp;A Bond LP-2</t>
  </si>
  <si>
    <t>16-23-220-006-0000</t>
  </si>
  <si>
    <t>16232200060000</t>
  </si>
  <si>
    <t>POINT (-87.70712888536 41.8621609069283)</t>
  </si>
  <si>
    <t>Ironwood Court</t>
  </si>
  <si>
    <t>20-15-309-002-0000</t>
  </si>
  <si>
    <t>20153090020000</t>
  </si>
  <si>
    <t>POINT (-87.62012762355 41.7849310971254)</t>
  </si>
  <si>
    <t>20-02-115-015-0000</t>
  </si>
  <si>
    <t>20021150150000</t>
  </si>
  <si>
    <t>POINT (-87.59999704641 41.8195970483367)</t>
  </si>
  <si>
    <t>16-24-206-048-0000</t>
  </si>
  <si>
    <t>16242060480000</t>
  </si>
  <si>
    <t>POINT (-87.6949533035123 41.8649217071655)</t>
  </si>
  <si>
    <t>20-03-319-012-0000</t>
  </si>
  <si>
    <t>20033190120000</t>
  </si>
  <si>
    <t>POINT (-87.6237166497556 41.8101003178616)</t>
  </si>
  <si>
    <t>20-28-226-035-0000</t>
  </si>
  <si>
    <t>20282260350000</t>
  </si>
  <si>
    <t>POINT (-87.6299939099632 41.7584201283776)</t>
  </si>
  <si>
    <t>Calumet</t>
  </si>
  <si>
    <t>1121-1125 W 127th</t>
  </si>
  <si>
    <t>25-32-217-044-0000</t>
  </si>
  <si>
    <t>25322170440000</t>
  </si>
  <si>
    <t>POINT (-87.6493915965941 41.6627090663836)</t>
  </si>
  <si>
    <t>Village Of Calumet Park</t>
  </si>
  <si>
    <t>16-24-207-053-0000</t>
  </si>
  <si>
    <t>16242070530000</t>
  </si>
  <si>
    <t>POINT (-87.6937066565683 41.8645720418039)</t>
  </si>
  <si>
    <t xml:space="preserve">4927 N. Claremont </t>
  </si>
  <si>
    <t>14-07-311-023-0000</t>
  </si>
  <si>
    <t>14073110230000</t>
  </si>
  <si>
    <t>POINT (-87.6874302662744 41.971233706583)</t>
  </si>
  <si>
    <t>7200 Coles</t>
  </si>
  <si>
    <t>21-30-106-020-0000</t>
  </si>
  <si>
    <t>21301060200000</t>
  </si>
  <si>
    <t>POINT (-87.5638076784745 41.7647562182813)</t>
  </si>
  <si>
    <t>20-27-105-004-0000</t>
  </si>
  <si>
    <t>20271050040000</t>
  </si>
  <si>
    <t>POINT (-87.6163766551596 41.7652402428416)</t>
  </si>
  <si>
    <t>Coleman Place 123</t>
  </si>
  <si>
    <t>20-03-102-026-0000</t>
  </si>
  <si>
    <t>20031020260000</t>
  </si>
  <si>
    <t>POINT (-87.6220727601773 41.8235297464351)</t>
  </si>
  <si>
    <t xml:space="preserve">51st and King Drive Apartments </t>
  </si>
  <si>
    <t>20-10-227-001-0000</t>
  </si>
  <si>
    <t>20102270010000</t>
  </si>
  <si>
    <t>POINT (-87.6153530919434 41.8025784028903)</t>
  </si>
  <si>
    <t>Coleman Place 4206</t>
  </si>
  <si>
    <t>20-03-118-040-0000</t>
  </si>
  <si>
    <t>20031180400000</t>
  </si>
  <si>
    <t>POINT (-87.6251586378944 41.8174629107823)</t>
  </si>
  <si>
    <t>17-21-424-011-0000</t>
  </si>
  <si>
    <t>17214240110000</t>
  </si>
  <si>
    <t>POINT (-87.628820169766 41.8540515526678)</t>
  </si>
  <si>
    <t>17-07-430-005-0000</t>
  </si>
  <si>
    <t>17074300050000</t>
  </si>
  <si>
    <t>POINT (-87.6688250556633 41.8830067262226)</t>
  </si>
  <si>
    <t>7546 Carpenter</t>
  </si>
  <si>
    <t>20-29-402-034-0000</t>
  </si>
  <si>
    <t>20294020340000</t>
  </si>
  <si>
    <t>POINT (-87.6505993721341 41.7562097148044)</t>
  </si>
  <si>
    <t xml:space="preserve">17-04-142-015-0000 </t>
  </si>
  <si>
    <t>17041420150000</t>
  </si>
  <si>
    <t>POINT (-87.6405930731496 41.9039661004013)</t>
  </si>
  <si>
    <t>14-17-221-029-0000</t>
  </si>
  <si>
    <t>14172210290000</t>
  </si>
  <si>
    <t>POINT (-87.6507826643608 41.9649336892771)</t>
  </si>
  <si>
    <t>20-21-403-008-0000</t>
  </si>
  <si>
    <t>20214030080000</t>
  </si>
  <si>
    <t>POINT (-87.6278956164904 41.7718052120361)</t>
  </si>
  <si>
    <t>7812-14 S Emerald Ave</t>
  </si>
  <si>
    <t>20-28-321-019-0000</t>
  </si>
  <si>
    <t>20283210190000</t>
  </si>
  <si>
    <t>POINT (-87.6432418364644 41.7519935871333)</t>
  </si>
  <si>
    <t>705 S Lawndale Ave</t>
  </si>
  <si>
    <t>16-14-308-001-0000</t>
  </si>
  <si>
    <t>16143080010000</t>
  </si>
  <si>
    <t>POINT (-87.7177927506786 41.8723619622196)</t>
  </si>
  <si>
    <t>7542 S. Stewart</t>
  </si>
  <si>
    <t>20-28-306-026-0000</t>
  </si>
  <si>
    <t>20283060260000</t>
  </si>
  <si>
    <t>POINT (-87.6348094168048 41.7567454875475)</t>
  </si>
  <si>
    <t>16-12-109-003-0000</t>
  </si>
  <si>
    <t>16121090030000</t>
  </si>
  <si>
    <t>POINT (-87.7056215251719 41.8895310158595)</t>
  </si>
  <si>
    <t>14108-10 S Tracy</t>
  </si>
  <si>
    <t>29-04-113-028-0000</t>
  </si>
  <si>
    <t>29041130280000</t>
  </si>
  <si>
    <t>POINT (-87.6309130159653 41.6386281487205)</t>
  </si>
  <si>
    <t xml:space="preserve"> 17-21-419-010-0000</t>
  </si>
  <si>
    <t>17214190100000</t>
  </si>
  <si>
    <t>POINT (-87.6285011478189 41.8545030879635)</t>
  </si>
  <si>
    <t>17-21-418-029-0000</t>
  </si>
  <si>
    <t>17214180290000</t>
  </si>
  <si>
    <t>POINT (-87.6290332989073 41.8552395083168)</t>
  </si>
  <si>
    <t>7600 S Stewart</t>
  </si>
  <si>
    <t>20-28-313-032-0000</t>
  </si>
  <si>
    <t>20283130320000</t>
  </si>
  <si>
    <t>POINT (-87.6347962917784 41.7559392538945)</t>
  </si>
  <si>
    <t>19-10-107-010-0000</t>
  </si>
  <si>
    <t>19101070100000</t>
  </si>
  <si>
    <t>POINT (-87.7427019957052 41.8050019978728)</t>
  </si>
  <si>
    <t>HerMax Properties, LLC 1217</t>
  </si>
  <si>
    <t>16-23-104-005-0000</t>
  </si>
  <si>
    <t>16231040050000</t>
  </si>
  <si>
    <t>POINT (-87.7189854685925 41.8655129668806)</t>
  </si>
  <si>
    <t>43 Green Phase I</t>
  </si>
  <si>
    <t>20-03-304-024-0000</t>
  </si>
  <si>
    <t>20033040240000</t>
  </si>
  <si>
    <t>POINT (-87.6187020628733 41.8163766334373)</t>
  </si>
  <si>
    <t>7639 S Colfax</t>
  </si>
  <si>
    <t>21-30-311-012-0000</t>
  </si>
  <si>
    <t>21303110120000</t>
  </si>
  <si>
    <t>POINT (-87.5610379455389 41.7561259325531)</t>
  </si>
  <si>
    <t xml:space="preserve">5758 S. Green </t>
  </si>
  <si>
    <t>20-17-222-037-0000</t>
  </si>
  <si>
    <t>20172220370000</t>
  </si>
  <si>
    <t>POINT (-87.6465858832282 41.78898333428)</t>
  </si>
  <si>
    <t>ENGLEWOOD</t>
  </si>
  <si>
    <t>20-03-318-026-0000</t>
  </si>
  <si>
    <t>20033180260000</t>
  </si>
  <si>
    <t>POINT (-87.6249439545057 41.8096668500256)</t>
  </si>
  <si>
    <t>Westhaven Park IIB 1807L</t>
  </si>
  <si>
    <t>17-07-417-040-0000</t>
  </si>
  <si>
    <t>17074170400000</t>
  </si>
  <si>
    <t>POINT (-87.6722686822426 41.8848484205587)</t>
  </si>
  <si>
    <t>16-11-413-005-0000</t>
  </si>
  <si>
    <t>16114130050000</t>
  </si>
  <si>
    <t>POINT (-87.709890114145 41.8833294791128)</t>
  </si>
  <si>
    <t>16-14-216-018-0000</t>
  </si>
  <si>
    <t>16142160180000</t>
  </si>
  <si>
    <t>POINT (-87.7132686477248 41.8760717497576)</t>
  </si>
  <si>
    <t>7752 S. Cornell Ave</t>
  </si>
  <si>
    <t>20-25-316-040-0000</t>
  </si>
  <si>
    <t>20253160400000</t>
  </si>
  <si>
    <t>POINT (-87.5847781801484 41.7535293995254)</t>
  </si>
  <si>
    <t>2920 North Albany</t>
  </si>
  <si>
    <t>13-25-120-027-0000</t>
  </si>
  <si>
    <t>13251200270000</t>
  </si>
  <si>
    <t>POINT (-87.705398168907 41.9345759039098)</t>
  </si>
  <si>
    <t>16-02-228-022-0000</t>
  </si>
  <si>
    <t>16022280220000</t>
  </si>
  <si>
    <t>POINT (-87.7087034824998 41.9030920542296)</t>
  </si>
  <si>
    <t>WGC 901 Hamlin, LLC</t>
  </si>
  <si>
    <t>16-02-321-023-0000</t>
  </si>
  <si>
    <t>16023210230000</t>
  </si>
  <si>
    <t>POINT (-87.7209061522398 41.8974030753762)</t>
  </si>
  <si>
    <t xml:space="preserve">5059 W. Addison </t>
  </si>
  <si>
    <t>13-28-201-001-0000</t>
  </si>
  <si>
    <t>13282010010000</t>
  </si>
  <si>
    <t>POINT (-87.754059400464 41.938471231395)</t>
  </si>
  <si>
    <t xml:space="preserve"> Thornton</t>
  </si>
  <si>
    <t>14016 S Atlantic</t>
  </si>
  <si>
    <t>29-04-111-009-0000</t>
  </si>
  <si>
    <t>29041110090000</t>
  </si>
  <si>
    <t>POINT (-87.6284839316954 41.6401416664431)</t>
  </si>
  <si>
    <t>6832 S Crandon</t>
  </si>
  <si>
    <t>20-24-411-015-0000</t>
  </si>
  <si>
    <t>20244110150000</t>
  </si>
  <si>
    <t>POINT (-87.5703596917656 41.7706976598271)</t>
  </si>
  <si>
    <t>17-17-114-028-0000</t>
  </si>
  <si>
    <t>17171140280000</t>
  </si>
  <si>
    <t>POINT (-87.6646731823175 41.8769573410699)</t>
  </si>
  <si>
    <t>20-21-416-027-0000</t>
  </si>
  <si>
    <t>20214160270000</t>
  </si>
  <si>
    <t>POINT (-87.6271249237642 41.7681773830363)</t>
  </si>
  <si>
    <t>16-09-100-004-0000</t>
  </si>
  <si>
    <t>16091000040000</t>
  </si>
  <si>
    <t>POINT (-87.7648847535612 41.8942543014375)</t>
  </si>
  <si>
    <t>Westhaven IIA 161</t>
  </si>
  <si>
    <t>17-07-423-018-0000</t>
  </si>
  <si>
    <t>17074230180000</t>
  </si>
  <si>
    <t>POINT (-87.6714880404571 41.8847900685178)</t>
  </si>
  <si>
    <t>Bryn Mawr Apartments</t>
  </si>
  <si>
    <t>20-25-114-001-0000</t>
  </si>
  <si>
    <t>20251140010000</t>
  </si>
  <si>
    <t>POINT (-87.5832687198137 41.764102473127)</t>
  </si>
  <si>
    <t>20-25-106-005-0000</t>
  </si>
  <si>
    <t>20251060050000</t>
  </si>
  <si>
    <t>POINT (-87.5809305237936 41.7645095040923)</t>
  </si>
  <si>
    <t>Westhaven Park IIB 1820M</t>
  </si>
  <si>
    <t>17-07-417-056-0000</t>
  </si>
  <si>
    <t>17074170560000</t>
  </si>
  <si>
    <t>POINT (-87.6730526709735 41.8844211930687)</t>
  </si>
  <si>
    <t>Highland Tudor Manor, Jackson Park</t>
  </si>
  <si>
    <t>20-24-325-020-0000</t>
  </si>
  <si>
    <t>20243250200000</t>
  </si>
  <si>
    <t>POINT (-87.581698795606 41.7674993192462)</t>
  </si>
  <si>
    <t>Drexel Horizon</t>
  </si>
  <si>
    <t>16-33-120-002-0000</t>
  </si>
  <si>
    <t>16331200020000</t>
  </si>
  <si>
    <t>POINT (-87.760425348476 41.8301057270854)</t>
  </si>
  <si>
    <t>Park Place 3617</t>
  </si>
  <si>
    <t>19-11-127-001-0000</t>
  </si>
  <si>
    <t>19111270010000</t>
  </si>
  <si>
    <t>POINT (-87.7146165706398 41.8030655055853)</t>
  </si>
  <si>
    <t>Marshall Field Gardens Apartments 1351</t>
  </si>
  <si>
    <t>17-04-124-005-0000</t>
  </si>
  <si>
    <t>17041240050000</t>
  </si>
  <si>
    <t>POINT (-87.6390563263823 41.9067416731861)</t>
  </si>
  <si>
    <t>Marshall Field Gardens Apartments 402</t>
  </si>
  <si>
    <t xml:space="preserve">17-04-124-005-0000 </t>
  </si>
  <si>
    <t>Lawndale H&amp;A  BOND</t>
  </si>
  <si>
    <t>16-23-212-034-0000</t>
  </si>
  <si>
    <t>16232120340000</t>
  </si>
  <si>
    <t>POINT (-87.7069929854945 41.8632999501497)</t>
  </si>
  <si>
    <t>25-32-407-052-0000</t>
  </si>
  <si>
    <t>25324070520000</t>
  </si>
  <si>
    <t>POINT (-87.6368608400671 41.6455029698146)</t>
  </si>
  <si>
    <t>19-10-107-008-0000</t>
  </si>
  <si>
    <t>19101070080000</t>
  </si>
  <si>
    <t>POINT (-87.7427058341546 41.8051392046203)</t>
  </si>
  <si>
    <t>11-30-122-049-0000</t>
  </si>
  <si>
    <t>11301220490000</t>
  </si>
  <si>
    <t>POINT (-87.6857738596806 42.0197375949185)</t>
  </si>
  <si>
    <t xml:space="preserve">15-13-308-013-0000 </t>
  </si>
  <si>
    <t>15133080130000</t>
  </si>
  <si>
    <t>POINT (-87.8184162009558 41.8676677827272)</t>
  </si>
  <si>
    <t>70th/Merrill</t>
  </si>
  <si>
    <t>20-24-424-001-0000</t>
  </si>
  <si>
    <t>20244240010000</t>
  </si>
  <si>
    <t>213</t>
  </si>
  <si>
    <t>POINT (-87.5723283866721 41.7677896457147)</t>
  </si>
  <si>
    <t>North &amp; Pulaski Elderly Apts</t>
  </si>
  <si>
    <t>16-02-100-001-0000</t>
  </si>
  <si>
    <t>16021000010000</t>
  </si>
  <si>
    <t>POINT (-87.7263226035797 41.9094702123316)</t>
  </si>
  <si>
    <t>65th &amp; California</t>
  </si>
  <si>
    <t>19-24-216-001-0000</t>
  </si>
  <si>
    <t>19242160010000</t>
  </si>
  <si>
    <t>POINT (-87.6929379575881 41.7752577866696)</t>
  </si>
  <si>
    <t>Northpoint Apartments 7651</t>
  </si>
  <si>
    <t>11-29-105-001-0000</t>
  </si>
  <si>
    <t>11291050010000</t>
  </si>
  <si>
    <t>POINT (-87.6703660304356 42.0209368478446)</t>
  </si>
  <si>
    <t>Harvest Commons</t>
  </si>
  <si>
    <t>17-08-332-005-0000</t>
  </si>
  <si>
    <t>17083320050000</t>
  </si>
  <si>
    <t>POINT (-87.6661540179229 41.8821298819861)</t>
  </si>
  <si>
    <t>17-07-430-003-0000</t>
  </si>
  <si>
    <t>17074300030000</t>
  </si>
  <si>
    <t>POINT (-87.6689714192477 41.8830044168142)</t>
  </si>
  <si>
    <t>16-01-305-007-0000</t>
  </si>
  <si>
    <t>16013050070000</t>
  </si>
  <si>
    <t>POINT (-87.7008902572907 41.9008056471337)</t>
  </si>
  <si>
    <t>15-15-424-005-0000</t>
  </si>
  <si>
    <t>15154240050000</t>
  </si>
  <si>
    <t>POINT (-87.8527335075215 41.8654693206336)</t>
  </si>
  <si>
    <t>Parkside Terraces</t>
  </si>
  <si>
    <t>16-08-416-024-0000</t>
  </si>
  <si>
    <t>16084160240000</t>
  </si>
  <si>
    <t>POINT (-87.7670711756156 41.8831238032223)</t>
  </si>
  <si>
    <t>Schiller Place Apartments</t>
  </si>
  <si>
    <t>17-04-112-071-0000</t>
  </si>
  <si>
    <t>17041120710000</t>
  </si>
  <si>
    <t>POINT (-87.6470816640223 41.9073478307918)</t>
  </si>
  <si>
    <t>Campbell Terrace Apartments</t>
  </si>
  <si>
    <t>13-36-226-012-0000</t>
  </si>
  <si>
    <t>13362260120000</t>
  </si>
  <si>
    <t>POINT (-87.6888513699454 41.9188436030124)</t>
  </si>
  <si>
    <t xml:space="preserve">Spaulding Partners L.P. </t>
  </si>
  <si>
    <t>13-35-415-026-0000</t>
  </si>
  <si>
    <t>13354150260000</t>
  </si>
  <si>
    <t>POINT (-87.710618872868 41.9133642800518)</t>
  </si>
  <si>
    <t>8951 S Ada St</t>
  </si>
  <si>
    <t>25-05-121-015-0000</t>
  </si>
  <si>
    <t>25051210150000</t>
  </si>
  <si>
    <t>POINT (-87.6564876021828 41.7306478556517)</t>
  </si>
  <si>
    <t>13‐28‐223‐029‐0000</t>
  </si>
  <si>
    <t>13282230290000</t>
  </si>
  <si>
    <t>POINT (-87.7470966157027 41.9337725509071)</t>
  </si>
  <si>
    <t>Urban Bellwood, L.P.</t>
  </si>
  <si>
    <t>15-09-319-008-0000</t>
  </si>
  <si>
    <t>15093190080000</t>
  </si>
  <si>
    <t>POINT (-87.875791472965 41.8794337874258)</t>
  </si>
  <si>
    <t>Village Of Bellwood</t>
  </si>
  <si>
    <t>Lawndale H&amp;A Bond LP-5</t>
  </si>
  <si>
    <t>16-23-213-027-0000</t>
  </si>
  <si>
    <t>16232130270000</t>
  </si>
  <si>
    <t>POINT (-87.7061158439168 41.8633101114768)</t>
  </si>
  <si>
    <t>16-09-115-005-0000</t>
  </si>
  <si>
    <t>16091150050000</t>
  </si>
  <si>
    <t>POINT (-87.7629670901386 41.8902639791225)</t>
  </si>
  <si>
    <t>20-03-318-012-0000</t>
  </si>
  <si>
    <t>20033180120000</t>
  </si>
  <si>
    <t>POINT (-87.6249753855511 41.8107360213498)</t>
  </si>
  <si>
    <t>Northpoint Apartments 7717</t>
  </si>
  <si>
    <t>11-30-216-001-0000</t>
  </si>
  <si>
    <t>11302160010000</t>
  </si>
  <si>
    <t>POINT (-87.6727298482265 42.0222878615703)</t>
  </si>
  <si>
    <t>15-09-316-070-0000</t>
  </si>
  <si>
    <t>15093160700000</t>
  </si>
  <si>
    <t>POINT (-87.88021122093 41.8798029714446)</t>
  </si>
  <si>
    <t>20-03-118-039-0000</t>
  </si>
  <si>
    <t>20031180390000</t>
  </si>
  <si>
    <t>POINT (-87.6251580501521 41.8175998268997)</t>
  </si>
  <si>
    <t>Rich</t>
  </si>
  <si>
    <t>Carriage Creek Apartments</t>
  </si>
  <si>
    <t>31-34-200-021-0000</t>
  </si>
  <si>
    <t>31342000210000</t>
  </si>
  <si>
    <t>POINT (-87.7197244865205 41.4821253115703)</t>
  </si>
  <si>
    <t>Village Of Richton Park</t>
  </si>
  <si>
    <t>6748 S Blackstone</t>
  </si>
  <si>
    <t>20-23-404-022-0000</t>
  </si>
  <si>
    <t>20234040220000</t>
  </si>
  <si>
    <t>POINT (-87.5889723125037 41.7717491316138)</t>
  </si>
  <si>
    <t>11-31-303-053-0000</t>
  </si>
  <si>
    <t>11313030530000</t>
  </si>
  <si>
    <t>POINT (-87.6810683548752 42.0002641651683)</t>
  </si>
  <si>
    <t>Boulevard Court Apts</t>
  </si>
  <si>
    <t>13-36-320-035-0000</t>
  </si>
  <si>
    <t>13363200350000</t>
  </si>
  <si>
    <t>POINT (-87.7012155454365 41.9129275493952)</t>
  </si>
  <si>
    <t>Nuestro Pueblo Apartments 3029</t>
  </si>
  <si>
    <t>16-01-314-008-0000</t>
  </si>
  <si>
    <t>16013140080000</t>
  </si>
  <si>
    <t>POINT (-87.7013909144955 41.8981892166912)</t>
  </si>
  <si>
    <t xml:space="preserve">5351 W. 25th </t>
  </si>
  <si>
    <t>16-28-130-050-0000</t>
  </si>
  <si>
    <t>16281300500000</t>
  </si>
  <si>
    <t>POINT (-87.7585838312778 41.8444188858925)</t>
  </si>
  <si>
    <t>20-03-304-044-0000</t>
  </si>
  <si>
    <t>20033040440000</t>
  </si>
  <si>
    <t>POINT (-87.6186931737211 41.8160420070673)</t>
  </si>
  <si>
    <t>14-30-302-025-0000</t>
  </si>
  <si>
    <t>14303020250000</t>
  </si>
  <si>
    <t>POINT (-87.6785239644098 41.9315255115799)</t>
  </si>
  <si>
    <t>4900 N Spaulding</t>
  </si>
  <si>
    <t>13-11-421-026-0000</t>
  </si>
  <si>
    <t>13114210260000</t>
  </si>
  <si>
    <t>POINT (-87.7113262573202 41.970403857088)</t>
  </si>
  <si>
    <t>6734 S Chappel</t>
  </si>
  <si>
    <t>20-24-400-014-0000</t>
  </si>
  <si>
    <t>20244000140000</t>
  </si>
  <si>
    <t>POINT (-87.5755983656535 41.772550911407)</t>
  </si>
  <si>
    <t>The Leland</t>
  </si>
  <si>
    <t>14-17-111-012-0000</t>
  </si>
  <si>
    <t>14171110120000</t>
  </si>
  <si>
    <t>POINT (-87.6600418202347 41.96697069334)</t>
  </si>
  <si>
    <t xml:space="preserve">29-12-204-006-0000 </t>
  </si>
  <si>
    <t>29122040060000</t>
  </si>
  <si>
    <t>POINT (-87.5634001694666 41.6297743595709)</t>
  </si>
  <si>
    <t xml:space="preserve">4720 S. Drexel Blvd </t>
  </si>
  <si>
    <t>20-11-100-042-0000</t>
  </si>
  <si>
    <t>20111000420000</t>
  </si>
  <si>
    <t>POINT (-87.6048776893491 41.808784315836)</t>
  </si>
  <si>
    <t xml:space="preserve">1218 W. Lexington </t>
  </si>
  <si>
    <t>17-17-311-040-0000</t>
  </si>
  <si>
    <t>17173110400000</t>
  </si>
  <si>
    <t>POINT (-87.6575987815054 41.8725235322855)</t>
  </si>
  <si>
    <t>13-26-228-035-0000</t>
  </si>
  <si>
    <t>13262280350000</t>
  </si>
  <si>
    <t>POINT (-87.7095720981768 41.9322667924968)</t>
  </si>
  <si>
    <t>Damen Court Apts</t>
  </si>
  <si>
    <t>17-18-119-013-0000</t>
  </si>
  <si>
    <t>17181190130000</t>
  </si>
  <si>
    <t>POINT (-87.6772047520575 41.8781138009281)</t>
  </si>
  <si>
    <t xml:space="preserve">4400 Grove </t>
  </si>
  <si>
    <t>20-03-413-051-0000</t>
  </si>
  <si>
    <t>20034130510000</t>
  </si>
  <si>
    <t>POINT (-87.6071757452243 41.8138229777594)</t>
  </si>
  <si>
    <t>20-25-114-002-0000</t>
  </si>
  <si>
    <t>20251140020000</t>
  </si>
  <si>
    <t>POINT (-87.583266123048 41.7640012740027)</t>
  </si>
  <si>
    <t>13-28-201-002-0000</t>
  </si>
  <si>
    <t>13282010020000</t>
  </si>
  <si>
    <t>POINT (-87.7539614382111 41.938472520303)</t>
  </si>
  <si>
    <t>16-02-228-028-0000</t>
  </si>
  <si>
    <t>16022280280000</t>
  </si>
  <si>
    <t>POINT (-87.7079688814273 41.9031004794404)</t>
  </si>
  <si>
    <t>6100 Eberhart</t>
  </si>
  <si>
    <t>20-15-409-016-0000</t>
  </si>
  <si>
    <t>20154090160000</t>
  </si>
  <si>
    <t>POINT (-87.6136269812759 41.7837087965345)</t>
  </si>
  <si>
    <t>64th and Kedzie</t>
  </si>
  <si>
    <t>19-24-100-016-0000</t>
  </si>
  <si>
    <t>19241000160000</t>
  </si>
  <si>
    <t>POINT (-87.7027444268381 41.7773174506106)</t>
  </si>
  <si>
    <t>20-21-416-031-0000</t>
  </si>
  <si>
    <t>20214160310000</t>
  </si>
  <si>
    <t>POINT (-87.6272138559492 41.7679002949833)</t>
  </si>
  <si>
    <t>13-34-422-035-0000</t>
  </si>
  <si>
    <t>13344220350000</t>
  </si>
  <si>
    <t>POINT (-87.7272965919793 41.9128347992233)</t>
  </si>
  <si>
    <t>17-21-424-020-0000</t>
  </si>
  <si>
    <t>17214240200000</t>
  </si>
  <si>
    <t>POINT (-87.6290069968319 41.8541588605759)</t>
  </si>
  <si>
    <t>25-32-406-059-0000</t>
  </si>
  <si>
    <t>25324060590000</t>
  </si>
  <si>
    <t>POINT (-87.6375146965843 41.6454540903287)</t>
  </si>
  <si>
    <t>5337 North Damen</t>
  </si>
  <si>
    <t>14-07-210-013-0000</t>
  </si>
  <si>
    <t>14072100130000</t>
  </si>
  <si>
    <t>POINT (-87.6792586521113 41.9790254339822)</t>
  </si>
  <si>
    <t>Greenwood Park Apartments 1037</t>
  </si>
  <si>
    <t>20-11-103-008-0000</t>
  </si>
  <si>
    <t>20111030080000</t>
  </si>
  <si>
    <t>POINT (-87.5995680469404 41.8093502408797)</t>
  </si>
  <si>
    <t>14-17-221-009-0000</t>
  </si>
  <si>
    <t>14172210090000</t>
  </si>
  <si>
    <t>POINT (-87.6507240181979 41.9652000237476)</t>
  </si>
  <si>
    <t>Town Hall Apartments</t>
  </si>
  <si>
    <t>14-20-230-020-0000</t>
  </si>
  <si>
    <t>14202300200000</t>
  </si>
  <si>
    <t>POINT (-87.6498522478054 41.9479506637181)</t>
  </si>
  <si>
    <t>chicago_44</t>
  </si>
  <si>
    <t>13-14-431-006-0000</t>
  </si>
  <si>
    <t>13144310060000</t>
  </si>
  <si>
    <t>POINT (-87.70822510056 41.9554791434884)</t>
  </si>
  <si>
    <t>17-20-217-016-0000</t>
  </si>
  <si>
    <t>17202170160000</t>
  </si>
  <si>
    <t>POINT (-87.6485797135766 41.8637761829589)</t>
  </si>
  <si>
    <t>8935-39 S Dauphin Ave</t>
  </si>
  <si>
    <t>25-02-108-005-0000</t>
  </si>
  <si>
    <t>25021080050000</t>
  </si>
  <si>
    <t>POINT (-87.6020230892264 41.7317898554133)</t>
  </si>
  <si>
    <t>BURNSIDE</t>
  </si>
  <si>
    <t>430 44th</t>
  </si>
  <si>
    <t>20-03-400-041-0000</t>
  </si>
  <si>
    <t>20034000410000</t>
  </si>
  <si>
    <t>POINT (-87.6152135024819 41.8151884971616)</t>
  </si>
  <si>
    <t>20-02-126-025-0000</t>
  </si>
  <si>
    <t>20021260250000</t>
  </si>
  <si>
    <t>POINT (-87.6013504655541 41.8225032812116)</t>
  </si>
  <si>
    <t>1962 E 71st Place</t>
  </si>
  <si>
    <t>20-25-109-013-0000</t>
  </si>
  <si>
    <t>20251090130000</t>
  </si>
  <si>
    <t>POINT (-87.5766319692365 41.7654965946831)</t>
  </si>
  <si>
    <t>02-01-201-006-0000</t>
  </si>
  <si>
    <t>02012010060000</t>
  </si>
  <si>
    <t>POINT (-88.012917376363 42.1470680067159)</t>
  </si>
  <si>
    <t>13-14-431-005-0000</t>
  </si>
  <si>
    <t>13144310050000</t>
  </si>
  <si>
    <t>POINT (-87.7083556499989 41.9554774386609)</t>
  </si>
  <si>
    <t>17-07-430-002-0000</t>
  </si>
  <si>
    <t>17074300020000</t>
  </si>
  <si>
    <t>POINT (-87.6690631669766 41.8830029720548)</t>
  </si>
  <si>
    <t>Mahalia Place 4156</t>
  </si>
  <si>
    <t>20-03-115-031-0000</t>
  </si>
  <si>
    <t>20031150310000</t>
  </si>
  <si>
    <t>POINT (-87.6203220295213 41.818542734537)</t>
  </si>
  <si>
    <t>17-18-125-041-0000</t>
  </si>
  <si>
    <t>17181250410000</t>
  </si>
  <si>
    <t>POINT (-87.6783770394565 41.8765717519557)</t>
  </si>
  <si>
    <t>16-12-107-030-0000</t>
  </si>
  <si>
    <t>16121070300000</t>
  </si>
  <si>
    <t>POINT (-87.7045552441239 41.8906513369297)</t>
  </si>
  <si>
    <t>Lathrop Homes 1A-10</t>
  </si>
  <si>
    <t>14-30-123-008-0000</t>
  </si>
  <si>
    <t>14301230080000</t>
  </si>
  <si>
    <t>POINT (-87.6814064278481 41.9337539918836)</t>
  </si>
  <si>
    <t>NORTH CENTER</t>
  </si>
  <si>
    <t>16-24-202-013-0000</t>
  </si>
  <si>
    <t>16242020130000</t>
  </si>
  <si>
    <t>POINT (-87.6926926752547 41.8658732864433)</t>
  </si>
  <si>
    <t>16-11-220-006-0000</t>
  </si>
  <si>
    <t>16112200060000</t>
  </si>
  <si>
    <t>POINT (-87.7109392369226 41.8912567115573)</t>
  </si>
  <si>
    <t>The Hazelton</t>
  </si>
  <si>
    <t>14-17-407-002-0000</t>
  </si>
  <si>
    <t>14174070020000</t>
  </si>
  <si>
    <t>POINT (-87.6519238154799 41.9615365475774)</t>
  </si>
  <si>
    <t>Savoy Square 4331</t>
  </si>
  <si>
    <t>20-04-413-035-0000</t>
  </si>
  <si>
    <t>20044130350000</t>
  </si>
  <si>
    <t>POINT (-87.6270345662725 41.8153274219682)</t>
  </si>
  <si>
    <t>17-04-306-041-0000</t>
  </si>
  <si>
    <t>17043060410000</t>
  </si>
  <si>
    <t>POINT (-87.6406514169684 41.9031220225389)</t>
  </si>
  <si>
    <t>Park Place 4957</t>
  </si>
  <si>
    <t>19-11-127-002-0000</t>
  </si>
  <si>
    <t>19111270020000</t>
  </si>
  <si>
    <t>POINT (-87.7146075630372 41.8027335349792)</t>
  </si>
  <si>
    <t>16-23-216-035-0000</t>
  </si>
  <si>
    <t>16232160350000</t>
  </si>
  <si>
    <t>POINT (-87.7118250091144 41.8621211145948)</t>
  </si>
  <si>
    <t xml:space="preserve">14-06-225-007-0000 </t>
  </si>
  <si>
    <t>14062250070000</t>
  </si>
  <si>
    <t>POINT (-87.6759119569899 41.9912590196469)</t>
  </si>
  <si>
    <t xml:space="preserve">Victory Apartments Preservation </t>
  </si>
  <si>
    <t>13-36-325-016-0000</t>
  </si>
  <si>
    <t>13363250160000</t>
  </si>
  <si>
    <t>POINT (-87.7048955438368 41.9118182557363)</t>
  </si>
  <si>
    <t>16-16-208-001-0000</t>
  </si>
  <si>
    <t>16162080010000</t>
  </si>
  <si>
    <t>POINT (-87.7490186311683 41.8782846502943)</t>
  </si>
  <si>
    <t>Lavergne Courts 4941</t>
  </si>
  <si>
    <t>Northpoint Apartments 1658</t>
  </si>
  <si>
    <t>11-30-205-012-0000</t>
  </si>
  <si>
    <t>11302050120000</t>
  </si>
  <si>
    <t>POINT (-87.6729410589075 42.0227878354764)</t>
  </si>
  <si>
    <t xml:space="preserve">West Ridge Senior Partners </t>
  </si>
  <si>
    <t>13-01-121-039-0000</t>
  </si>
  <si>
    <t>13011210390000</t>
  </si>
  <si>
    <t>POINT (-87.6998532314101 41.9934707837107)</t>
  </si>
  <si>
    <t>chicago_50</t>
  </si>
  <si>
    <t>Victory Centre of Roseland SLF</t>
  </si>
  <si>
    <t>25-15-111-030-0000</t>
  </si>
  <si>
    <t>25151110300000</t>
  </si>
  <si>
    <t>POINT (-87.6211717453074 41.7041747681866)</t>
  </si>
  <si>
    <t>16-24-207-057-0000</t>
  </si>
  <si>
    <t>16242070570000</t>
  </si>
  <si>
    <t>POINT (-87.6936697887668 41.8642507727211)</t>
  </si>
  <si>
    <t>20-03-118-037-0000</t>
  </si>
  <si>
    <t>20031180370000</t>
  </si>
  <si>
    <t>POINT (-87.6251685612879 41.8178751144977)</t>
  </si>
  <si>
    <t>427-39 East Oakwood Blvd</t>
  </si>
  <si>
    <t>20-03-203-007-0000</t>
  </si>
  <si>
    <t>20032030070000</t>
  </si>
  <si>
    <t>POINT (-87.6154027594536 41.8223549828612)</t>
  </si>
  <si>
    <t>Northpoint Apartments 7705</t>
  </si>
  <si>
    <t>11-30-216-006-0000</t>
  </si>
  <si>
    <t>11302160060000</t>
  </si>
  <si>
    <t>POINT (-87.6727396550128 42.0213677003425)</t>
  </si>
  <si>
    <t>Cambridge Manor Apartments</t>
  </si>
  <si>
    <t>17-27-305-115-0000</t>
  </si>
  <si>
    <t>17273051150000</t>
  </si>
  <si>
    <t>POINT (-87.6209721864359 41.84470408247)</t>
  </si>
  <si>
    <t>DOUGLAS</t>
  </si>
  <si>
    <t>Victory Apartments Preservation</t>
  </si>
  <si>
    <t>16-01-316-014-0000</t>
  </si>
  <si>
    <t>16013160140000</t>
  </si>
  <si>
    <t>POINT (-87.6983870233898 41.8991428880586)</t>
  </si>
  <si>
    <t>thornton</t>
  </si>
  <si>
    <t>Garden Homes of River Oaks II</t>
  </si>
  <si>
    <t>29-24-200-046-0000</t>
  </si>
  <si>
    <t>29242000460000</t>
  </si>
  <si>
    <t>POINT (-87.5649680204743 41.5968932743684)</t>
  </si>
  <si>
    <t>The Washington at Woodlawn Park 6211</t>
  </si>
  <si>
    <t>20-15-417-028-0000</t>
  </si>
  <si>
    <t>20154170280000</t>
  </si>
  <si>
    <t>POINT (-87.6140946936472 41.7815439910858)</t>
  </si>
  <si>
    <t>25-32-406-055-0000</t>
  </si>
  <si>
    <t>25324060550000</t>
  </si>
  <si>
    <t>POINT (-87.6375180984504 41.6468848173692)</t>
  </si>
  <si>
    <t>Peterson Plaza Apartments 1743</t>
  </si>
  <si>
    <t>14-06-400-010-0000</t>
  </si>
  <si>
    <t>14064000100000</t>
  </si>
  <si>
    <t>POINT (-87.6733552921319 41.9904810940394)</t>
  </si>
  <si>
    <t>2242 N. Monticello</t>
  </si>
  <si>
    <t>13-35-113-022-0000</t>
  </si>
  <si>
    <t>13351130220000</t>
  </si>
  <si>
    <t>POINT (-87.7185567656253 41.9222524075559)</t>
  </si>
  <si>
    <t xml:space="preserve">20-28-227-040-0000 </t>
  </si>
  <si>
    <t>20282270400000</t>
  </si>
  <si>
    <t>POINT (-87.6286594195972 41.7584414250704)</t>
  </si>
  <si>
    <t>19-10-107-015-0000</t>
  </si>
  <si>
    <t>19101070150000</t>
  </si>
  <si>
    <t>POINT (-87.7426924193858 41.8046590230745)</t>
  </si>
  <si>
    <t>Renaissance Saint Luke SLF ("Greenview Place ")</t>
  </si>
  <si>
    <t>14-20-328-047-0000</t>
  </si>
  <si>
    <t>14203280470000</t>
  </si>
  <si>
    <t>POINT (-87.6670203305503 41.9403662434005)</t>
  </si>
  <si>
    <t>7200 Woodlawn</t>
  </si>
  <si>
    <t>20-26-114-022-0000</t>
  </si>
  <si>
    <t>20261140220000</t>
  </si>
  <si>
    <t>POINT (-87.5961660402611 41.7640137108961)</t>
  </si>
  <si>
    <t>Thornwood Apartments</t>
  </si>
  <si>
    <t>32-09-101-028-0000</t>
  </si>
  <si>
    <t>32091010280000</t>
  </si>
  <si>
    <t>POINT (-87.6314526470404 41.5370588074904)</t>
  </si>
  <si>
    <t>5050 S Laflin St</t>
  </si>
  <si>
    <t>20-08-125-046-0000</t>
  </si>
  <si>
    <t>20081250460000</t>
  </si>
  <si>
    <t>POINT (-87.6625701270611 41.801610112477)</t>
  </si>
  <si>
    <t>25-32-408-001-0000</t>
  </si>
  <si>
    <t>25324080010000</t>
  </si>
  <si>
    <t>POINT (-87.6367773361292 41.6450771873896)</t>
  </si>
  <si>
    <t>16-11-413-033-0000</t>
  </si>
  <si>
    <t>16114130330000</t>
  </si>
  <si>
    <t>POINT (-87.7092867576291 41.8830201077507)</t>
  </si>
  <si>
    <t>Avanath Renaissance North LLC</t>
  </si>
  <si>
    <t>17-04-108-002-0000</t>
  </si>
  <si>
    <t>17041080020000</t>
  </si>
  <si>
    <t>POINT (-87.6430702718272 41.9107682714974)</t>
  </si>
  <si>
    <t>chicago_2</t>
  </si>
  <si>
    <t>16-02-100-002-0000</t>
  </si>
  <si>
    <t>16021000020000</t>
  </si>
  <si>
    <t>POINT (-87.7261146147001 41.9095740185746)</t>
  </si>
  <si>
    <t>Fullerton Court Apartments 2340</t>
  </si>
  <si>
    <t>14-32-100-010-0000</t>
  </si>
  <si>
    <t>14321000100000</t>
  </si>
  <si>
    <t>POINT (-87.6673158120234 41.9246110857147)</t>
  </si>
  <si>
    <t>Avanath Scotland Yard LLC</t>
  </si>
  <si>
    <t>14-17-409-013-0000</t>
  </si>
  <si>
    <t>14174090130000</t>
  </si>
  <si>
    <t>POINT (-87.6533103237376 41.9598042487308)</t>
  </si>
  <si>
    <t>14101-07 S TRACY AVE</t>
  </si>
  <si>
    <t xml:space="preserve">29-04-114-004-0000 </t>
  </si>
  <si>
    <t>29041140040000</t>
  </si>
  <si>
    <t>POINT (-87.6302108863646 41.6386285154553)</t>
  </si>
  <si>
    <t xml:space="preserve">2050 E. 72nd Place </t>
  </si>
  <si>
    <t>20-25-207-044-0000</t>
  </si>
  <si>
    <t>20252070440000</t>
  </si>
  <si>
    <t>POINT (-87.5741787851717 41.7637134530723)</t>
  </si>
  <si>
    <t>16-24-202-014-0000</t>
  </si>
  <si>
    <t>16242020140000</t>
  </si>
  <si>
    <t>POINT (-87.6926009203721 41.8658742566045)</t>
  </si>
  <si>
    <t>Montclare Senior Residences of Avalon Park Phase II</t>
  </si>
  <si>
    <t>20-26-417-045-0000</t>
  </si>
  <si>
    <t>20264170450000</t>
  </si>
  <si>
    <t>POINT (-87.5954263096679 41.7544105422181)</t>
  </si>
  <si>
    <t>AVALON PARK</t>
  </si>
  <si>
    <t>25-32-406-022-0000</t>
  </si>
  <si>
    <t>25324060220000</t>
  </si>
  <si>
    <t>POINT (-87.6375188920615 41.6472416344559)</t>
  </si>
  <si>
    <t>Victory Centre of River Woods SLF</t>
  </si>
  <si>
    <t>15-02-201-007-0000</t>
  </si>
  <si>
    <t>15022010070000</t>
  </si>
  <si>
    <t>POINT (-87.8295009215656 41.9079639370573)</t>
  </si>
  <si>
    <t>Village Of Melrose Park</t>
  </si>
  <si>
    <t>20-03-413-055-0000</t>
  </si>
  <si>
    <t>20034130550000</t>
  </si>
  <si>
    <t>POINT (-87.6070905298565 41.8146438056241)</t>
  </si>
  <si>
    <t xml:space="preserve">Humboldt Park Residence Preservation </t>
  </si>
  <si>
    <t>16-02-408-031-0000</t>
  </si>
  <si>
    <t>16024080310000</t>
  </si>
  <si>
    <t>290</t>
  </si>
  <si>
    <t>POINT (-87.7109127042995 41.9023034243259)</t>
  </si>
  <si>
    <t>7616 South Phillips</t>
  </si>
  <si>
    <t>21-30-307-015-0000</t>
  </si>
  <si>
    <t>21303070150000</t>
  </si>
  <si>
    <t>POINT (-87.5654588742918 41.7565227787621)</t>
  </si>
  <si>
    <t>Buena Vista Apts</t>
  </si>
  <si>
    <t>13-36-326-036-0000</t>
  </si>
  <si>
    <t>13363260360000</t>
  </si>
  <si>
    <t>POINT (-87.7038639883426 41.9104604123876)</t>
  </si>
  <si>
    <t>20-10-110-021-0000</t>
  </si>
  <si>
    <t>20101100210000</t>
  </si>
  <si>
    <t>POINT (-87.6184602063648 41.8067332982935)</t>
  </si>
  <si>
    <t>Victory Centre of Sierra Ridge SA</t>
  </si>
  <si>
    <t>28-27-202-006-0000</t>
  </si>
  <si>
    <t>28272020060000</t>
  </si>
  <si>
    <t>POINT (-87.7180901709297 41.5821304007838)</t>
  </si>
  <si>
    <t>Zapata Apartments 1955</t>
  </si>
  <si>
    <t>13-35-402-001-0000</t>
  </si>
  <si>
    <t>13354020010000</t>
  </si>
  <si>
    <t>POINT (-87.7133633900224 41.9170274768482)</t>
  </si>
  <si>
    <t>17-21-424-023-0000</t>
  </si>
  <si>
    <t>17214240230000</t>
  </si>
  <si>
    <t>POINT (-87.629182599219 41.8538059949307)</t>
  </si>
  <si>
    <t>Indiana/44th</t>
  </si>
  <si>
    <t>20-03-302-022-0000</t>
  </si>
  <si>
    <t>20033020220000</t>
  </si>
  <si>
    <t>POINT (-87.6218443270769 41.8149705036899)</t>
  </si>
  <si>
    <t>17-20-326-040-0000</t>
  </si>
  <si>
    <t>17203260400000</t>
  </si>
  <si>
    <t>POINT (-87.6566833647771 41.8547013294072)</t>
  </si>
  <si>
    <t>1608 North Luna</t>
  </si>
  <si>
    <t>13-33-319-033-0000</t>
  </si>
  <si>
    <t>13333190330000</t>
  </si>
  <si>
    <t>POINT (-87.7644097274064 41.9096997157687)</t>
  </si>
  <si>
    <t>Woodlawn Station</t>
  </si>
  <si>
    <t>20-23-102-013-0000</t>
  </si>
  <si>
    <t>20231020130000</t>
  </si>
  <si>
    <t>POINT (-87.6049958603628 41.778223340799)</t>
  </si>
  <si>
    <t>7927 S Ellis Ave</t>
  </si>
  <si>
    <t>20-35-104-006-0000</t>
  </si>
  <si>
    <t>20351040060000</t>
  </si>
  <si>
    <t>POINT (-87.5999606247834 41.7504919527142)</t>
  </si>
  <si>
    <t>1257 S Christiana Ave</t>
  </si>
  <si>
    <t>16-23-205-027-0000</t>
  </si>
  <si>
    <t>16232050270000</t>
  </si>
  <si>
    <t>POINT (-87.7089223258727 41.8646593428105)</t>
  </si>
  <si>
    <t xml:space="preserve">25-15-111-036-0000 </t>
  </si>
  <si>
    <t>25151110360000</t>
  </si>
  <si>
    <t>POINT (-87.6211845299045 41.7036955736936)</t>
  </si>
  <si>
    <t>25-32-406-056-0000</t>
  </si>
  <si>
    <t>25324060560000</t>
  </si>
  <si>
    <t>POINT (-87.6375169593686 41.6463906941426)</t>
  </si>
  <si>
    <t>13-34-422-019-0000</t>
  </si>
  <si>
    <t>13344220190000</t>
  </si>
  <si>
    <t>POINT (-87.7268019019497 41.9131481133821)</t>
  </si>
  <si>
    <t>14029-31 S Atlantic</t>
  </si>
  <si>
    <t>25-15-111-035-0000</t>
  </si>
  <si>
    <t>25151110350000</t>
  </si>
  <si>
    <t>POINT (-87.6211825053494 41.7037699196979)</t>
  </si>
  <si>
    <t>14-17-221-032-0000</t>
  </si>
  <si>
    <t>14172210320000</t>
  </si>
  <si>
    <t>POINT (-87.6509458316886 41.9651865789014)</t>
  </si>
  <si>
    <t>16-24-201-003-0000</t>
  </si>
  <si>
    <t>16242010030000</t>
  </si>
  <si>
    <t>POINT (-87.6942009207712 41.8662260656261)</t>
  </si>
  <si>
    <t>7024 Paxton</t>
  </si>
  <si>
    <t>20-24-424-011-0000</t>
  </si>
  <si>
    <t>20244240110000</t>
  </si>
  <si>
    <t>POINT (-87.5717841550477 41.767150228032)</t>
  </si>
  <si>
    <t>17-17-116-049-0000</t>
  </si>
  <si>
    <t>17171160490000</t>
  </si>
  <si>
    <t>POINT (-87.6613379140306 41.8774513698355)</t>
  </si>
  <si>
    <t>14446 Calhoun</t>
  </si>
  <si>
    <t>29-01-411-044-0000</t>
  </si>
  <si>
    <t>29014110440000</t>
  </si>
  <si>
    <t>POINT (-87.5619641909067 41.6320133826708)</t>
  </si>
  <si>
    <t>Village Of Burnham</t>
  </si>
  <si>
    <t>19-10-107-002-0000</t>
  </si>
  <si>
    <t>19101070020000</t>
  </si>
  <si>
    <t>POINT (-87.7427173125044 41.8055507141188)</t>
  </si>
  <si>
    <t>17-18-125-042-0000</t>
  </si>
  <si>
    <t>17181250420000</t>
  </si>
  <si>
    <t>POINT (-87.678725412627 41.8771864725182)</t>
  </si>
  <si>
    <t>The Washington at Woodlawn Park 6456</t>
  </si>
  <si>
    <t>20-23-102-023-0000</t>
  </si>
  <si>
    <t>20231020230000</t>
  </si>
  <si>
    <t>POINT (-87.6049667343958 41.7769411189563)</t>
  </si>
  <si>
    <t>17-18-125-039-0000</t>
  </si>
  <si>
    <t>17181250390000</t>
  </si>
  <si>
    <t>POINT (-87.678193779716 41.8768583377065)</t>
  </si>
  <si>
    <t>17-21-423-018-0000</t>
  </si>
  <si>
    <t>17214230180000</t>
  </si>
  <si>
    <t>POINT (-87.6296442080401 41.8536499145615)</t>
  </si>
  <si>
    <t>14-17-221-011-0000</t>
  </si>
  <si>
    <t>14172210110000</t>
  </si>
  <si>
    <t>POINT (-87.6503643742064 41.9651004242577)</t>
  </si>
  <si>
    <t>10-13-209-026-0000</t>
  </si>
  <si>
    <t>10132090260000</t>
  </si>
  <si>
    <t>POINT (-87.6938228737379 42.0537481493347)</t>
  </si>
  <si>
    <t>Parkway Apartments</t>
  </si>
  <si>
    <t>14-28-115-042-0000</t>
  </si>
  <si>
    <t>14281150420000</t>
  </si>
  <si>
    <t>POINT (-87.6472385592405 41.9330378337432)</t>
  </si>
  <si>
    <t>17-04-306-030-0000</t>
  </si>
  <si>
    <t>17043060300000</t>
  </si>
  <si>
    <t>POINT (-87.6406958758355 41.9034517993657)</t>
  </si>
  <si>
    <t>20-03-301-015-0000</t>
  </si>
  <si>
    <t>20033010150000</t>
  </si>
  <si>
    <t>POINT (-87.62349319694 41.8159614222758)</t>
  </si>
  <si>
    <t>20-03-115-040-0000</t>
  </si>
  <si>
    <t>20031150400000</t>
  </si>
  <si>
    <t>POINT (-87.6203530524086 41.8195837864532)</t>
  </si>
  <si>
    <t xml:space="preserve">Wicker Park Renaissance </t>
  </si>
  <si>
    <t>17-06-207-022-0000</t>
  </si>
  <si>
    <t>17062070220000</t>
  </si>
  <si>
    <t>POINT (-87.6768354131634 41.9089799248556)</t>
  </si>
  <si>
    <t>5600 S Michigan Ave</t>
  </si>
  <si>
    <t>20-15-108-025-0000</t>
  </si>
  <si>
    <t>20151080250000</t>
  </si>
  <si>
    <t>POINT (-87.6227813531248 41.7927259670655)</t>
  </si>
  <si>
    <t>20-14-405-007-0000</t>
  </si>
  <si>
    <t>20144050070000</t>
  </si>
  <si>
    <t>POINT (-87.5886098069455 41.7850329270635)</t>
  </si>
  <si>
    <t>7220 S. Shore Drive</t>
  </si>
  <si>
    <t xml:space="preserve">21-30-107-019-0000 </t>
  </si>
  <si>
    <t>21301070190000</t>
  </si>
  <si>
    <t>POINT (-87.561896350856 41.7647944483042)</t>
  </si>
  <si>
    <t>17-18-118-030-0000</t>
  </si>
  <si>
    <t>17181180300000</t>
  </si>
  <si>
    <t>POINT (-87.6781454714915 41.8785434261449)</t>
  </si>
  <si>
    <t>17-18-124-025-0000</t>
  </si>
  <si>
    <t>17181240250000</t>
  </si>
  <si>
    <t>POINT (-87.6798668008448 41.8773967858181)</t>
  </si>
  <si>
    <t>17-18-118-029-0000</t>
  </si>
  <si>
    <t>17181180290000</t>
  </si>
  <si>
    <t>POINT (-87.6784224702172 41.8781749595236)</t>
  </si>
  <si>
    <t>Montclare Senior Residences SLF of Lawndale, LLC</t>
  </si>
  <si>
    <t>16-22-409-037-0000</t>
  </si>
  <si>
    <t>16224090370000</t>
  </si>
  <si>
    <t>POINT (-87.7339138899104 41.8553667154725)</t>
  </si>
  <si>
    <t xml:space="preserve">29-04-112-035-0000 </t>
  </si>
  <si>
    <t>29041120350000</t>
  </si>
  <si>
    <t>POINT (-87.627779032609 41.6396443979166)</t>
  </si>
  <si>
    <t>20-04-216-093-0000</t>
  </si>
  <si>
    <t>20042160930000</t>
  </si>
  <si>
    <t>POINT (-87.6267425923324 41.8209139065632)</t>
  </si>
  <si>
    <t>7800 S Sangamon</t>
  </si>
  <si>
    <t>20-29-428-015-0000</t>
  </si>
  <si>
    <t>20294280150000</t>
  </si>
  <si>
    <t>POINT (-87.6480699986721 41.752197854913)</t>
  </si>
  <si>
    <t>8000 S Ellis Ave</t>
  </si>
  <si>
    <t>20-35-110-015-0000</t>
  </si>
  <si>
    <t>20351100150000</t>
  </si>
  <si>
    <t>POINT (-87.6006279570233 41.7493330942064)</t>
  </si>
  <si>
    <t>14-18-223-015-0000</t>
  </si>
  <si>
    <t>14182230150000</t>
  </si>
  <si>
    <t>POINT (-87.669747245249 41.9624338353836)</t>
  </si>
  <si>
    <t>16-08-317-014-0000</t>
  </si>
  <si>
    <t>16083170140000</t>
  </si>
  <si>
    <t>POINT (-87.7752300302586 41.8834346301346)</t>
  </si>
  <si>
    <t>10 W 137th ST</t>
  </si>
  <si>
    <t>25-33-408-001-0000</t>
  </si>
  <si>
    <t>25334080010000</t>
  </si>
  <si>
    <t>POINT (-87.622366302892 41.6464286865567)</t>
  </si>
  <si>
    <t>14-06-400-008-0000</t>
  </si>
  <si>
    <t>14064000080000</t>
  </si>
  <si>
    <t>POINT (-87.6735726159283 41.9904772935644)</t>
  </si>
  <si>
    <t>17-21-417-019-0000</t>
  </si>
  <si>
    <t>17214170190000</t>
  </si>
  <si>
    <t>POINT (-87.62969105205 41.854659569077)</t>
  </si>
  <si>
    <t>25-05-119-016-0000</t>
  </si>
  <si>
    <t>25051190160000</t>
  </si>
  <si>
    <t>POINT (-87.6584395681077 41.7319565148929)</t>
  </si>
  <si>
    <t>17-04-306-043-0000</t>
  </si>
  <si>
    <t>17043060430000</t>
  </si>
  <si>
    <t>POINT (-87.6407598689437 41.9031225865828)</t>
  </si>
  <si>
    <t xml:space="preserve">16-02-408-006-0000 </t>
  </si>
  <si>
    <t>16024080060000</t>
  </si>
  <si>
    <t>POINT (-87.7110451021719 41.9025317684112)</t>
  </si>
  <si>
    <t>20-02-126-015-0000</t>
  </si>
  <si>
    <t>20021260150000</t>
  </si>
  <si>
    <t>POINT (-87.6009493574525 41.8219321449056)</t>
  </si>
  <si>
    <t>11932 S Stewart Ave</t>
  </si>
  <si>
    <t>25-28-107-031-0000</t>
  </si>
  <si>
    <t>25281070310000</t>
  </si>
  <si>
    <t>POINT (-87.6325929125222 41.676836012893)</t>
  </si>
  <si>
    <t>WEST PULLMAN</t>
  </si>
  <si>
    <t>6602 S Winchester</t>
  </si>
  <si>
    <t>20-19-224-019-0000</t>
  </si>
  <si>
    <t>20192240190000</t>
  </si>
  <si>
    <t>POINT (-87.6729027407132 41.7737089835898)</t>
  </si>
  <si>
    <t>Circle Park Apartments 1(a)</t>
  </si>
  <si>
    <t>17-17-327-053-0000</t>
  </si>
  <si>
    <t>17173270530000</t>
  </si>
  <si>
    <t>POINT (-87.6659588409352 41.8683706018653)</t>
  </si>
  <si>
    <t>5116 Indiana</t>
  </si>
  <si>
    <t>20-10-302-018-0000</t>
  </si>
  <si>
    <t>20103020180000</t>
  </si>
  <si>
    <t>POINT (-87.6214960790645 41.8014470604904)</t>
  </si>
  <si>
    <t>20-02-127-001-0000</t>
  </si>
  <si>
    <t>20021270010000</t>
  </si>
  <si>
    <t>POINT (-87.6012135420892 41.8213533407724)</t>
  </si>
  <si>
    <t>6958 S Vernon</t>
  </si>
  <si>
    <t>20-22-414-035-0000</t>
  </si>
  <si>
    <t>20224140350000</t>
  </si>
  <si>
    <t>POINT (-87.6144477434858 41.7676965882449)</t>
  </si>
  <si>
    <t>Mahalia Place 4231</t>
  </si>
  <si>
    <t>20-03-119-008-0000</t>
  </si>
  <si>
    <t>20031190080000</t>
  </si>
  <si>
    <t>POINT (-87.624196668594 41.8173459326009)</t>
  </si>
  <si>
    <t>17-18-124-028-0000</t>
  </si>
  <si>
    <t>17181240280000</t>
  </si>
  <si>
    <t>POINT (-87.679357234101 41.8771124885453)</t>
  </si>
  <si>
    <t xml:space="preserve">20-28-313-030-0000 </t>
  </si>
  <si>
    <t>20283130300000</t>
  </si>
  <si>
    <t>POINT (-87.6347767930261 41.7551723694518)</t>
  </si>
  <si>
    <t xml:space="preserve">25-15-111-049-0000 </t>
  </si>
  <si>
    <t>25151110490000</t>
  </si>
  <si>
    <t>POINT (-87.6211671865347 41.7043470307165)</t>
  </si>
  <si>
    <t>11-30-122-042-0000</t>
  </si>
  <si>
    <t>11301220420000</t>
  </si>
  <si>
    <t>POINT (-87.6864190737077 42.0197432638479)</t>
  </si>
  <si>
    <t>Montclare Englewood, LLC</t>
  </si>
  <si>
    <t>20-20-206-045-0000</t>
  </si>
  <si>
    <t>20202060450000</t>
  </si>
  <si>
    <t>POINT (-87.6463953197689 41.7785774052385)</t>
  </si>
  <si>
    <t>16-24-207-016-0000</t>
  </si>
  <si>
    <t>16242070160000</t>
  </si>
  <si>
    <t>POINT (-87.6942229223035 41.8644542917975)</t>
  </si>
  <si>
    <t xml:space="preserve">13-26-407-003-0000 </t>
  </si>
  <si>
    <t>13264070030000</t>
  </si>
  <si>
    <t>POINT (-87.7083868503581 41.9312803135931)</t>
  </si>
  <si>
    <t>North &amp; Talman Elderly Apartments</t>
  </si>
  <si>
    <t>13-36-427-036-0000</t>
  </si>
  <si>
    <t>13364270360000</t>
  </si>
  <si>
    <t>POINT (-87.6937654859102 41.9105689892346)</t>
  </si>
  <si>
    <t>Lawndale H&amp;A Bond</t>
  </si>
  <si>
    <t>16-14-102-032-0000</t>
  </si>
  <si>
    <t>16141020320000</t>
  </si>
  <si>
    <t>POINT (-87.7233796029168 41.8791553139626)</t>
  </si>
  <si>
    <t>Olympic Village</t>
  </si>
  <si>
    <t>32-19-102-045-0000</t>
  </si>
  <si>
    <t>32191020450000</t>
  </si>
  <si>
    <t>POINT (-87.66598722755 41.5083637335849)</t>
  </si>
  <si>
    <t>Westhaven IIA 2237</t>
  </si>
  <si>
    <t>17-07-321-044-0000</t>
  </si>
  <si>
    <t>17073210440000</t>
  </si>
  <si>
    <t>POINT (-87.6834311123172 41.8836931074292)</t>
  </si>
  <si>
    <t>Victory Apt Preservation</t>
  </si>
  <si>
    <t>17-06-128-002-0000</t>
  </si>
  <si>
    <t>17061280020000</t>
  </si>
  <si>
    <t>POINT (-87.6818009508488 41.9037893853539)</t>
  </si>
  <si>
    <t xml:space="preserve">4056-58 W. Crystal </t>
  </si>
  <si>
    <t>16-03-231-016-0000</t>
  </si>
  <si>
    <t>16032310160000</t>
  </si>
  <si>
    <t>POINT (-87.728552860451 41.9038075471301)</t>
  </si>
  <si>
    <t>6320-28 S Troy</t>
  </si>
  <si>
    <t>19-24-100-033-0000</t>
  </si>
  <si>
    <t>19241000330000</t>
  </si>
  <si>
    <t>POINT (-87.702243094074 41.7780391671475)</t>
  </si>
  <si>
    <t>19-23-103-008-0000</t>
  </si>
  <si>
    <t>19231030080000</t>
  </si>
  <si>
    <t>POINT (-87.7145901865285 41.7785089866852)</t>
  </si>
  <si>
    <t>The Washington at Woodlawn Park 6200R</t>
  </si>
  <si>
    <t>20-15-418-015-0000</t>
  </si>
  <si>
    <t>20154180150000</t>
  </si>
  <si>
    <t>POINT (-87.6124011563366 41.7819311753997)</t>
  </si>
  <si>
    <t>17-18-125-040-0000</t>
  </si>
  <si>
    <t>17181250400000</t>
  </si>
  <si>
    <t>POINT (-87.6783686288894 41.876385136103)</t>
  </si>
  <si>
    <t xml:space="preserve">3351 W Ohio </t>
  </si>
  <si>
    <t>16-11-220-017-0000</t>
  </si>
  <si>
    <t>16112200170000</t>
  </si>
  <si>
    <t>POINT (-87.7109523842619 41.8916703923342)</t>
  </si>
  <si>
    <t>5556-64 W Jackson Blvd</t>
  </si>
  <si>
    <t>16-16-109-022-0000</t>
  </si>
  <si>
    <t>16161090220000</t>
  </si>
  <si>
    <t>POINT (-87.7640519926158 41.8768051149283)</t>
  </si>
  <si>
    <t>Barrington</t>
  </si>
  <si>
    <t>Barrington Horizon</t>
  </si>
  <si>
    <t>01-12-107-017-0000</t>
  </si>
  <si>
    <t>01121070170000</t>
  </si>
  <si>
    <t>POINT (-88.1377120748105 42.1337327638566)</t>
  </si>
  <si>
    <t>Village Of Barrington</t>
  </si>
  <si>
    <t>52</t>
  </si>
  <si>
    <t>14-30-123-012-8001</t>
  </si>
  <si>
    <t>14301230128001</t>
  </si>
  <si>
    <t>POINT (-87.6814571903519 41.9338017108587)</t>
  </si>
  <si>
    <t>7800 S Ashland Ave</t>
  </si>
  <si>
    <t>20-30-435-019-0000</t>
  </si>
  <si>
    <t>20304350190000</t>
  </si>
  <si>
    <t>POINT (-87.6638616161795 41.7520098032936)</t>
  </si>
  <si>
    <t xml:space="preserve">16-08-126-004-0000 </t>
  </si>
  <si>
    <t>16081260040000</t>
  </si>
  <si>
    <t>POINT (-87.7801306843907 41.8879752751951)</t>
  </si>
  <si>
    <t>18-35-300-002-0000</t>
  </si>
  <si>
    <t>18353000020000</t>
  </si>
  <si>
    <t>POINT (-87.8357819040294 41.7394938303643)</t>
  </si>
  <si>
    <t>17-04-108-005-0000</t>
  </si>
  <si>
    <t>17041080050000</t>
  </si>
  <si>
    <t>POINT (-87.6426458348082 41.9107743170637)</t>
  </si>
  <si>
    <t>5000 W Quincy St</t>
  </si>
  <si>
    <t>16-16-207-030-0000</t>
  </si>
  <si>
    <t>16162070300000</t>
  </si>
  <si>
    <t>POINT (-87.7495387052841 41.8778938138623)</t>
  </si>
  <si>
    <t>Ruth Shriman House</t>
  </si>
  <si>
    <t>14-17-404-044-0000</t>
  </si>
  <si>
    <t>14174040440000</t>
  </si>
  <si>
    <t>POINT (-87.6550818209483 41.9557633764058)</t>
  </si>
  <si>
    <t>43rd and Michigan</t>
  </si>
  <si>
    <t>20-03-301-029-0000</t>
  </si>
  <si>
    <t>20033010290000</t>
  </si>
  <si>
    <t>POINT (-87.623485915293 41.8156871155819)</t>
  </si>
  <si>
    <t>13-26-228-038-0000</t>
  </si>
  <si>
    <t>13262280380000</t>
  </si>
  <si>
    <t>POINT (-87.7089825391694 41.9322738392042)</t>
  </si>
  <si>
    <t>20-03-318-011-0000</t>
  </si>
  <si>
    <t>20033180110000</t>
  </si>
  <si>
    <t>POINT (-87.624979413201 41.8108730590877)</t>
  </si>
  <si>
    <t>Lafayette Terrace 150</t>
  </si>
  <si>
    <t xml:space="preserve">20-28-227-036-0000 </t>
  </si>
  <si>
    <t>20282270360000</t>
  </si>
  <si>
    <t>POINT (-87.6290437584466 41.758435217444)</t>
  </si>
  <si>
    <t>320 N Mason Ave</t>
  </si>
  <si>
    <t>16-08-400-012-0000</t>
  </si>
  <si>
    <t>16084000120000</t>
  </si>
  <si>
    <t>POINT (-87.7738188597181 41.8862467667529)</t>
  </si>
  <si>
    <t>1475 State St</t>
  </si>
  <si>
    <t>29-12-206-035-0000</t>
  </si>
  <si>
    <t>29122060350000</t>
  </si>
  <si>
    <t>POINT (-87.5612390043133 41.6297494191673)</t>
  </si>
  <si>
    <t>20-03-318-025-0000</t>
  </si>
  <si>
    <t>20033180250000</t>
  </si>
  <si>
    <t>POINT (-87.6249459688548 41.8097353863211)</t>
  </si>
  <si>
    <t>15-15-416-022-0000</t>
  </si>
  <si>
    <t>15154160220000</t>
  </si>
  <si>
    <t>POINT (-87.8527596140555 41.8661079511284)</t>
  </si>
  <si>
    <t>Rosa Parks Apartments 3341</t>
  </si>
  <si>
    <t xml:space="preserve">16-11-220-005-0000 </t>
  </si>
  <si>
    <t>16112200050000</t>
  </si>
  <si>
    <t>POINT (-87.7103683643829 41.8915629077604)</t>
  </si>
  <si>
    <t>Jarrell Washington Park LLC 5701</t>
  </si>
  <si>
    <t>20-15-115-001-0000</t>
  </si>
  <si>
    <t>20151150010000</t>
  </si>
  <si>
    <t>POINT (-87.6218879004376 41.7908998375513)</t>
  </si>
  <si>
    <t>Diversey Square II</t>
  </si>
  <si>
    <t>13-26-229-034-0000</t>
  </si>
  <si>
    <t>13262290340000</t>
  </si>
  <si>
    <t>POINT (-87.7082240229349 41.9322828640837)</t>
  </si>
  <si>
    <t xml:space="preserve">20-28-313-031-0000 </t>
  </si>
  <si>
    <t>20283130310000</t>
  </si>
  <si>
    <t>POINT (-87.6347851809083 41.7555030308665)</t>
  </si>
  <si>
    <t>Prairie Park 5521</t>
  </si>
  <si>
    <t>20-15-106-024-0000</t>
  </si>
  <si>
    <t>20151060240000</t>
  </si>
  <si>
    <t>POINT (-87.6184336235495 41.7936166393567)</t>
  </si>
  <si>
    <t>20-28-226-025-0000</t>
  </si>
  <si>
    <t>20282260250000</t>
  </si>
  <si>
    <t>POINT (-87.6300203431297 41.7588663522325)</t>
  </si>
  <si>
    <t>16-12-107-028-0000</t>
  </si>
  <si>
    <t>16121070280000</t>
  </si>
  <si>
    <t>POINT (-87.7047348923531 41.8906495091659)</t>
  </si>
  <si>
    <t>Hancock House</t>
  </si>
  <si>
    <t>25-28-109-010-0000</t>
  </si>
  <si>
    <t>25281090100000</t>
  </si>
  <si>
    <t>POINT (-87.6404429582085 41.6746878815995)</t>
  </si>
  <si>
    <t>4206 Lindenwood Drive</t>
  </si>
  <si>
    <t>31-22-205-062-0000</t>
  </si>
  <si>
    <t>31222050620000</t>
  </si>
  <si>
    <t>POINT (-87.7182988688907 41.5093098510995)</t>
  </si>
  <si>
    <t>Village Of Matteson</t>
  </si>
  <si>
    <t>Savoy Square 31</t>
  </si>
  <si>
    <t>20-04-420-077-0000</t>
  </si>
  <si>
    <t>20044200770000</t>
  </si>
  <si>
    <t>POINT (-87.6278265202654 41.8144297628713)</t>
  </si>
  <si>
    <t>17-17-328-062-0000</t>
  </si>
  <si>
    <t>17173280620000</t>
  </si>
  <si>
    <t>POINT (-87.6618859480535 41.8679653152603)</t>
  </si>
  <si>
    <t>3560-64 W Cermak Rd</t>
  </si>
  <si>
    <t>16-23-415-052-0000</t>
  </si>
  <si>
    <t>16234150520000</t>
  </si>
  <si>
    <t>POINT (-87.7147754563404 41.8519450780746)</t>
  </si>
  <si>
    <t>1131 E 79th Pl</t>
  </si>
  <si>
    <t>20-35-106-022-0000</t>
  </si>
  <si>
    <t>20351060220000</t>
  </si>
  <si>
    <t>POINT (-87.5963914102372 41.7502269655234)</t>
  </si>
  <si>
    <t>59th &amp; Troy</t>
  </si>
  <si>
    <t>19-13-125-030-0000</t>
  </si>
  <si>
    <t>19131250300000</t>
  </si>
  <si>
    <t>POINT (-87.7019071476971 41.786530608065)</t>
  </si>
  <si>
    <t>25-05-119-020-0000</t>
  </si>
  <si>
    <t>25051190200000</t>
  </si>
  <si>
    <t>POINT (-87.6584221688083 41.7313752904922)</t>
  </si>
  <si>
    <t>Savoy Square 4404-2</t>
  </si>
  <si>
    <t>20-04-422-024-0000</t>
  </si>
  <si>
    <t>20044220240000</t>
  </si>
  <si>
    <t>POINT (-87.6266443098546 41.8137716525076)</t>
  </si>
  <si>
    <t>13-28-223-030-0000</t>
  </si>
  <si>
    <t>13282230300000</t>
  </si>
  <si>
    <t>POINT (-87.747093721847 41.9337012129994)</t>
  </si>
  <si>
    <t>14-18-211-017-0000</t>
  </si>
  <si>
    <t>14182110170000</t>
  </si>
  <si>
    <t>POINT (-87.6698221880984 41.9654618931664)</t>
  </si>
  <si>
    <t>3038 W Ainslie and 4900 N Whipple</t>
  </si>
  <si>
    <t>13-12-311-035-0000</t>
  </si>
  <si>
    <t>13123110350000</t>
  </si>
  <si>
    <t>POINT (-87.7052174768824 41.9704704652079)</t>
  </si>
  <si>
    <t>10901 S Vernon</t>
  </si>
  <si>
    <t>25-15-412-001-0000</t>
  </si>
  <si>
    <t>25154120010000</t>
  </si>
  <si>
    <t>POINT (-87.6118982754473 41.6962035884592)</t>
  </si>
  <si>
    <t>20-03-302-010-0000</t>
  </si>
  <si>
    <t>20033020100000</t>
  </si>
  <si>
    <t>POINT (-87.6220899159869 41.8163260333249)</t>
  </si>
  <si>
    <t>25-05-119-021-0000</t>
  </si>
  <si>
    <t>25051190210000</t>
  </si>
  <si>
    <t>POINT (-87.6584159876628 41.731169513247)</t>
  </si>
  <si>
    <t>7254 Constance</t>
  </si>
  <si>
    <t>20-25-118-005-0000</t>
  </si>
  <si>
    <t>20251180050000</t>
  </si>
  <si>
    <t>POINT (-87.5808853737791 41.7626244269219)</t>
  </si>
  <si>
    <t>Victory Apartments Pres.</t>
  </si>
  <si>
    <t>16-01-312-015-0000</t>
  </si>
  <si>
    <t>16013120150000</t>
  </si>
  <si>
    <t>POINT (-87.6976910845756 41.8994167560309)</t>
  </si>
  <si>
    <t>20-02-127-008-0000</t>
  </si>
  <si>
    <t>20021270080000</t>
  </si>
  <si>
    <t>POINT (-87.6009119390165 41.820856717905)</t>
  </si>
  <si>
    <t>16-11-413-058-0000</t>
  </si>
  <si>
    <t>16114130580000</t>
  </si>
  <si>
    <t>POINT (-87.7075583954252 41.8833762251371)</t>
  </si>
  <si>
    <t>64th/Washtenaw</t>
  </si>
  <si>
    <t>19-24-210-001-0000</t>
  </si>
  <si>
    <t>19242100010000</t>
  </si>
  <si>
    <t>POINT (-87.6905533983115 41.7771079010627)</t>
  </si>
  <si>
    <t>14144 S School</t>
  </si>
  <si>
    <t>29-04-114-061-0000</t>
  </si>
  <si>
    <t>29041140610000</t>
  </si>
  <si>
    <t>POINT (-87.6296922642264 41.6373074335198)</t>
  </si>
  <si>
    <t xml:space="preserve">20-03-121-022-0000 </t>
  </si>
  <si>
    <t>20031210220000</t>
  </si>
  <si>
    <t>POINT (-87.6203051738981 41.8179242372101)</t>
  </si>
  <si>
    <t>ICON Broadway Partners, LLC</t>
  </si>
  <si>
    <t>14-28-104-084-0000</t>
  </si>
  <si>
    <t>14281040840000</t>
  </si>
  <si>
    <t>POINT (-87.6448272349838 41.9383651947911)</t>
  </si>
  <si>
    <t>Westhaven IIA 2253</t>
  </si>
  <si>
    <t>17-07-321-043-0000</t>
  </si>
  <si>
    <t>17073210430000</t>
  </si>
  <si>
    <t>POINT (-87.6836849323113 41.8841888061991)</t>
  </si>
  <si>
    <t>20-35-124-005-0000</t>
  </si>
  <si>
    <t>20351240050000</t>
  </si>
  <si>
    <t>POINT (-87.5998123112432 41.7452229572258)</t>
  </si>
  <si>
    <t xml:space="preserve">16-16-109-021-0000 </t>
  </si>
  <si>
    <t>16161090210000</t>
  </si>
  <si>
    <t>POINT (-87.7644198981747 41.8768011807372)</t>
  </si>
  <si>
    <t>6507 California</t>
  </si>
  <si>
    <t>19-24-216-002-0000</t>
  </si>
  <si>
    <t>19242160020000</t>
  </si>
  <si>
    <t>POINT (-87.6929311047114 41.7749661094627)</t>
  </si>
  <si>
    <t>Mahalia Place 4235</t>
  </si>
  <si>
    <t>20-03-119-009-0000</t>
  </si>
  <si>
    <t>20031190090000</t>
  </si>
  <si>
    <t>POINT (-87.6241914830169 41.817136099482)</t>
  </si>
  <si>
    <t>16-22-409-040-0000</t>
  </si>
  <si>
    <t>16224090400000</t>
  </si>
  <si>
    <t>POINT (-87.7333446439422 41.8554109373933)</t>
  </si>
  <si>
    <t>La Estancia 1155</t>
  </si>
  <si>
    <t>16-01-400-002-0000</t>
  </si>
  <si>
    <t>16014000020000</t>
  </si>
  <si>
    <t>POINT (-87.6963203934201 41.902626667231)</t>
  </si>
  <si>
    <t xml:space="preserve">1801 S. 51st </t>
  </si>
  <si>
    <t>16-21-410-001-0000</t>
  </si>
  <si>
    <t>16214100010000</t>
  </si>
  <si>
    <t>POINT (-87.751439736038 41.8564842514713)</t>
  </si>
  <si>
    <t>Victory Apartments Preserv.</t>
  </si>
  <si>
    <t>16-01-315-001-0000</t>
  </si>
  <si>
    <t>16013150010000</t>
  </si>
  <si>
    <t>POINT (-87.7001170448594 41.8990941672774)</t>
  </si>
  <si>
    <t>13-26-406-001-0000</t>
  </si>
  <si>
    <t>13264060010000</t>
  </si>
  <si>
    <t>POINT (-87.709509860953 41.9318055495409)</t>
  </si>
  <si>
    <t>Washington Courts 4943</t>
  </si>
  <si>
    <t>16-16-211-001-0000</t>
  </si>
  <si>
    <t>16162110010000</t>
  </si>
  <si>
    <t>POINT (-87.7489878687098 41.8773783946521)</t>
  </si>
  <si>
    <t>6437 S Kenwood</t>
  </si>
  <si>
    <t>20-23-213-009-0000</t>
  </si>
  <si>
    <t>20232130090000</t>
  </si>
  <si>
    <t>POINT (-87.5925629510548 41.7775751334514)</t>
  </si>
  <si>
    <t>19-10-107-051-0000</t>
  </si>
  <si>
    <t>19101070510000</t>
  </si>
  <si>
    <t>POINT (-87.7426844024488 41.8043709959436)</t>
  </si>
  <si>
    <t xml:space="preserve">16-11-217-023-0000 </t>
  </si>
  <si>
    <t>16112170230000</t>
  </si>
  <si>
    <t>POINT (-87.7140903602088 41.890989330879)</t>
  </si>
  <si>
    <t>16-01-305-005-0000</t>
  </si>
  <si>
    <t>16013050050000</t>
  </si>
  <si>
    <t>POINT (-87.7008938969575 41.9009427290102)</t>
  </si>
  <si>
    <t>Mahalia Place 4227</t>
  </si>
  <si>
    <t>20-03-121-012-0000</t>
  </si>
  <si>
    <t>20031210120000</t>
  </si>
  <si>
    <t>POINT (-87.6209554470648 41.8174915209101)</t>
  </si>
  <si>
    <t>16-24-202-009-0000</t>
  </si>
  <si>
    <t>16242020090000</t>
  </si>
  <si>
    <t>POINT (-87.6930597338378 41.865869308815)</t>
  </si>
  <si>
    <t>17-21-424-022-0000</t>
  </si>
  <si>
    <t>17214240220000</t>
  </si>
  <si>
    <t>POINT (-87.629177531497 41.8535984982043)</t>
  </si>
  <si>
    <t xml:space="preserve">Hansberry Sqre </t>
  </si>
  <si>
    <t>20-04-215-092-0000</t>
  </si>
  <si>
    <t>20042150920000</t>
  </si>
  <si>
    <t>POINT (-87.6282599483409 41.8216472903687)</t>
  </si>
  <si>
    <t>31-34-200-022-0000</t>
  </si>
  <si>
    <t>31342000220000</t>
  </si>
  <si>
    <t>POINT (-87.719299060382 41.4825425002399)</t>
  </si>
  <si>
    <t>16-24-207-021-0000</t>
  </si>
  <si>
    <t>16242070210000</t>
  </si>
  <si>
    <t>POINT (-87.6942343828679 41.8642214840453)</t>
  </si>
  <si>
    <t>Boxelder Court</t>
  </si>
  <si>
    <t>20-15-422-002-0000</t>
  </si>
  <si>
    <t>20154220020000</t>
  </si>
  <si>
    <t>POINT (-87.6080711990601 41.7818390203819)</t>
  </si>
  <si>
    <t>19-10-107-052-0000</t>
  </si>
  <si>
    <t>19101070520000</t>
  </si>
  <si>
    <t>POINT (-87.7426824901653 41.804302406841)</t>
  </si>
  <si>
    <t>13-28-201-003-0000</t>
  </si>
  <si>
    <t>13282010030000</t>
  </si>
  <si>
    <t>POINT (-87.7538659755936 41.9384737948086)</t>
  </si>
  <si>
    <t>Casa Veracruz 963</t>
  </si>
  <si>
    <t>17-20-433-002-0000</t>
  </si>
  <si>
    <t>17204330020000</t>
  </si>
  <si>
    <t>POINT (-87.650671498059 41.8550294568033)</t>
  </si>
  <si>
    <t>Rosa Parks Apartments 532</t>
  </si>
  <si>
    <t>16-11-218-019-0000</t>
  </si>
  <si>
    <t>16112180190000</t>
  </si>
  <si>
    <t>POINT (-87.7128800886456 41.8912931756907)</t>
  </si>
  <si>
    <t>16-01-305-003-0000</t>
  </si>
  <si>
    <t>16013050030000</t>
  </si>
  <si>
    <t>POINT (-87.7013854173701 41.9007152848791)</t>
  </si>
  <si>
    <t xml:space="preserve">Hansberry Square </t>
  </si>
  <si>
    <t>20-04-226-010-0000</t>
  </si>
  <si>
    <t>20042260100000</t>
  </si>
  <si>
    <t>POINT (-87.6279719867902 41.8194023114034)</t>
  </si>
  <si>
    <t>20-04-216-097-0000</t>
  </si>
  <si>
    <t>20042160970000</t>
  </si>
  <si>
    <t>POINT (-87.6269562128276 41.8207170902553)</t>
  </si>
  <si>
    <t>25-32-407-053-0000</t>
  </si>
  <si>
    <t>25324070530000</t>
  </si>
  <si>
    <t>POINT (-87.6368661935313 41.6478761421433)</t>
  </si>
  <si>
    <t>20-15-101-011-0000</t>
  </si>
  <si>
    <t>20151010110000</t>
  </si>
  <si>
    <t>POINT (-87.6229179964658 41.7935847839834)</t>
  </si>
  <si>
    <t>Clarendon Court Apartments</t>
  </si>
  <si>
    <t>14-17-223-019-0000</t>
  </si>
  <si>
    <t>14172230190000</t>
  </si>
  <si>
    <t>POINT (-87.6503238962829 41.9639612587119)</t>
  </si>
  <si>
    <t>20-03-320-001-0000</t>
  </si>
  <si>
    <t>20033200010000</t>
  </si>
  <si>
    <t>POINT (-87.6224002170904 41.810912978605)</t>
  </si>
  <si>
    <t>Mahalia Place 4233</t>
  </si>
  <si>
    <t>20-03-118-006-0000</t>
  </si>
  <si>
    <t>20031180060000</t>
  </si>
  <si>
    <t>POINT (-87.6258166799594 41.8173198076764)</t>
  </si>
  <si>
    <t>06-33-401-014-0000</t>
  </si>
  <si>
    <t>06334010140000</t>
  </si>
  <si>
    <t>POINT (-88.2079056051385 41.9941092641953)</t>
  </si>
  <si>
    <t>8107 S Ellis</t>
  </si>
  <si>
    <t xml:space="preserve">20-35-118-003-0000 </t>
  </si>
  <si>
    <t>20351180030000</t>
  </si>
  <si>
    <t>POINT (-87.5998710413065 41.7473501807852)</t>
  </si>
  <si>
    <t>West Pullman</t>
  </si>
  <si>
    <t>25-28-105-009-0000</t>
  </si>
  <si>
    <t>25281050090000</t>
  </si>
  <si>
    <t>POINT (-87.6352553388968 41.6768071923851)</t>
  </si>
  <si>
    <t>11-30-122-053-0000</t>
  </si>
  <si>
    <t>11301220530000</t>
  </si>
  <si>
    <t>POINT (-87.6854051819728 42.0197343343914)</t>
  </si>
  <si>
    <t>16-24-207-052-0000</t>
  </si>
  <si>
    <t>16242070520000</t>
  </si>
  <si>
    <t>POINT (-87.693709947665 41.8646844807938)</t>
  </si>
  <si>
    <t>20-03-319-009-0000</t>
  </si>
  <si>
    <t>20033190090000</t>
  </si>
  <si>
    <t>POINT (-87.6233244036757 41.8108771583562)</t>
  </si>
  <si>
    <t>The Wilson Club</t>
  </si>
  <si>
    <t>14-17-208-004-0000</t>
  </si>
  <si>
    <t>14172080040000</t>
  </si>
  <si>
    <t>POINT (-87.6586978378691 41.9657057317641)</t>
  </si>
  <si>
    <t>20-03-115-046-0000</t>
  </si>
  <si>
    <t>20031150460000</t>
  </si>
  <si>
    <t>POINT (-87.6203251175582 41.8187611122039)</t>
  </si>
  <si>
    <t>20-28-228-034-0000</t>
  </si>
  <si>
    <t>20282280340000</t>
  </si>
  <si>
    <t>POINT (-87.6277356058436 41.7584546018337)</t>
  </si>
  <si>
    <t>20-03-115-039-0000</t>
  </si>
  <si>
    <t>20031150390000</t>
  </si>
  <si>
    <t>POINT (-87.6203541108421 41.8197217930778)</t>
  </si>
  <si>
    <t>14-18-223-013-0000</t>
  </si>
  <si>
    <t>14182230130000</t>
  </si>
  <si>
    <t>POINT (-87.6697589699965 41.9629108740278)</t>
  </si>
  <si>
    <t>Greenwood Park Apartments 1101</t>
  </si>
  <si>
    <t>20-11-104-052-0000</t>
  </si>
  <si>
    <t>20111040520000</t>
  </si>
  <si>
    <t>POINT (-87.5987916387707 41.8093689968545)</t>
  </si>
  <si>
    <t>Walsh Park</t>
  </si>
  <si>
    <t>14-31-421-021-0000</t>
  </si>
  <si>
    <t>14314210210000</t>
  </si>
  <si>
    <t>POINT (-87.6705592092374 41.9134787514993)</t>
  </si>
  <si>
    <t>17-07-430-007-0000</t>
  </si>
  <si>
    <t>17074300070000</t>
  </si>
  <si>
    <t>POINT (-87.6686237468725 41.8830098699026)</t>
  </si>
  <si>
    <t>17-18-124-026-0000</t>
  </si>
  <si>
    <t>17181240260000</t>
  </si>
  <si>
    <t>POINT (-87.6798606971666 41.8771286868913)</t>
  </si>
  <si>
    <t>17-17-311-039-0000</t>
  </si>
  <si>
    <t>17173110390000</t>
  </si>
  <si>
    <t>POINT (-87.6579809916995 41.8725215144322)</t>
  </si>
  <si>
    <t>GINGER RIDGE APARTMENTS 535</t>
  </si>
  <si>
    <t>29-12-313-033-0000</t>
  </si>
  <si>
    <t>29123130330000</t>
  </si>
  <si>
    <t>POINT (-87.5706527028396 41.6200416394933)</t>
  </si>
  <si>
    <t>5238 N. NEENAH</t>
  </si>
  <si>
    <t>13-07-231-042-0000</t>
  </si>
  <si>
    <t>13072310420000</t>
  </si>
  <si>
    <t>POINT (-87.7905473202447 41.9768499926414)</t>
  </si>
  <si>
    <t>chicago_41</t>
  </si>
  <si>
    <t>NORWOOD PARK</t>
  </si>
  <si>
    <t>17-18-125-034-0000</t>
  </si>
  <si>
    <t>17181250340000</t>
  </si>
  <si>
    <t>POINT (-87.678446698668 41.8772093120032)</t>
  </si>
  <si>
    <t>Edbrook Apartments</t>
  </si>
  <si>
    <t>29-04-207-042-0000</t>
  </si>
  <si>
    <t>29042070420000</t>
  </si>
  <si>
    <t>POINT (-87.6181358297023 41.6443156268289)</t>
  </si>
  <si>
    <t>1550-60 N 1st St</t>
  </si>
  <si>
    <t>15-02-114-042-0000</t>
  </si>
  <si>
    <t>15021140420000</t>
  </si>
  <si>
    <t>POINT (-87.8351392069758 41.9018930116866)</t>
  </si>
  <si>
    <t>17-20-213-088-0000</t>
  </si>
  <si>
    <t>17202130880000</t>
  </si>
  <si>
    <t>POINT (-87.6526411388953 41.8640169316629)</t>
  </si>
  <si>
    <t>17-04-142-001-0000</t>
  </si>
  <si>
    <t>17041420010000</t>
  </si>
  <si>
    <t>POINT (-87.6408436749454 41.9043701257109)</t>
  </si>
  <si>
    <t>Preferred Property Rentals, LLC</t>
  </si>
  <si>
    <t>32-20-312-016-0000</t>
  </si>
  <si>
    <t>32203120160000</t>
  </si>
  <si>
    <t>POINT (-87.6454775179327 41.5040652695775)</t>
  </si>
  <si>
    <t>Greenwood Park Apartments 4710</t>
  </si>
  <si>
    <t>20-11-103-029-0000</t>
  </si>
  <si>
    <t>20111030290000</t>
  </si>
  <si>
    <t>POINT (-87.5995636746903 41.8091156317961)</t>
  </si>
  <si>
    <t>15-15-424-009-0000</t>
  </si>
  <si>
    <t>15154240090000</t>
  </si>
  <si>
    <t>POINT (-87.8527222598355 41.8651950553671)</t>
  </si>
  <si>
    <t>25-32-406-019-0000</t>
  </si>
  <si>
    <t>25324060190000</t>
  </si>
  <si>
    <t>POINT (-87.6375193465016 41.6474063521642)</t>
  </si>
  <si>
    <t>16-16-208-037-0000</t>
  </si>
  <si>
    <t>16162080370000</t>
  </si>
  <si>
    <t>POINT (-87.749008186184 41.8779011328342)</t>
  </si>
  <si>
    <t>Lavergne Courts 4940</t>
  </si>
  <si>
    <t>15-15-424-001-0000</t>
  </si>
  <si>
    <t>15154240010000</t>
  </si>
  <si>
    <t>POINT (-87.8527469259957 41.8657978617772)</t>
  </si>
  <si>
    <t>Hansberry Square</t>
  </si>
  <si>
    <t>20-04-226-004-0000</t>
  </si>
  <si>
    <t>20042260040000</t>
  </si>
  <si>
    <t>POINT (-87.6282046264725 41.8197852020034)</t>
  </si>
  <si>
    <t>5870 W Lake St</t>
  </si>
  <si>
    <t>16-08-225-014-0000</t>
  </si>
  <si>
    <t>16082250140000</t>
  </si>
  <si>
    <t>POINT (-87.7716464379732 41.8882264342555)</t>
  </si>
  <si>
    <t>16-24-201-002-0000</t>
  </si>
  <si>
    <t>16242010020000</t>
  </si>
  <si>
    <t>POINT (-87.6942887106459 41.8662251274268)</t>
  </si>
  <si>
    <t>2104 W. Birchwood</t>
  </si>
  <si>
    <t>11-30-308-023-0000</t>
  </si>
  <si>
    <t>11303080230000</t>
  </si>
  <si>
    <t>POINT (-87.6834654573414 42.018215616148)</t>
  </si>
  <si>
    <t xml:space="preserve">Hairpin Lofts </t>
  </si>
  <si>
    <t>13-26-225-016-0000</t>
  </si>
  <si>
    <t>13262250160000</t>
  </si>
  <si>
    <t>POINT (-87.712799017931 41.9321381623156)</t>
  </si>
  <si>
    <t>20-02-127-009-0000</t>
  </si>
  <si>
    <t>20021270090000</t>
  </si>
  <si>
    <t>POINT (-87.6008379460652 41.8207345816756)</t>
  </si>
  <si>
    <t>7760 S Coles Ave</t>
  </si>
  <si>
    <t>21-30-403-015-0000</t>
  </si>
  <si>
    <t>21304030150000</t>
  </si>
  <si>
    <t>POINT (-87.5537361798316 41.754667637659)</t>
  </si>
  <si>
    <t>7927 S Marquette Ave</t>
  </si>
  <si>
    <t>21-31-106-017-0000</t>
  </si>
  <si>
    <t>21311060170000</t>
  </si>
  <si>
    <t>POINT (-87.5585955978027 41.7509607308515)</t>
  </si>
  <si>
    <t xml:space="preserve">Roosevelt Mozart Apartments </t>
  </si>
  <si>
    <t>16-13-330-028-0000</t>
  </si>
  <si>
    <t>16133300280000</t>
  </si>
  <si>
    <t>POINT (-87.6973455087158 41.8668028973259)</t>
  </si>
  <si>
    <t>31-34-200-020-0000</t>
  </si>
  <si>
    <t>31342000200000</t>
  </si>
  <si>
    <t>POINT (-87.7192381237679 41.4825665482252)</t>
  </si>
  <si>
    <t>16-13-109-040-0000</t>
  </si>
  <si>
    <t>16131090400000</t>
  </si>
  <si>
    <t>POINT (-87.6966198064529 41.8795628410024)</t>
  </si>
  <si>
    <t>16-24-201-014-0000</t>
  </si>
  <si>
    <t>16242010140000</t>
  </si>
  <si>
    <t>POINT (-87.6937238144633 41.8659060672587)</t>
  </si>
  <si>
    <t>Northfield</t>
  </si>
  <si>
    <t>Thomas Place of Glenview</t>
  </si>
  <si>
    <t>04-22-302-029-0000</t>
  </si>
  <si>
    <t>04223020290000</t>
  </si>
  <si>
    <t>POINT (-87.8257393425627 42.0958193920677)</t>
  </si>
  <si>
    <t>Village Of Glenview</t>
  </si>
  <si>
    <t>06-33-401-015-0000</t>
  </si>
  <si>
    <t>06334010150000</t>
  </si>
  <si>
    <t>POINT (-88.2079351004441 41.9934462782578)</t>
  </si>
  <si>
    <t>14538 S Cottage Grove Ave</t>
  </si>
  <si>
    <t>29-03-430-041-0000</t>
  </si>
  <si>
    <t>29034300410000</t>
  </si>
  <si>
    <t>POINT (-87.5983323318275 41.6301138918442)</t>
  </si>
  <si>
    <t>Village Of Dolton</t>
  </si>
  <si>
    <t>30</t>
  </si>
  <si>
    <t>25-15-111-029-0000</t>
  </si>
  <si>
    <t>25151110290000</t>
  </si>
  <si>
    <t>POINT (-87.6211700407991 41.7042436089251)</t>
  </si>
  <si>
    <t>Peterson Plaza Apartments 5943</t>
  </si>
  <si>
    <t>14-06-400-042-0000</t>
  </si>
  <si>
    <t>14064000420000</t>
  </si>
  <si>
    <t>POINT (-87.6742687664024 41.9896551539478)</t>
  </si>
  <si>
    <t>29-04-114-003-0000</t>
  </si>
  <si>
    <t>29041140030000</t>
  </si>
  <si>
    <t>POINT (-87.6302098416499 41.6386978727263)</t>
  </si>
  <si>
    <t>16-24-207-031-0000</t>
  </si>
  <si>
    <t>16242070310000</t>
  </si>
  <si>
    <t>POINT (-87.6941915480227 41.8634496510947)</t>
  </si>
  <si>
    <t>24-25-415-003-0000</t>
  </si>
  <si>
    <t>24254150030000</t>
  </si>
  <si>
    <t>POINT (-87.6893039716026 41.6658338342967)</t>
  </si>
  <si>
    <t>1735 E. 75th</t>
  </si>
  <si>
    <t>20-25-303-001-0000</t>
  </si>
  <si>
    <t>20253030010000</t>
  </si>
  <si>
    <t>POINT (-87.5819945153905 41.7585410845517)</t>
  </si>
  <si>
    <t>7144 S Jeffrey</t>
  </si>
  <si>
    <t>20-25-111-003-0000</t>
  </si>
  <si>
    <t>20251110030000</t>
  </si>
  <si>
    <t>POINT (-87.576617004106 41.7645611064607)</t>
  </si>
  <si>
    <t xml:space="preserve">7836 S. South Shore Drive </t>
  </si>
  <si>
    <t>21-30-414-040-0000</t>
  </si>
  <si>
    <t>21304140400000</t>
  </si>
  <si>
    <t>POINT (-87.5500911355885 41.7534816712027)</t>
  </si>
  <si>
    <t>Park Apartments 5726</t>
  </si>
  <si>
    <t>20-15-117-020-0000</t>
  </si>
  <si>
    <t>20151170200000</t>
  </si>
  <si>
    <t>POINT (-87.6178589391054 41.7902918247135)</t>
  </si>
  <si>
    <t>Westhaven IIA 2207</t>
  </si>
  <si>
    <t>17-07-321-046-0000</t>
  </si>
  <si>
    <t>17073210460000</t>
  </si>
  <si>
    <t>POINT (-87.6822261963634 41.8836993821843)</t>
  </si>
  <si>
    <t xml:space="preserve">25-15-111-046-0000 </t>
  </si>
  <si>
    <t>25151110460000</t>
  </si>
  <si>
    <t>POINT (-87.6209668501083 41.7040350120092)</t>
  </si>
  <si>
    <t>944 Montrose</t>
  </si>
  <si>
    <t>14-17-228-012-0000</t>
  </si>
  <si>
    <t>14172280120000</t>
  </si>
  <si>
    <t>POINT (-87.6541636344979 41.9620485508686)</t>
  </si>
  <si>
    <t>Casa Veracruz 2700</t>
  </si>
  <si>
    <t>16-26-408-025-0000</t>
  </si>
  <si>
    <t>16264080250000</t>
  </si>
  <si>
    <t>POINT (-87.7138667403369 41.8424431184555)</t>
  </si>
  <si>
    <t>SOUTH LAWNDALE</t>
  </si>
  <si>
    <t>23</t>
  </si>
  <si>
    <t>14039 S Atlantic Ave</t>
  </si>
  <si>
    <t>29-04-112-033-0000</t>
  </si>
  <si>
    <t>29041120330000</t>
  </si>
  <si>
    <t>POINT (-87.6277780271505 41.6394072963953)</t>
  </si>
  <si>
    <t>11-30-122-046-0000</t>
  </si>
  <si>
    <t>11301220460000</t>
  </si>
  <si>
    <t>POINT (-87.6860503941782 42.0197400190156)</t>
  </si>
  <si>
    <t>Northpoint Apartments 1634</t>
  </si>
  <si>
    <t>11-30-205-015-0000</t>
  </si>
  <si>
    <t>11302050150000</t>
  </si>
  <si>
    <t>POINT (-87.6720587904032 42.0227819090083)</t>
  </si>
  <si>
    <t>20-24-311-013-0000</t>
  </si>
  <si>
    <t>20243110130000</t>
  </si>
  <si>
    <t>POINT (-87.5822015029687 41.7699136071964)</t>
  </si>
  <si>
    <t>1369-71 River Dr</t>
  </si>
  <si>
    <t>30-19-100-096-0000</t>
  </si>
  <si>
    <t>30191000960000</t>
  </si>
  <si>
    <t>POINT (-87.5498174883683 41.5951347218401)</t>
  </si>
  <si>
    <t>20-14-405-023-0000</t>
  </si>
  <si>
    <t>20144050230000</t>
  </si>
  <si>
    <t>POINT (-87.5886562353106 41.7845860441705)</t>
  </si>
  <si>
    <t>Lake Street Studios Limited Partnership</t>
  </si>
  <si>
    <t>17-09-318-003-0000</t>
  </si>
  <si>
    <t>17093180030000</t>
  </si>
  <si>
    <t>POINT (-87.6467371174617 41.8853631105652)</t>
  </si>
  <si>
    <t>21-30-107-018-0000</t>
  </si>
  <si>
    <t>21301070180000</t>
  </si>
  <si>
    <t>POINT (-87.5620590503701 41.7649610625328)</t>
  </si>
  <si>
    <t>20-21-416-032-0000</t>
  </si>
  <si>
    <t>20214160320000</t>
  </si>
  <si>
    <t>POINT (-87.6272360599295 41.7678310247773)</t>
  </si>
  <si>
    <t>17-17-116-046-0000</t>
  </si>
  <si>
    <t>17171160460000</t>
  </si>
  <si>
    <t>POINT (-87.6604577025347 41.8767305749931)</t>
  </si>
  <si>
    <t>17-21-424-007-0000</t>
  </si>
  <si>
    <t>17214240070000</t>
  </si>
  <si>
    <t>POINT (-87.6291800636368 41.8537022465934)</t>
  </si>
  <si>
    <t>20-03-304-025-0000</t>
  </si>
  <si>
    <t>20033040250000</t>
  </si>
  <si>
    <t>POINT (-87.6186975157868 41.8162065697377)</t>
  </si>
  <si>
    <t>Avanath Drexel LLC</t>
  </si>
  <si>
    <t xml:space="preserve">20-14-307-020-0000 </t>
  </si>
  <si>
    <t>20143070200000</t>
  </si>
  <si>
    <t>POINT (-87.604900282584 41.7834263491792)</t>
  </si>
  <si>
    <t>17-08-332-002-0000</t>
  </si>
  <si>
    <t>17083320020000</t>
  </si>
  <si>
    <t>POINT (-87.6665344460312 41.8821240535996)</t>
  </si>
  <si>
    <t>20-25-117-001-0000</t>
  </si>
  <si>
    <t>20251170010000</t>
  </si>
  <si>
    <t>POINT (-87.5809181890514 41.7639923018989)</t>
  </si>
  <si>
    <t>Casa Durango</t>
  </si>
  <si>
    <t>17-19-421-038-0000</t>
  </si>
  <si>
    <t>17194210380000</t>
  </si>
  <si>
    <t>POINT (-87.666509752435 41.8546512340897)</t>
  </si>
  <si>
    <t>Savoy Square 4337</t>
  </si>
  <si>
    <t>20-04-413-036-0000</t>
  </si>
  <si>
    <t>20044130360000</t>
  </si>
  <si>
    <t>POINT (-87.6266018839345 41.8151884214444)</t>
  </si>
  <si>
    <t>7245 Bennett</t>
  </si>
  <si>
    <t xml:space="preserve">20-25-120-010-0000  </t>
  </si>
  <si>
    <t>20251200100000</t>
  </si>
  <si>
    <t>POINT (-87.5789490912468 41.7628804629146)</t>
  </si>
  <si>
    <t>Zapata Apartments 3230</t>
  </si>
  <si>
    <t>13-35-236-023-0000</t>
  </si>
  <si>
    <t>13352360230000</t>
  </si>
  <si>
    <t>POINT (-87.7082711959554 41.9176744002226)</t>
  </si>
  <si>
    <t>15-15-424-004-0000</t>
  </si>
  <si>
    <t>15154240040000</t>
  </si>
  <si>
    <t>POINT (-87.8527362996248 41.865537858333)</t>
  </si>
  <si>
    <t>25-32-407-056-0000</t>
  </si>
  <si>
    <t>25324070560000</t>
  </si>
  <si>
    <t>POINT (-87.6368617376491 41.6458990404488)</t>
  </si>
  <si>
    <t>17-21-425-028-0000</t>
  </si>
  <si>
    <t>17214250280000</t>
  </si>
  <si>
    <t>POINT (-87.6275864084139 41.8534483229781)</t>
  </si>
  <si>
    <t>6034-52 S. Prairie</t>
  </si>
  <si>
    <t>20-15-309-021-0000</t>
  </si>
  <si>
    <t>20153090210000</t>
  </si>
  <si>
    <t>POINT (-87.6194587128003 41.784171424361)</t>
  </si>
  <si>
    <t>14-17-124-016-0000</t>
  </si>
  <si>
    <t>14171240160000</t>
  </si>
  <si>
    <t>POINT (-87.6613600139763 41.9622726196353)</t>
  </si>
  <si>
    <t>16-11-413-008-0000</t>
  </si>
  <si>
    <t>16114130080000</t>
  </si>
  <si>
    <t>POINT (-87.7096178211221 41.8833360320707)</t>
  </si>
  <si>
    <t>Midwest Limited Partnership</t>
  </si>
  <si>
    <t>16-11-312-032-0000</t>
  </si>
  <si>
    <t>16113120320000</t>
  </si>
  <si>
    <t>POINT (-87.7213619835823 41.8811054853742)</t>
  </si>
  <si>
    <t>16-24-207-044-0000</t>
  </si>
  <si>
    <t>16242070440000</t>
  </si>
  <si>
    <t>POINT (-87.6937298540908 41.865349812141)</t>
  </si>
  <si>
    <t>Mahalia Place 4241</t>
  </si>
  <si>
    <t>20-03-118-008-0000</t>
  </si>
  <si>
    <t>20031180080000</t>
  </si>
  <si>
    <t>POINT (-87.625809808412 41.8170374896705)</t>
  </si>
  <si>
    <t>20-21-416-028-0000</t>
  </si>
  <si>
    <t>20214160280000</t>
  </si>
  <si>
    <t>POINT (-87.6271471617752 41.7681080962806)</t>
  </si>
  <si>
    <t>City Gardens 2556</t>
  </si>
  <si>
    <t>16-13-218-001-0000</t>
  </si>
  <si>
    <t>16132180010000</t>
  </si>
  <si>
    <t>POINT (-87.6908422273283 41.8767674148737)</t>
  </si>
  <si>
    <t>Morningside Court Apartments</t>
  </si>
  <si>
    <t>11-32-114-035-0000</t>
  </si>
  <si>
    <t>11321140350000</t>
  </si>
  <si>
    <t>POINT (-87.6636694655448 42.0082924203242)</t>
  </si>
  <si>
    <t>2920-2922 E 90th St</t>
  </si>
  <si>
    <t xml:space="preserve">26-06-215-041-0000 </t>
  </si>
  <si>
    <t>26062150410000</t>
  </si>
  <si>
    <t>POINT (-87.5530887594078 41.7321067873796)</t>
  </si>
  <si>
    <t>24-25-415-005-0000</t>
  </si>
  <si>
    <t>24254150050000</t>
  </si>
  <si>
    <t>POINT (-87.689296205341 41.665614242918)</t>
  </si>
  <si>
    <t>7801 S Cornell Ave</t>
  </si>
  <si>
    <t>20-25-325-001-0000</t>
  </si>
  <si>
    <t>20253250010000</t>
  </si>
  <si>
    <t>POINT (-87.5841297746815 41.7531500167249)</t>
  </si>
  <si>
    <t>17-17-324-028-0000</t>
  </si>
  <si>
    <t>17173240280000</t>
  </si>
  <si>
    <t>POINT (-87.6660001207881 41.8690249267134)</t>
  </si>
  <si>
    <t>Ged Pranskevicius 5300</t>
  </si>
  <si>
    <t>16-33-122-065-0000</t>
  </si>
  <si>
    <t>16331220650000</t>
  </si>
  <si>
    <t>POINT (-87.7561494692766 41.8294484263493)</t>
  </si>
  <si>
    <t>15-15-424-006-0000</t>
  </si>
  <si>
    <t>15154240060000</t>
  </si>
  <si>
    <t>POINT (-87.8527306992603 41.8654007581137)</t>
  </si>
  <si>
    <t>14-17-221-027-0000</t>
  </si>
  <si>
    <t>14172210270000</t>
  </si>
  <si>
    <t>POINT (-87.6506374540773 41.9647214386029)</t>
  </si>
  <si>
    <t>Nuestro Hogar</t>
  </si>
  <si>
    <t>13-35-327-012-0000</t>
  </si>
  <si>
    <t>13353270120000</t>
  </si>
  <si>
    <t>POINT (-87.7186774113683 41.9111502922992)</t>
  </si>
  <si>
    <t>404 School St</t>
  </si>
  <si>
    <t>15-11-360-006-0000</t>
  </si>
  <si>
    <t>15113600060000</t>
  </si>
  <si>
    <t>POINT (-87.8380177198568 41.8796742593839)</t>
  </si>
  <si>
    <t>Concord at Sheridan</t>
  </si>
  <si>
    <t>11-32-331-036-0000</t>
  </si>
  <si>
    <t>11323310360000</t>
  </si>
  <si>
    <t>POINT (-87.6610597172032 41.9991123499982)</t>
  </si>
  <si>
    <t>10-13-209-025-0000</t>
  </si>
  <si>
    <t>10132090250000</t>
  </si>
  <si>
    <t>POINT (-87.6939924090612 42.0536945757751)</t>
  </si>
  <si>
    <t>19-10-107-006-0000</t>
  </si>
  <si>
    <t>19101070060000</t>
  </si>
  <si>
    <t>POINT (-87.7427096094349 41.8052763429192)</t>
  </si>
  <si>
    <t>Westhaven IIA 1738</t>
  </si>
  <si>
    <t>17-07-423-016-0000</t>
  </si>
  <si>
    <t>17074230160000</t>
  </si>
  <si>
    <t>POINT (-87.6709523907184 41.8844589150169)</t>
  </si>
  <si>
    <t>WGC 3540 Monroe, LLC</t>
  </si>
  <si>
    <t>16-14-200-027-0000</t>
  </si>
  <si>
    <t>16142000270000</t>
  </si>
  <si>
    <t>POINT (-87.7152542390405 41.8798205962574)</t>
  </si>
  <si>
    <t>20-28-228-038-0000</t>
  </si>
  <si>
    <t>20282280380000</t>
  </si>
  <si>
    <t>POINT (-87.6272286827363 41.758462708767)</t>
  </si>
  <si>
    <t>6429 S Stewart</t>
  </si>
  <si>
    <t>20-21-204-011-0000</t>
  </si>
  <si>
    <t>20212040110000</t>
  </si>
  <si>
    <t>POINT (-87.6344738008946 41.777102267327)</t>
  </si>
  <si>
    <t>1332 W 82nd</t>
  </si>
  <si>
    <t>20-32-120-034-0000</t>
  </si>
  <si>
    <t>20321200340000</t>
  </si>
  <si>
    <t>POINT (-87.6575856881225 41.745125386234)</t>
  </si>
  <si>
    <t>2704-2710 E 83rd Street</t>
  </si>
  <si>
    <t>21-31-129-049-0000</t>
  </si>
  <si>
    <t>21311290490000</t>
  </si>
  <si>
    <t>POINT (-87.558342469979 41.7448191284418)</t>
  </si>
  <si>
    <t>6734 East End</t>
  </si>
  <si>
    <t>20-24-301-016-0000</t>
  </si>
  <si>
    <t>20243010160000</t>
  </si>
  <si>
    <t>POINT (-87.5841803856382 41.7722445352848)</t>
  </si>
  <si>
    <t>16-02-100-003-0000</t>
  </si>
  <si>
    <t>16021000030000</t>
  </si>
  <si>
    <t>POINT (-87.7258569491189 41.9095833674159)</t>
  </si>
  <si>
    <t>17-04-142-009-0000</t>
  </si>
  <si>
    <t>17041420090000</t>
  </si>
  <si>
    <t>POINT (-87.6408182132996 41.9039966958626)</t>
  </si>
  <si>
    <t>25-32-406-017-0000</t>
  </si>
  <si>
    <t>25324060170000</t>
  </si>
  <si>
    <t>POINT (-87.637519557607 41.6475161696538)</t>
  </si>
  <si>
    <t>16-24-206-051-0000</t>
  </si>
  <si>
    <t>16242060510000</t>
  </si>
  <si>
    <t>POINT (-87.6949472085029 41.8647159073599)</t>
  </si>
  <si>
    <t>1714-24 W. Jonquil</t>
  </si>
  <si>
    <t>11-30-215-006-0000</t>
  </si>
  <si>
    <t>11302150060000</t>
  </si>
  <si>
    <t>POINT (-87.6739161636287 42.0213297338297)</t>
  </si>
  <si>
    <t xml:space="preserve">25-05-119-031-0000 </t>
  </si>
  <si>
    <t>25051190310000</t>
  </si>
  <si>
    <t>POINT (-87.6584351917855 41.7317498487437)</t>
  </si>
  <si>
    <t>16-11-312-027-0000</t>
  </si>
  <si>
    <t>16113120270000</t>
  </si>
  <si>
    <t>POINT (-87.7220709053429 41.8810998070139)</t>
  </si>
  <si>
    <t>Garden House of Park Forest</t>
  </si>
  <si>
    <t>31-25-202-020-0000</t>
  </si>
  <si>
    <t>31252020200000</t>
  </si>
  <si>
    <t>POINT (-87.6787828514671 41.4925415448188)</t>
  </si>
  <si>
    <t>Village Of Park Forest</t>
  </si>
  <si>
    <t xml:space="preserve">Hansberry  </t>
  </si>
  <si>
    <t>20-04-215-101-0000</t>
  </si>
  <si>
    <t>20042151010000</t>
  </si>
  <si>
    <t>POINT (-87.6277979442834 41.8210460059777)</t>
  </si>
  <si>
    <t>17-20-305-058-0000</t>
  </si>
  <si>
    <t>17203050580000</t>
  </si>
  <si>
    <t>POINT (-87.6592221296007 41.8582288863045)</t>
  </si>
  <si>
    <t>16-11-413-001-0000</t>
  </si>
  <si>
    <t>16114130010000</t>
  </si>
  <si>
    <t>POINT (-87.710586174616 41.8831434281959)</t>
  </si>
  <si>
    <t>17-21-424-002-0000</t>
  </si>
  <si>
    <t>17214240020000</t>
  </si>
  <si>
    <t>POINT (-87.6291884874847 41.8540459186842)</t>
  </si>
  <si>
    <t xml:space="preserve">31-25-202-024-0000 </t>
  </si>
  <si>
    <t>31252020240000</t>
  </si>
  <si>
    <t>POINT (-87.6772352929542 41.4918283773489)</t>
  </si>
  <si>
    <t>9101 S. Beverly</t>
  </si>
  <si>
    <t>25-06-406-001-0000</t>
  </si>
  <si>
    <t>25064060010000</t>
  </si>
  <si>
    <t>POINT (-87.666541819891 41.7281574106334)</t>
  </si>
  <si>
    <t>7914 S Wabash</t>
  </si>
  <si>
    <t>20-34-100-025-0000</t>
  </si>
  <si>
    <t>20341000250000</t>
  </si>
  <si>
    <t>POINT (-87.6234564984607 41.7502288381636)</t>
  </si>
  <si>
    <t>29-12-103-003-0000</t>
  </si>
  <si>
    <t>29121030030000</t>
  </si>
  <si>
    <t>POINT (-87.5744277406596 41.6297118092189)</t>
  </si>
  <si>
    <t xml:space="preserve">16-24-207-043-0000 </t>
  </si>
  <si>
    <t>16242070430000</t>
  </si>
  <si>
    <t>POINT (-87.6937318232999 41.8654156309842)</t>
  </si>
  <si>
    <t>Oak Forest Horizon</t>
  </si>
  <si>
    <t>28-09-404-015-0000</t>
  </si>
  <si>
    <t>28094040150000</t>
  </si>
  <si>
    <t>POINT (-87.7378205852608 41.6212803589458)</t>
  </si>
  <si>
    <t>City Of Oak Forest</t>
  </si>
  <si>
    <t>14036 S Atlantic</t>
  </si>
  <si>
    <t xml:space="preserve">29-04-111-037-0000 </t>
  </si>
  <si>
    <t>29041110370000</t>
  </si>
  <si>
    <t>POINT (-87.6284825092593 41.6394703731501)</t>
  </si>
  <si>
    <t>400-08 S Laramie Ave</t>
  </si>
  <si>
    <t>16-16-119-018-0000</t>
  </si>
  <si>
    <t>16161190180000</t>
  </si>
  <si>
    <t>POINT (-87.7552131233163 41.874618846018)</t>
  </si>
  <si>
    <t>20-03-320-002-0000</t>
  </si>
  <si>
    <t>20033200020000</t>
  </si>
  <si>
    <t>POINT (-87.6223965860649 41.8107758261242)</t>
  </si>
  <si>
    <t>17-17-114-029-0000</t>
  </si>
  <si>
    <t>17171140290000</t>
  </si>
  <si>
    <t>POINT (-87.6646710432028 41.8768805431815)</t>
  </si>
  <si>
    <t xml:space="preserve">Hansberry Squ. </t>
  </si>
  <si>
    <t>20-04-215-106-0000</t>
  </si>
  <si>
    <t>20042151060000</t>
  </si>
  <si>
    <t>POINT (-87.628109384664 41.8212687111173)</t>
  </si>
  <si>
    <t>Parkside Terraces 143</t>
  </si>
  <si>
    <t>16-08-417-007-0000</t>
  </si>
  <si>
    <t>16084170070000</t>
  </si>
  <si>
    <t>POINT (-87.7661720508243 41.8834124267171)</t>
  </si>
  <si>
    <t>29-04-113-031-0000</t>
  </si>
  <si>
    <t>29041130310000</t>
  </si>
  <si>
    <t>POINT (-87.6309126518058 41.6384219501835)</t>
  </si>
  <si>
    <t>14-18-213-030-0000</t>
  </si>
  <si>
    <t>14182130300000</t>
  </si>
  <si>
    <t>POINT (-87.6771231606414 41.9635352492491)</t>
  </si>
  <si>
    <t>13-36-427-035-0000</t>
  </si>
  <si>
    <t>13364270350000</t>
  </si>
  <si>
    <t>POINT (-87.693853776819 41.9105681091575)</t>
  </si>
  <si>
    <t>10-36-226-011-0000</t>
  </si>
  <si>
    <t>10362260110000</t>
  </si>
  <si>
    <t>203</t>
  </si>
  <si>
    <t>POINT (-87.6911036194454 42.0065560122042)</t>
  </si>
  <si>
    <t>Nuestro Pueblo Apartments 1655</t>
  </si>
  <si>
    <t>13-36-427-001-0000</t>
  </si>
  <si>
    <t>13364270010000</t>
  </si>
  <si>
    <t>POINT (-87.6942388601631 41.911915332366)</t>
  </si>
  <si>
    <t>17-17-327-052-0000</t>
  </si>
  <si>
    <t>17173270520000</t>
  </si>
  <si>
    <t>POINT (-87.6648248159943 41.8676334244153)</t>
  </si>
  <si>
    <t>14-06-400-005-0000</t>
  </si>
  <si>
    <t>14064000050000</t>
  </si>
  <si>
    <t>POINT (-87.6738985099819 41.9904715929694)</t>
  </si>
  <si>
    <t>2373 E 70th</t>
  </si>
  <si>
    <t>20-24-427-008-0000</t>
  </si>
  <si>
    <t>20244270080000</t>
  </si>
  <si>
    <t>POINT (-87.5669944728844 41.767846490321)</t>
  </si>
  <si>
    <t>7317 S East End</t>
  </si>
  <si>
    <t>20-25-124-003-0000</t>
  </si>
  <si>
    <t>20251240030000</t>
  </si>
  <si>
    <t>POINT (-87.583183991361 41.7617747989784)</t>
  </si>
  <si>
    <t>8143 S Ellis</t>
  </si>
  <si>
    <t>20-35-118-013-0000</t>
  </si>
  <si>
    <t>20351180130000</t>
  </si>
  <si>
    <t>POINT (-87.5998422535356 41.7463396414863)</t>
  </si>
  <si>
    <t>16-02-228-023-0000</t>
  </si>
  <si>
    <t>16022280230000</t>
  </si>
  <si>
    <t>POINT (-87.7086116911738 41.9030930964339)</t>
  </si>
  <si>
    <t>20-03-303-021-0000</t>
  </si>
  <si>
    <t>20033030210000</t>
  </si>
  <si>
    <t>POINT (-87.6202488969291 41.815597923581)</t>
  </si>
  <si>
    <t>8334-8340 S Ellis Ave</t>
  </si>
  <si>
    <t>20-35-303-097-0000</t>
  </si>
  <si>
    <t>20353030970000</t>
  </si>
  <si>
    <t>POINT (-87.6004896460879 41.7428796760249)</t>
  </si>
  <si>
    <t>20-23-102-017-0000</t>
  </si>
  <si>
    <t>20231020170000</t>
  </si>
  <si>
    <t>POINT (-87.6049816471824 41.777597305772)</t>
  </si>
  <si>
    <t>13-28-223-032-0000</t>
  </si>
  <si>
    <t>13282230320000</t>
  </si>
  <si>
    <t>POINT (-87.7470879717959 41.9335585387913)</t>
  </si>
  <si>
    <t>16-16-208-039-0000</t>
  </si>
  <si>
    <t>16162080390000</t>
  </si>
  <si>
    <t>POINT (-87.7481893270449 41.877912216085)</t>
  </si>
  <si>
    <t>Lavergne Courts 4914</t>
  </si>
  <si>
    <t>13-31-104-011-0000</t>
  </si>
  <si>
    <t>13311040110000</t>
  </si>
  <si>
    <t>POINT (-87.7975617084976 41.9232074888115)</t>
  </si>
  <si>
    <t>Westhaven II C</t>
  </si>
  <si>
    <t>17-07-416-042-0000</t>
  </si>
  <si>
    <t>17074160420000</t>
  </si>
  <si>
    <t>POINT (-87.6754937385878 41.8844594082754)</t>
  </si>
  <si>
    <t>NORTH TOWN VILLAGE 1</t>
  </si>
  <si>
    <t>17-04-113-084-0000</t>
  </si>
  <si>
    <t>17041130840000</t>
  </si>
  <si>
    <t>POINT (-87.6478972884164 41.9069331607265)</t>
  </si>
  <si>
    <t>17-21-418-030-0000</t>
  </si>
  <si>
    <t>17214180300000</t>
  </si>
  <si>
    <t>POINT (-87.6290244575435 41.8548759079719)</t>
  </si>
  <si>
    <t>19-10-107-012-0000</t>
  </si>
  <si>
    <t>19101070120000</t>
  </si>
  <si>
    <t>POINT (-87.7426981578414 41.804864819127)</t>
  </si>
  <si>
    <t>20-25-207-026-0000</t>
  </si>
  <si>
    <t>20252070260000</t>
  </si>
  <si>
    <t>POINT (-87.5738416520209 41.7637170823225)</t>
  </si>
  <si>
    <t>Laurels of Willow Hill</t>
  </si>
  <si>
    <t>18-35-302-009-0000</t>
  </si>
  <si>
    <t>18353020090000</t>
  </si>
  <si>
    <t>POINT (-87.8347605203642 41.7357219327633)</t>
  </si>
  <si>
    <t>Hansberry Sq.</t>
  </si>
  <si>
    <t>20-04-226-003-0000</t>
  </si>
  <si>
    <t>20042260030000</t>
  </si>
  <si>
    <t>POINT (-87.6278346170263 41.8201950141189)</t>
  </si>
  <si>
    <t>16-02-100-004-0000</t>
  </si>
  <si>
    <t>16021000040000</t>
  </si>
  <si>
    <t>POINT (-87.7256806434429 41.909585332311)</t>
  </si>
  <si>
    <t xml:space="preserve"> 13-35-415-027-0000</t>
  </si>
  <si>
    <t>13354150270000</t>
  </si>
  <si>
    <t>POINT (-87.7106166921953 41.9132956904788)</t>
  </si>
  <si>
    <t>The Residences of Carriage Creek</t>
  </si>
  <si>
    <t>31-34-200-026-0000</t>
  </si>
  <si>
    <t>31342000260000</t>
  </si>
  <si>
    <t>POINT (-87.7191005127584 41.4836623713676)</t>
  </si>
  <si>
    <t>17-04-142-008-0000</t>
  </si>
  <si>
    <t>17041420080000</t>
  </si>
  <si>
    <t>POINT (-87.6409458920688 41.9040140744119)</t>
  </si>
  <si>
    <t>17-18-125-038-0000</t>
  </si>
  <si>
    <t>17181250380000</t>
  </si>
  <si>
    <t>POINT (-87.6786111849044 41.8767914710643)</t>
  </si>
  <si>
    <t>107-113 N Laramie Ave</t>
  </si>
  <si>
    <t>16-09-420-001-0000</t>
  </si>
  <si>
    <t>16094200010000</t>
  </si>
  <si>
    <t>POINT (-87.754803372488 41.8827630284544)</t>
  </si>
  <si>
    <t>17-18-123-057-0000</t>
  </si>
  <si>
    <t>17181230570000</t>
  </si>
  <si>
    <t>POINT (-87.6792724393363 41.8765178773533)</t>
  </si>
  <si>
    <t>14-17-221-025-0000</t>
  </si>
  <si>
    <t>14172210250000</t>
  </si>
  <si>
    <t>POINT (-87.6508654832566 41.96471787484)</t>
  </si>
  <si>
    <t>20-10-104-024-0000</t>
  </si>
  <si>
    <t>20101040240000</t>
  </si>
  <si>
    <t>POINT (-87.6184838434418 41.8082430291789)</t>
  </si>
  <si>
    <t>139 ASHLAND BUILDING LLC</t>
  </si>
  <si>
    <t>10-25-223-074-0000</t>
  </si>
  <si>
    <t>10252230740000</t>
  </si>
  <si>
    <t>POINT (-87.6925875567747 42.0209110450426)</t>
  </si>
  <si>
    <t>25-05-119-026-0000</t>
  </si>
  <si>
    <t>25051190260000</t>
  </si>
  <si>
    <t>POINT (-87.6584015391968 41.7306868952469)</t>
  </si>
  <si>
    <t>20-03-118-038-0000</t>
  </si>
  <si>
    <t>20031180380000</t>
  </si>
  <si>
    <t>POINT (-87.6251667413737 41.8177368415293)</t>
  </si>
  <si>
    <t>4135 W. Roosevelt</t>
  </si>
  <si>
    <t>16-22-204-008-0000</t>
  </si>
  <si>
    <t>16222040080000</t>
  </si>
  <si>
    <t>POINT (-87.7290450247162 41.865832400288)</t>
  </si>
  <si>
    <t>Sheridan Park Apartments</t>
  </si>
  <si>
    <t>14-17-117-010-0000</t>
  </si>
  <si>
    <t>14171170100000</t>
  </si>
  <si>
    <t>POINT (-87.6614002045829 41.9647771384467)</t>
  </si>
  <si>
    <t>16-24-201-017-0000</t>
  </si>
  <si>
    <t>16242010170000</t>
  </si>
  <si>
    <t>POINT (-87.693717776894 41.8657032321719)</t>
  </si>
  <si>
    <t>20-28-227-034-0000</t>
  </si>
  <si>
    <t>20282270340000</t>
  </si>
  <si>
    <t>POINT (-87.6292452253882 41.758431949034)</t>
  </si>
  <si>
    <t>14-20-230-016-0000</t>
  </si>
  <si>
    <t>14202300160000</t>
  </si>
  <si>
    <t>POINT (-87.6498420086077 41.9476287867247)</t>
  </si>
  <si>
    <t>14-18-213-033-0000</t>
  </si>
  <si>
    <t>14182130330000</t>
  </si>
  <si>
    <t>POINT (-87.6771231602125 41.9635352492162)</t>
  </si>
  <si>
    <t xml:space="preserve">25-15-111-032-0000 </t>
  </si>
  <si>
    <t>25151110320000</t>
  </si>
  <si>
    <t>POINT (-87.6214091890081 41.7039728469607)</t>
  </si>
  <si>
    <t>20-28-228-036-0000</t>
  </si>
  <si>
    <t>20282280360000</t>
  </si>
  <si>
    <t>POINT (-87.6274202559616 41.758459655563)</t>
  </si>
  <si>
    <t>7556 S Eggleston</t>
  </si>
  <si>
    <t>20-28-305-029-0000</t>
  </si>
  <si>
    <t>20283050290000</t>
  </si>
  <si>
    <t>POINT (-87.6360476039069 41.7563865928435)</t>
  </si>
  <si>
    <t>13-35-415-025-0000</t>
  </si>
  <si>
    <t>13354150250000</t>
  </si>
  <si>
    <t>POINT (-87.7106235796926 41.9134878835808)</t>
  </si>
  <si>
    <t>17-07-430-004-0000</t>
  </si>
  <si>
    <t>17074300040000</t>
  </si>
  <si>
    <t>POINT (-87.6688982201784 41.8830055711136)</t>
  </si>
  <si>
    <t>20-21-416-030-0000</t>
  </si>
  <si>
    <t>20214160300000</t>
  </si>
  <si>
    <t>POINT (-87.6271916351744 41.7679695516794)</t>
  </si>
  <si>
    <t>7846 S Saginaw Ave</t>
  </si>
  <si>
    <t>21-30-329-027-0000</t>
  </si>
  <si>
    <t>21303290270000</t>
  </si>
  <si>
    <t>POINT (-87.5603508541416 41.7522323966814)</t>
  </si>
  <si>
    <t>17-21-424-019-0000</t>
  </si>
  <si>
    <t>17214240190000</t>
  </si>
  <si>
    <t>POINT (-87.629001833859 41.8539471371765)</t>
  </si>
  <si>
    <t>464 Gordon Ave</t>
  </si>
  <si>
    <t>30-08-110-046-0000</t>
  </si>
  <si>
    <t>30081100460000</t>
  </si>
  <si>
    <t>POINT (-87.536329291457 41.6230427650414)</t>
  </si>
  <si>
    <t>4750 Indiana</t>
  </si>
  <si>
    <t>20-10-102-023-0000</t>
  </si>
  <si>
    <t>20101020230000</t>
  </si>
  <si>
    <t>POINT (-87.6216535389436 41.8077763136329)</t>
  </si>
  <si>
    <t>16-24-202-017-0000</t>
  </si>
  <si>
    <t>16242020170000</t>
  </si>
  <si>
    <t>POINT (-87.6923016422212 41.8658774987824)</t>
  </si>
  <si>
    <t>Bremen</t>
  </si>
  <si>
    <t>Thomas Place of Orland Park</t>
  </si>
  <si>
    <t>28-18-100-069-0000</t>
  </si>
  <si>
    <t>28181000690000</t>
  </si>
  <si>
    <t>POINT (-87.7930100635792 41.6109699688805)</t>
  </si>
  <si>
    <t>Village Of Orland Park</t>
  </si>
  <si>
    <t>81st/Merrill</t>
  </si>
  <si>
    <t>20-36-211-045-0000</t>
  </si>
  <si>
    <t>20362110450000</t>
  </si>
  <si>
    <t>POINT (-87.5719149917 41.7481936721246)</t>
  </si>
  <si>
    <t>Jarrell Washington Park LLC 5656</t>
  </si>
  <si>
    <t>20-15-108-038-0000</t>
  </si>
  <si>
    <t>20151080380000</t>
  </si>
  <si>
    <t>POINT (-87.6228551109997 41.7912179037655)</t>
  </si>
  <si>
    <t xml:space="preserve">39 E. 138th </t>
  </si>
  <si>
    <t>25-33-413-018-0000</t>
  </si>
  <si>
    <t>25334130180000</t>
  </si>
  <si>
    <t>POINT (-87.6199241447739 41.6448401700551)</t>
  </si>
  <si>
    <t>17-17-116-027-0000</t>
  </si>
  <si>
    <t>17171160270000</t>
  </si>
  <si>
    <t>POINT (-87.661555707673 41.8767119445132)</t>
  </si>
  <si>
    <t>20-14-406-044-0000</t>
  </si>
  <si>
    <t>20144060440000</t>
  </si>
  <si>
    <t>POINT (-87.5878730401292 41.7840723789764)</t>
  </si>
  <si>
    <t>15-15-424-002-0000</t>
  </si>
  <si>
    <t>15154240020000</t>
  </si>
  <si>
    <t>POINT (-87.8527419186807 41.8656749851652)</t>
  </si>
  <si>
    <t>Farwell Jarvis Apartments</t>
  </si>
  <si>
    <t>11-29-314-011-0000</t>
  </si>
  <si>
    <t>11293140110000</t>
  </si>
  <si>
    <t>POINT (-87.6659019779751 42.0157543235704)</t>
  </si>
  <si>
    <t>10-13-209-024-0000</t>
  </si>
  <si>
    <t>10132090240000</t>
  </si>
  <si>
    <t>POINT (-87.694728589246 42.0533748451103)</t>
  </si>
  <si>
    <t>16-14-224-039-0000</t>
  </si>
  <si>
    <t>16142240390000</t>
  </si>
  <si>
    <t>POINT (-87.7137148531558 41.8747650747359)</t>
  </si>
  <si>
    <t xml:space="preserve">17-06-128-001-0000 </t>
  </si>
  <si>
    <t>17061280010000</t>
  </si>
  <si>
    <t>POINT (-87.6819462618779 41.9037868686042)</t>
  </si>
  <si>
    <t>3544 W Polk St</t>
  </si>
  <si>
    <t>16-14-408-026-0000</t>
  </si>
  <si>
    <t>16144080260000</t>
  </si>
  <si>
    <t>POINT (-87.71490887868 41.8711140024538)</t>
  </si>
  <si>
    <t>3300 W Wilson</t>
  </si>
  <si>
    <t>13-14-211-036-0000</t>
  </si>
  <si>
    <t>13142110360000</t>
  </si>
  <si>
    <t>POINT (-87.7109862607233 41.9649343163485)</t>
  </si>
  <si>
    <t>14-17-223-018-0000</t>
  </si>
  <si>
    <t>14172230180000</t>
  </si>
  <si>
    <t>POINT (-87.6503264186804 41.9640981577326)</t>
  </si>
  <si>
    <t>20-28-226-027-0000</t>
  </si>
  <si>
    <t>20282260270000</t>
  </si>
  <si>
    <t>POINT (-87.6300361615283 41.7587144147454)</t>
  </si>
  <si>
    <t>60th/Albany</t>
  </si>
  <si>
    <t>19-13-309-020-0000</t>
  </si>
  <si>
    <t>19133090200000</t>
  </si>
  <si>
    <t>POINT (-87.7012022950538 41.784289230215)</t>
  </si>
  <si>
    <t>Hyde Park Apartments LLC</t>
  </si>
  <si>
    <t>20-11-417-019-0000</t>
  </si>
  <si>
    <t>20114170190000</t>
  </si>
  <si>
    <t>POINT (-87.5894663599675 41.7985051568909)</t>
  </si>
  <si>
    <t>HYDE PARK</t>
  </si>
  <si>
    <t>8214 S Ingleside</t>
  </si>
  <si>
    <t>20-35-122-020-0000</t>
  </si>
  <si>
    <t>20351220200000</t>
  </si>
  <si>
    <t>POINT (-87.6017251930822 41.7453195420987)</t>
  </si>
  <si>
    <t>20-03-115-044-0000</t>
  </si>
  <si>
    <t>20031150440000</t>
  </si>
  <si>
    <t>POINT (-87.6203341499383 41.8190355774615)</t>
  </si>
  <si>
    <t>19-10-107-018-0000</t>
  </si>
  <si>
    <t>19101070180000</t>
  </si>
  <si>
    <t>POINT (-87.742686680514 41.8044532541509)</t>
  </si>
  <si>
    <t>16-12-107-032-0000</t>
  </si>
  <si>
    <t>16121070320000</t>
  </si>
  <si>
    <t>POINT (-87.7043755931815 41.8906531668597)</t>
  </si>
  <si>
    <t>16-11-413-013-0000</t>
  </si>
  <si>
    <t>16114130130000</t>
  </si>
  <si>
    <t>POINT (-87.7088218536688 41.8833454746575)</t>
  </si>
  <si>
    <t>1305 W 82nd</t>
  </si>
  <si>
    <t>20-32-129-018-0000</t>
  </si>
  <si>
    <t>20321290180000</t>
  </si>
  <si>
    <t>POINT (-87.6563638332913 41.7448446269159)</t>
  </si>
  <si>
    <t>17-04-306-040-0000</t>
  </si>
  <si>
    <t>17043060400000</t>
  </si>
  <si>
    <t>POINT (-87.6405865336294 41.9031226334897)</t>
  </si>
  <si>
    <t>None 4305</t>
  </si>
  <si>
    <t>16-03-416-022-0000</t>
  </si>
  <si>
    <t>16034160220000</t>
  </si>
  <si>
    <t>POINT (-87.7338292506754 41.8986274917945)</t>
  </si>
  <si>
    <t>14123-25 S Tracy Ave</t>
  </si>
  <si>
    <t>29-04-114-055-0000</t>
  </si>
  <si>
    <t>29041140550000</t>
  </si>
  <si>
    <t>POINT (-87.6302094318673 41.6379635793535)</t>
  </si>
  <si>
    <t>Atrio</t>
  </si>
  <si>
    <t>17-18-244-045-0000</t>
  </si>
  <si>
    <t>17182440450000</t>
  </si>
  <si>
    <t>POINT (-87.6754766373444 41.8743047184422)</t>
  </si>
  <si>
    <t>17-21-425-039-0000</t>
  </si>
  <si>
    <t>17214250390000</t>
  </si>
  <si>
    <t>POINT (-87.628170233959 41.8536636983129)</t>
  </si>
  <si>
    <t>5047 S Champlain Ave</t>
  </si>
  <si>
    <t>20-10-232-013-0000</t>
  </si>
  <si>
    <t>20102320130000</t>
  </si>
  <si>
    <t>POINT (-87.609812906653 41.8024910601792)</t>
  </si>
  <si>
    <t>20-23-418-012-0000</t>
  </si>
  <si>
    <t>20234180120000</t>
  </si>
  <si>
    <t>POINT (-87.5871814567192 41.7681261137519)</t>
  </si>
  <si>
    <t>19-23-103-009-0000</t>
  </si>
  <si>
    <t>19231030090000</t>
  </si>
  <si>
    <t>POINT (-87.7144985505951 41.7785104285569)</t>
  </si>
  <si>
    <t>20-02-126-014-0000</t>
  </si>
  <si>
    <t>20021260140000</t>
  </si>
  <si>
    <t>POINT (-87.6008725342859 41.8218180375264)</t>
  </si>
  <si>
    <t>17-20-211-037-0000</t>
  </si>
  <si>
    <t>17202110370000</t>
  </si>
  <si>
    <t>POINT (-87.6525600329344 41.8644146760586)</t>
  </si>
  <si>
    <t>13-36-226-010-0000</t>
  </si>
  <si>
    <t>13362260100000</t>
  </si>
  <si>
    <t>POINT (-87.6887790896509 41.9194764234828)</t>
  </si>
  <si>
    <t>2219 North Hamilton</t>
  </si>
  <si>
    <t>14-31-115-002-0000</t>
  </si>
  <si>
    <t>14311150020000</t>
  </si>
  <si>
    <t>POINT (-87.6807920923726 41.922094292149)</t>
  </si>
  <si>
    <t>13-35-303-038-0000</t>
  </si>
  <si>
    <t>13353030380000</t>
  </si>
  <si>
    <t>POINT (-87.7209580175172 41.9156711155151)</t>
  </si>
  <si>
    <t>17-04-113-082-0000</t>
  </si>
  <si>
    <t>17041130820000</t>
  </si>
  <si>
    <t>POINT (-87.6479058521353 41.9072129827033)</t>
  </si>
  <si>
    <t>Nuestro Pueblo Apartments 3026</t>
  </si>
  <si>
    <t>16-01-314-006-0000</t>
  </si>
  <si>
    <t>16013140060000</t>
  </si>
  <si>
    <t>POINT (-87.701397279674 41.8984305814476)</t>
  </si>
  <si>
    <t>GINGER RIDGE APARTMENTS 513</t>
  </si>
  <si>
    <t>29-12-305-037-0000</t>
  </si>
  <si>
    <t>29123050370000</t>
  </si>
  <si>
    <t>POINT (-87.5706654681705 41.6216526751043)</t>
  </si>
  <si>
    <t>16-24-207-046-0000</t>
  </si>
  <si>
    <t>16242070460000</t>
  </si>
  <si>
    <t>POINT (-87.6937259168252 41.8652181207275)</t>
  </si>
  <si>
    <t>1914 North Drake</t>
  </si>
  <si>
    <t>13-35-400-030-0000</t>
  </si>
  <si>
    <t>13354000300000</t>
  </si>
  <si>
    <t>POINT (-87.7155637118787 41.916065271085)</t>
  </si>
  <si>
    <t xml:space="preserve">Reclaiming Southwest </t>
  </si>
  <si>
    <t>19-13-418-040-0000</t>
  </si>
  <si>
    <t>19134180400000</t>
  </si>
  <si>
    <t>POINT (-87.6906624234767 41.7811510657814)</t>
  </si>
  <si>
    <t xml:space="preserve">17-04-108-006-0000 </t>
  </si>
  <si>
    <t>17041080060000</t>
  </si>
  <si>
    <t>POINT (-87.6424228733758 41.9107774516966)</t>
  </si>
  <si>
    <t>Peterson Plaza Apartments 5927</t>
  </si>
  <si>
    <t>14-06-400-013-0000</t>
  </si>
  <si>
    <t>14064000130000</t>
  </si>
  <si>
    <t>POINT (-87.6742614857912 41.9893942396061)</t>
  </si>
  <si>
    <t xml:space="preserve">31-34-200-023-0000 </t>
  </si>
  <si>
    <t>31342000230000</t>
  </si>
  <si>
    <t>POINT (-87.7189865133233 41.4820607936211)</t>
  </si>
  <si>
    <t>11-30-122-048-0000</t>
  </si>
  <si>
    <t>11301220480000</t>
  </si>
  <si>
    <t>POINT (-87.6858660382313 42.0197384166068)</t>
  </si>
  <si>
    <t xml:space="preserve">29-04-113-032-0000 </t>
  </si>
  <si>
    <t>29041130320000</t>
  </si>
  <si>
    <t>POINT (-87.6309125230622 41.6383538585987)</t>
  </si>
  <si>
    <t>14-17-223-024-0000</t>
  </si>
  <si>
    <t>14172230240000</t>
  </si>
  <si>
    <t>POINT (-87.6503213815568 41.9638240241482)</t>
  </si>
  <si>
    <t>Westhaven Park IIB 1820W</t>
  </si>
  <si>
    <t>17-07-422-046-0000</t>
  </si>
  <si>
    <t>17074220460000</t>
  </si>
  <si>
    <t>POINT (-87.6730529031401 41.8834689153663)</t>
  </si>
  <si>
    <t xml:space="preserve"> 16-12-107-026-0000</t>
  </si>
  <si>
    <t>16121070260000</t>
  </si>
  <si>
    <t>POINT (-87.7049594830793 41.8906472533968)</t>
  </si>
  <si>
    <t>16-24-207-020-0000</t>
  </si>
  <si>
    <t>16242070200000</t>
  </si>
  <si>
    <t>POINT (-87.6944335987365 41.8642824437286)</t>
  </si>
  <si>
    <t xml:space="preserve">8047 Manistee </t>
  </si>
  <si>
    <t>21-31-115-016-0000</t>
  </si>
  <si>
    <t>21311150160000</t>
  </si>
  <si>
    <t>POINT (-87.5573401326867 41.7485739287329)</t>
  </si>
  <si>
    <t>Lawndale H&amp;Abond</t>
  </si>
  <si>
    <t>16-22-220-022-0000</t>
  </si>
  <si>
    <t>16222200220000</t>
  </si>
  <si>
    <t>POINT (-87.728332205091 41.8608055194192)</t>
  </si>
  <si>
    <t xml:space="preserve">16-11-312-034-0000 </t>
  </si>
  <si>
    <t>16113120340000</t>
  </si>
  <si>
    <t>POINT (-87.7211209560319 41.8810648696029)</t>
  </si>
  <si>
    <t>3148-50 W Marquette</t>
  </si>
  <si>
    <t>19-24-124-044-0000</t>
  </si>
  <si>
    <t>19241240440000</t>
  </si>
  <si>
    <t>POINT (-87.7024877152476 41.7719398785006)</t>
  </si>
  <si>
    <t>11-30-122-043-0000</t>
  </si>
  <si>
    <t>11301220430000</t>
  </si>
  <si>
    <t>POINT (-87.6863268949269 42.0197424415867)</t>
  </si>
  <si>
    <t>17-17-114-032-0000</t>
  </si>
  <si>
    <t>17171140320000</t>
  </si>
  <si>
    <t>POINT (-87.6653339232512 41.8767260468975)</t>
  </si>
  <si>
    <t>Coleman Place 225</t>
  </si>
  <si>
    <t>20-03-115-038-0000</t>
  </si>
  <si>
    <t>20031150380000</t>
  </si>
  <si>
    <t>POINT (-87.6203602444342 41.8199426442739)</t>
  </si>
  <si>
    <t>17-04-108-001-0000</t>
  </si>
  <si>
    <t>17041080010000</t>
  </si>
  <si>
    <t>POINT (-87.6432084237658 41.9107663030871)</t>
  </si>
  <si>
    <t>Victory Centre of River Oaks SA</t>
  </si>
  <si>
    <t>29-24-200-083-0000</t>
  </si>
  <si>
    <t>29242000830000</t>
  </si>
  <si>
    <t>POINT (-87.5624985041153 41.5943275641699)</t>
  </si>
  <si>
    <t>16-09-318-007-0000</t>
  </si>
  <si>
    <t>16093180070000</t>
  </si>
  <si>
    <t>POINT (-87.7638793213293 41.8819776807907)</t>
  </si>
  <si>
    <t>1516 W 78th Street</t>
  </si>
  <si>
    <t>20-29-311-019-0000</t>
  </si>
  <si>
    <t>20293110190000</t>
  </si>
  <si>
    <t>POINT (-87.6626459555518 41.7524479451413)</t>
  </si>
  <si>
    <t>16-22-409-041-0000</t>
  </si>
  <si>
    <t>16224090410000</t>
  </si>
  <si>
    <t>POINT (-87.7328725761398 41.8554276283213)</t>
  </si>
  <si>
    <t>17-18-125-036-0000</t>
  </si>
  <si>
    <t>17181250360000</t>
  </si>
  <si>
    <t>POINT (-87.6780929840213 41.8772344255765)</t>
  </si>
  <si>
    <t>13-35-303-039-0000</t>
  </si>
  <si>
    <t>13353030390000</t>
  </si>
  <si>
    <t>POINT (-87.7208661735885 41.9156722856732)</t>
  </si>
  <si>
    <t>Park Place 4951</t>
  </si>
  <si>
    <t xml:space="preserve">19-11-124-012-0000 </t>
  </si>
  <si>
    <t>19111240120000</t>
  </si>
  <si>
    <t>POINT (-87.7155895740749 41.8027496301464)</t>
  </si>
  <si>
    <t>15-10-118-039-0000</t>
  </si>
  <si>
    <t>15101180390000</t>
  </si>
  <si>
    <t>POINT (-87.8570445031159 41.8883303376565)</t>
  </si>
  <si>
    <t>13-36-427-037-0000</t>
  </si>
  <si>
    <t>13364270370000</t>
  </si>
  <si>
    <t>POINT (-87.6936771943018 41.9105698689297)</t>
  </si>
  <si>
    <t>7130 S Jeffery Blvd</t>
  </si>
  <si>
    <t>20-25-111-001-0000</t>
  </si>
  <si>
    <t>20251110010000</t>
  </si>
  <si>
    <t>POINT (-87.5766277186465 41.7650495262268)</t>
  </si>
  <si>
    <t>20-02-126-001-0000</t>
  </si>
  <si>
    <t>20021260010000</t>
  </si>
  <si>
    <t>POINT (-87.6018983811415 41.8224487510294)</t>
  </si>
  <si>
    <t>7048 S Merrill</t>
  </si>
  <si>
    <t>20-24-423-021-0000</t>
  </si>
  <si>
    <t>20244230210000</t>
  </si>
  <si>
    <t>POINT (-87.572992134191 41.7666164781317)</t>
  </si>
  <si>
    <t>17-08-332-012-0000</t>
  </si>
  <si>
    <t>17083320120000</t>
  </si>
  <si>
    <t>POINT (-87.6663711980654 41.8817538656397)</t>
  </si>
  <si>
    <t>Mahalia Place 4247</t>
  </si>
  <si>
    <t>20-03-118-009-0000</t>
  </si>
  <si>
    <t>20031180090000</t>
  </si>
  <si>
    <t>POINT (-87.625806498555 41.8169001045219)</t>
  </si>
  <si>
    <t>29-04-409-037-0000</t>
  </si>
  <si>
    <t>29044090370000</t>
  </si>
  <si>
    <t>POINT (-87.6247736001804 41.63381808649)</t>
  </si>
  <si>
    <t>17-04-306-046-0000</t>
  </si>
  <si>
    <t>17043060460000</t>
  </si>
  <si>
    <t>POINT (-87.6409612442005 41.9031172618544)</t>
  </si>
  <si>
    <t>Emmett Apartments LP</t>
  </si>
  <si>
    <t>13-26-408-045-0000</t>
  </si>
  <si>
    <t>13264080450000</t>
  </si>
  <si>
    <t>POINT (-87.7082376651279 41.9304216163107)</t>
  </si>
  <si>
    <t>7455 N. Greenview</t>
  </si>
  <si>
    <t>11-29-307-001-0000</t>
  </si>
  <si>
    <t>11293070010000</t>
  </si>
  <si>
    <t>POINT (-87.6678985655854 42.017874492684)</t>
  </si>
  <si>
    <t>Park Apartments 5447</t>
  </si>
  <si>
    <t>20-10-314-013-0000</t>
  </si>
  <si>
    <t>20103140130000</t>
  </si>
  <si>
    <t>POINT (-87.6203069367457 41.795045766035)</t>
  </si>
  <si>
    <t>17-08-332-011-0000</t>
  </si>
  <si>
    <t>17083320110000</t>
  </si>
  <si>
    <t>POINT (-87.6664630154316 41.8817527379929)</t>
  </si>
  <si>
    <t>64th/Troy</t>
  </si>
  <si>
    <t>19-24-108-019-0000</t>
  </si>
  <si>
    <t>19241080190000</t>
  </si>
  <si>
    <t>POINT (-87.7022188136943 41.7770011445217)</t>
  </si>
  <si>
    <t>11-30-317-006-0000</t>
  </si>
  <si>
    <t>11303170060000</t>
  </si>
  <si>
    <t>POINT (-87.6832937649603 42.0141881214165)</t>
  </si>
  <si>
    <t>5914 King</t>
  </si>
  <si>
    <t>20-15-305-040-0000</t>
  </si>
  <si>
    <t>20153050400000</t>
  </si>
  <si>
    <t>POINT (-87.6162374533728 41.7869766370717)</t>
  </si>
  <si>
    <t>Hansberry S</t>
  </si>
  <si>
    <t>20-04-215-098-0000</t>
  </si>
  <si>
    <t>20042150980000</t>
  </si>
  <si>
    <t>POINT (-87.6282466403198 41.8209907694064)</t>
  </si>
  <si>
    <t>Lafayette Terrace 50</t>
  </si>
  <si>
    <t>20-28-228-041-0000</t>
  </si>
  <si>
    <t>20282280410000</t>
  </si>
  <si>
    <t>POINT (-87.6267235570182 41.7584707705923)</t>
  </si>
  <si>
    <t>60th/Troy</t>
  </si>
  <si>
    <t>19-13-308-024-0000</t>
  </si>
  <si>
    <t>19133080240000</t>
  </si>
  <si>
    <t>POINT (-87.7024215190284 41.7842705159976)</t>
  </si>
  <si>
    <t xml:space="preserve">25-15-111-047-0000 </t>
  </si>
  <si>
    <t>25151110470000</t>
  </si>
  <si>
    <t>POINT (-87.6209693636941 41.7039400975058)</t>
  </si>
  <si>
    <t xml:space="preserve">Villages of Westhaven </t>
  </si>
  <si>
    <t>17-07-318-054-4002</t>
  </si>
  <si>
    <t>17073180544002</t>
  </si>
  <si>
    <t>POINT (-87.6803731111806 41.8842814874246)</t>
  </si>
  <si>
    <t>16-24-207-076-0000</t>
  </si>
  <si>
    <t>16242070760000</t>
  </si>
  <si>
    <t>POINT (-87.693712810041 41.864779165448)</t>
  </si>
  <si>
    <t>29-12-103-004-0000</t>
  </si>
  <si>
    <t>29121030040000</t>
  </si>
  <si>
    <t>POINT (-87.5743332142452 41.6297099418928)</t>
  </si>
  <si>
    <t>8855-8857 S Cottage Grove Ave</t>
  </si>
  <si>
    <t>25-02-105-009-0000</t>
  </si>
  <si>
    <t>25021050090000</t>
  </si>
  <si>
    <t>POINT (-87.6042815991247 41.733187664097)</t>
  </si>
  <si>
    <t>Marquette/Campbell</t>
  </si>
  <si>
    <t>19-24-404-001-0000</t>
  </si>
  <si>
    <t>19244040010000</t>
  </si>
  <si>
    <t>POINT (-87.6856500847299 41.7716471613288)</t>
  </si>
  <si>
    <t>20-02-126-013-0000</t>
  </si>
  <si>
    <t>20021260130000</t>
  </si>
  <si>
    <t>POINT (-87.6013980069633 41.8216402673754)</t>
  </si>
  <si>
    <t xml:space="preserve">20-25-132-021-0000 </t>
  </si>
  <si>
    <t>20251320210000</t>
  </si>
  <si>
    <t>POINT (-87.5848567017608 41.7590377205904)</t>
  </si>
  <si>
    <t>16-11-413-015-0000</t>
  </si>
  <si>
    <t>16114130150000</t>
  </si>
  <si>
    <t>POINT (-87.7080135622034 41.8833709849622)</t>
  </si>
  <si>
    <t>7625 S East End</t>
  </si>
  <si>
    <t>20-25-310-008-0000</t>
  </si>
  <si>
    <t>20253100080000</t>
  </si>
  <si>
    <t>POINT (-87.58306786648 41.7560931660612)</t>
  </si>
  <si>
    <t>17-07-430-009-0000</t>
  </si>
  <si>
    <t>17074300090000</t>
  </si>
  <si>
    <t>POINT (-87.6684576604327 41.8830124764952)</t>
  </si>
  <si>
    <t>20-04-215-099-0000</t>
  </si>
  <si>
    <t>20042150990000</t>
  </si>
  <si>
    <t>POINT (-87.6278102326484 41.8215798792168)</t>
  </si>
  <si>
    <t>Newberry Park Apartments 1357</t>
  </si>
  <si>
    <t>17-20-213-094-0000</t>
  </si>
  <si>
    <t>17202130940000</t>
  </si>
  <si>
    <t>POINT (-87.6546875453126 41.8638325039376)</t>
  </si>
  <si>
    <t>17-20-305-056-0000</t>
  </si>
  <si>
    <t>17203050560000</t>
  </si>
  <si>
    <t>POINT (-87.6592277984924 41.8584272064086)</t>
  </si>
  <si>
    <t>19-24-100-017-0000</t>
  </si>
  <si>
    <t>19241000170000</t>
  </si>
  <si>
    <t>POINT (-87.702248056745 41.7782107131965)</t>
  </si>
  <si>
    <t>Lawndale H&amp;A Bond LP</t>
  </si>
  <si>
    <t>16-14-102-020-0000</t>
  </si>
  <si>
    <t>16141020200000</t>
  </si>
  <si>
    <t>POINT (-87.7249690727535 41.8791349372527)</t>
  </si>
  <si>
    <t>17-04-108-004-0000</t>
  </si>
  <si>
    <t>17041080040000</t>
  </si>
  <si>
    <t>POINT (-87.6428543976995 41.9107713424433)</t>
  </si>
  <si>
    <t>17-21-419-003-0000</t>
  </si>
  <si>
    <t>17214190030000</t>
  </si>
  <si>
    <t>POINT (-87.6276274501474 41.8551374994286)</t>
  </si>
  <si>
    <t>Drexel Terraces</t>
  </si>
  <si>
    <t>20-11-105-013-0000</t>
  </si>
  <si>
    <t>20111050130000</t>
  </si>
  <si>
    <t>POINT (-87.6050839623633 41.8066827319541)</t>
  </si>
  <si>
    <t>5832 S Michigan Ave</t>
  </si>
  <si>
    <t>20-15-120-031-0000</t>
  </si>
  <si>
    <t>20151200310000</t>
  </si>
  <si>
    <t>POINT (-87.6227747199272 41.7881543451617)</t>
  </si>
  <si>
    <t>64th/Talman</t>
  </si>
  <si>
    <t>19-24-203-023-0000</t>
  </si>
  <si>
    <t>19242030230000</t>
  </si>
  <si>
    <t>POINT (-87.6893422817147 41.7774439094396)</t>
  </si>
  <si>
    <t>7733 S South Shore Drive</t>
  </si>
  <si>
    <t>21-30-413-019-0000</t>
  </si>
  <si>
    <t>21304130190000</t>
  </si>
  <si>
    <t>POINT (-87.5522816544141 41.7565124845363)</t>
  </si>
  <si>
    <t>17-04-142-003-0000</t>
  </si>
  <si>
    <t>17041420030000</t>
  </si>
  <si>
    <t>POINT (-87.6408678574593 41.904200897146)</t>
  </si>
  <si>
    <t>20-25-104-001-0000</t>
  </si>
  <si>
    <t>20251040010000</t>
  </si>
  <si>
    <t>POINT (-87.5820707972915 41.765020816167)</t>
  </si>
  <si>
    <t>61st/Sacramento</t>
  </si>
  <si>
    <t>19-13-319-020-0000</t>
  </si>
  <si>
    <t>19133190200000</t>
  </si>
  <si>
    <t>POINT (-87.6987136999484 41.7825068764812)</t>
  </si>
  <si>
    <t xml:space="preserve">6921-25 S. Cornell Ave </t>
  </si>
  <si>
    <t>20-24-317-023-0000</t>
  </si>
  <si>
    <t>20243170230000</t>
  </si>
  <si>
    <t>POINT (-87.5839691114397 41.7690881646649)</t>
  </si>
  <si>
    <t xml:space="preserve">20-10-100-035-0000 </t>
  </si>
  <si>
    <t>20101000350000</t>
  </si>
  <si>
    <t>POINT (-87.624897672883 41.8077271056587)</t>
  </si>
  <si>
    <t>8100 S Loomis</t>
  </si>
  <si>
    <t>20-32-119-019-0000</t>
  </si>
  <si>
    <t>20321190190000</t>
  </si>
  <si>
    <t>POINT (-87.6588400858052 41.7466320531775)</t>
  </si>
  <si>
    <t>60th/Whipple</t>
  </si>
  <si>
    <t>19-13-310-021-0000</t>
  </si>
  <si>
    <t>19133100210000</t>
  </si>
  <si>
    <t>POINT (-87.6999814557044 41.784308109965)</t>
  </si>
  <si>
    <t>The Washington at Woodlawn Park 6157</t>
  </si>
  <si>
    <t>20-15-415-037-0000</t>
  </si>
  <si>
    <t>20154150370000</t>
  </si>
  <si>
    <t>POINT (-87.6068811011987 41.782416554234)</t>
  </si>
  <si>
    <t>Lawndale H&amp;A  Bond  LP</t>
  </si>
  <si>
    <t>16-23-221-041-0000</t>
  </si>
  <si>
    <t>16232210410000</t>
  </si>
  <si>
    <t>POINT (-87.706465656343 41.862162529575)</t>
  </si>
  <si>
    <t>Historic Strand LP</t>
  </si>
  <si>
    <t>20-23-100-007-0000</t>
  </si>
  <si>
    <t>20231000070000</t>
  </si>
  <si>
    <t>POINT (-87.6049831377149 41.7798078114316)</t>
  </si>
  <si>
    <t>17-08-332-008-0000</t>
  </si>
  <si>
    <t>17083320080000</t>
  </si>
  <si>
    <t>POINT (-87.6665694936519 41.8817513914019)</t>
  </si>
  <si>
    <t xml:space="preserve">20-24-325-021-0000 </t>
  </si>
  <si>
    <t>20243250210000</t>
  </si>
  <si>
    <t>POINT (-87.5816955221227 41.7673621228042)</t>
  </si>
  <si>
    <t xml:space="preserve"> 14-17-117-011-0000</t>
  </si>
  <si>
    <t>14171170110000</t>
  </si>
  <si>
    <t>POINT (-87.6613971229565 41.9646392961581)</t>
  </si>
  <si>
    <t>29-12-103-005-0000</t>
  </si>
  <si>
    <t>29121030050000</t>
  </si>
  <si>
    <t>POINT (-87.5742611341662 41.6297118939772)</t>
  </si>
  <si>
    <t>Westhaven Park IIB 1847</t>
  </si>
  <si>
    <t>17-07-417-053-0000</t>
  </si>
  <si>
    <t>17074170530000</t>
  </si>
  <si>
    <t>POINT (-87.6738545343239 41.8848078326949)</t>
  </si>
  <si>
    <t>Casa Veracruz 967</t>
  </si>
  <si>
    <t>17-20-423-007-0000</t>
  </si>
  <si>
    <t>17204230070000</t>
  </si>
  <si>
    <t>POINT (-87.650803407147 41.8564496521407)</t>
  </si>
  <si>
    <t>13-35-402-002-0000</t>
  </si>
  <si>
    <t>13354020020000</t>
  </si>
  <si>
    <t>POINT (-87.7132715978512 41.917028572514)</t>
  </si>
  <si>
    <t>5039 Champlain</t>
  </si>
  <si>
    <t>20-10-232-001-0000</t>
  </si>
  <si>
    <t>20102320010000</t>
  </si>
  <si>
    <t>POINT (-87.6098189571266 41.8028854101064)</t>
  </si>
  <si>
    <t>25-12-100-044-0000</t>
  </si>
  <si>
    <t>25121000440000</t>
  </si>
  <si>
    <t>POINT (-87.5795568018661 41.7215377941414)</t>
  </si>
  <si>
    <t>West Haven IIA 1732</t>
  </si>
  <si>
    <t>17-07-423-014-0000</t>
  </si>
  <si>
    <t>17074230140000</t>
  </si>
  <si>
    <t>POINT (-87.6714728799123 41.8837052475008)</t>
  </si>
  <si>
    <t>13-14-431-004-0000</t>
  </si>
  <si>
    <t>13144310040000</t>
  </si>
  <si>
    <t>POINT (-87.7084932395047 41.9554756084201)</t>
  </si>
  <si>
    <t>16-12-106-036-0000</t>
  </si>
  <si>
    <t>16121060360000</t>
  </si>
  <si>
    <t>POINT (-87.7055443629031 41.8912486610368)</t>
  </si>
  <si>
    <t>20-11-105-014-0000</t>
  </si>
  <si>
    <t>20111050140000</t>
  </si>
  <si>
    <t>POINT (-87.6050780075641 41.8064083337336)</t>
  </si>
  <si>
    <t>The Washington at Woodlawn Park 6350</t>
  </si>
  <si>
    <t>20-23-200-037-0000</t>
  </si>
  <si>
    <t>20232000370000</t>
  </si>
  <si>
    <t>POINT (-87.5949584815266 41.7789654303063)</t>
  </si>
  <si>
    <t>25-32-406-020-0000</t>
  </si>
  <si>
    <t>25324060200000</t>
  </si>
  <si>
    <t>POINT (-87.6375191714579 41.647351478331)</t>
  </si>
  <si>
    <t>17-04-142-004-0000</t>
  </si>
  <si>
    <t>17041420040000</t>
  </si>
  <si>
    <t>POINT (-87.6405807940912 41.9042023509688)</t>
  </si>
  <si>
    <t>Greenwood Park Apartments 1053</t>
  </si>
  <si>
    <t>20-11-103-030-0000</t>
  </si>
  <si>
    <t>20111030300000</t>
  </si>
  <si>
    <t>POINT (-87.6006487162336 41.8092552025327)</t>
  </si>
  <si>
    <t>17-04-306-045-0000</t>
  </si>
  <si>
    <t>17043060450000</t>
  </si>
  <si>
    <t>POINT (-87.6409021867098 41.9031186725692)</t>
  </si>
  <si>
    <t>25-05-119-022-0000</t>
  </si>
  <si>
    <t>25051190220000</t>
  </si>
  <si>
    <t>POINT (-87.6584098434833 41.7309637630775)</t>
  </si>
  <si>
    <t>15-15-424-010-0000</t>
  </si>
  <si>
    <t>15154240100000</t>
  </si>
  <si>
    <t>POINT (-87.8527194839553 41.8651264506538)</t>
  </si>
  <si>
    <t>61st/Kedzie</t>
  </si>
  <si>
    <t>19-13-316-001-0000</t>
  </si>
  <si>
    <t>19133160010000</t>
  </si>
  <si>
    <t>POINT (-87.7028755843528 41.7824570297695)</t>
  </si>
  <si>
    <t>7700 South Shore</t>
  </si>
  <si>
    <t>21-30-412-022-0000</t>
  </si>
  <si>
    <t>21304120220000</t>
  </si>
  <si>
    <t>POINT (-87.5537994033822 41.7566301943602)</t>
  </si>
  <si>
    <t>20-14-405-024-0000</t>
  </si>
  <si>
    <t>20144050240000</t>
  </si>
  <si>
    <t>POINT (-87.5887107052003 41.7840621198529)</t>
  </si>
  <si>
    <t>8248 S Eberhart</t>
  </si>
  <si>
    <t>20-34-225-035-0000</t>
  </si>
  <si>
    <t>20342250350000</t>
  </si>
  <si>
    <t>POINT (-87.6125812765147 41.7441070098442)</t>
  </si>
  <si>
    <t>19-24-100-034-0000</t>
  </si>
  <si>
    <t>19241000340000</t>
  </si>
  <si>
    <t>POINT (-87.7022410894462 41.7779705484044)</t>
  </si>
  <si>
    <t>20-27-105-003-0000</t>
  </si>
  <si>
    <t>20271050030000</t>
  </si>
  <si>
    <t>POINT (-87.6163794277124 41.7653703629073)</t>
  </si>
  <si>
    <t>14325-27 Michigan</t>
  </si>
  <si>
    <t>29-04-414-025-0000</t>
  </si>
  <si>
    <t>29044140250000</t>
  </si>
  <si>
    <t>POINT (-87.6194512081235 41.6338414067599)</t>
  </si>
  <si>
    <t xml:space="preserve">29-04-111-010-0000 </t>
  </si>
  <si>
    <t>29041110100000</t>
  </si>
  <si>
    <t>POINT (-87.6284847786418 41.6400707807777)</t>
  </si>
  <si>
    <t>31-25-202-023-0000</t>
  </si>
  <si>
    <t>31252020230000</t>
  </si>
  <si>
    <t>POINT (-87.6775043704043 41.4922639083205)</t>
  </si>
  <si>
    <t>5150 Northwest Highway</t>
  </si>
  <si>
    <t>13-09-310-048-0000</t>
  </si>
  <si>
    <t>13093100480000</t>
  </si>
  <si>
    <t>POINT (-87.7666948613388 41.9737895172415)</t>
  </si>
  <si>
    <t>chicago_45</t>
  </si>
  <si>
    <t>JEFFERSON PARK</t>
  </si>
  <si>
    <t>14440 Bensley</t>
  </si>
  <si>
    <t>29-01-410-044-0000</t>
  </si>
  <si>
    <t>29014100440000</t>
  </si>
  <si>
    <t>POINT (-87.5631613661365 41.6320140918015)</t>
  </si>
  <si>
    <t>7549 S Essex</t>
  </si>
  <si>
    <t>21-30-302-011-0000</t>
  </si>
  <si>
    <t>21303020110000</t>
  </si>
  <si>
    <t>POINT (-87.5635685745427 41.7574670477384)</t>
  </si>
  <si>
    <t>Jarrell Washington Park LLC 5700</t>
  </si>
  <si>
    <t>14-32-100-011-0000</t>
  </si>
  <si>
    <t>14321000110000</t>
  </si>
  <si>
    <t>POINT (-87.6676492042488 41.9246881990358)</t>
  </si>
  <si>
    <t>14-17-221-026-0000</t>
  </si>
  <si>
    <t>14172210260000</t>
  </si>
  <si>
    <t>POINT (-87.6507562057569 41.9647194709272)</t>
  </si>
  <si>
    <t xml:space="preserve">20-23-100-004-0000 </t>
  </si>
  <si>
    <t>20231000040000</t>
  </si>
  <si>
    <t>POINT (-87.6054991780478 41.7797684780837)</t>
  </si>
  <si>
    <t>7749 Yates</t>
  </si>
  <si>
    <t>21-30-318-013-0000</t>
  </si>
  <si>
    <t>21303180130000</t>
  </si>
  <si>
    <t>POINT (-87.5659151487175 41.7538010935186)</t>
  </si>
  <si>
    <t>20-10-314-025-0000</t>
  </si>
  <si>
    <t>20103140250000</t>
  </si>
  <si>
    <t>POINT (-87.6195415207511 41.7950624960123)</t>
  </si>
  <si>
    <t>11-31-303-052-0000</t>
  </si>
  <si>
    <t>11313030520000</t>
  </si>
  <si>
    <t>POINT (-87.6810758067528 42.0005013292446)</t>
  </si>
  <si>
    <t>16-26-408-026-0000</t>
  </si>
  <si>
    <t>16264080260000</t>
  </si>
  <si>
    <t>POINT (-87.7138649078799 41.8423761203197)</t>
  </si>
  <si>
    <t>21-30-412-023-0000</t>
  </si>
  <si>
    <t>21304120230000</t>
  </si>
  <si>
    <t>POINT (-87.5535858717708 41.7567594656698)</t>
  </si>
  <si>
    <t xml:space="preserve">The Martha Washington </t>
  </si>
  <si>
    <t>14-18-323-007-0000</t>
  </si>
  <si>
    <t>14183230070000</t>
  </si>
  <si>
    <t>POINT (-87.6868210851403 41.9545132379605)</t>
  </si>
  <si>
    <t xml:space="preserve"> West Chicago</t>
  </si>
  <si>
    <t>5800 W Washington Blvd</t>
  </si>
  <si>
    <t>16-08-414-030-0000</t>
  </si>
  <si>
    <t>16084140300000</t>
  </si>
  <si>
    <t>POINT (-87.7702378593149 41.882491339892)</t>
  </si>
  <si>
    <t>Ged Pranskevicius 5500</t>
  </si>
  <si>
    <t>16-28-128-041-0000</t>
  </si>
  <si>
    <t>16281280410000</t>
  </si>
  <si>
    <t>POINT (-87.761426591904 41.8439892036194)</t>
  </si>
  <si>
    <t>Hansberry Squar.</t>
  </si>
  <si>
    <t>20-04-216-091-0000</t>
  </si>
  <si>
    <t>20042160910000</t>
  </si>
  <si>
    <t>POINT (-87.6267532762699 41.8212648742953)</t>
  </si>
  <si>
    <t xml:space="preserve">Casa Durango </t>
  </si>
  <si>
    <t>17-20-316-045-0000</t>
  </si>
  <si>
    <t>17203160450000</t>
  </si>
  <si>
    <t>POINT (-87.6567336890313 41.856462309991)</t>
  </si>
  <si>
    <t>20-10-214-018-0000</t>
  </si>
  <si>
    <t>20102140180000</t>
  </si>
  <si>
    <t>POINT (-87.6068305749359 41.8061187756721)</t>
  </si>
  <si>
    <t>La Paz Place 3535</t>
  </si>
  <si>
    <t>13-35-228-001-0000</t>
  </si>
  <si>
    <t>13352280010000</t>
  </si>
  <si>
    <t>POINT (-87.7149896975971 41.9188709144405)</t>
  </si>
  <si>
    <t>20-28-227-033-0000</t>
  </si>
  <si>
    <t>20282270330000</t>
  </si>
  <si>
    <t>POINT (-87.6294085975157 41.7584293347423)</t>
  </si>
  <si>
    <t xml:space="preserve">17-20-220-065-0000 </t>
  </si>
  <si>
    <t>17202200650000</t>
  </si>
  <si>
    <t>POINT (-87.6527910311576 41.8630540440935)</t>
  </si>
  <si>
    <t>Archer Avenue Senior Residences</t>
  </si>
  <si>
    <t>17-29-311-036-0000</t>
  </si>
  <si>
    <t>17293110360000</t>
  </si>
  <si>
    <t>POINT (-87.65927301156 41.8414418715892)</t>
  </si>
  <si>
    <t>chicago_11</t>
  </si>
  <si>
    <t>BRIDGEPORT</t>
  </si>
  <si>
    <t>20-28-227-037-0000</t>
  </si>
  <si>
    <t>20282270370000</t>
  </si>
  <si>
    <t>POINT (-87.6289298457367 41.7584370866156)</t>
  </si>
  <si>
    <t xml:space="preserve">Dorchester Artist </t>
  </si>
  <si>
    <t>20-23-417-021-0000</t>
  </si>
  <si>
    <t>20234170210000</t>
  </si>
  <si>
    <t>POINT (-87.5887175358335 41.7681125746358)</t>
  </si>
  <si>
    <t>20-03-118-041-0000</t>
  </si>
  <si>
    <t>20031180410000</t>
  </si>
  <si>
    <t>POINT (-87.6251527783726 41.8173257817076)</t>
  </si>
  <si>
    <t>20-15-117-021-0000</t>
  </si>
  <si>
    <t>20151170210000</t>
  </si>
  <si>
    <t>POINT (-87.6178522552388 41.7900193531951)</t>
  </si>
  <si>
    <t xml:space="preserve">20-03-118-042-0000 </t>
  </si>
  <si>
    <t>20031180420000</t>
  </si>
  <si>
    <t>POINT (-87.6251509362074 41.8171887162337)</t>
  </si>
  <si>
    <t>Michigan/49th</t>
  </si>
  <si>
    <t>20-10-107-023-0000</t>
  </si>
  <si>
    <t>20101070230000</t>
  </si>
  <si>
    <t>POINT (-87.6232285918027 41.8058631186573)</t>
  </si>
  <si>
    <t>17-04-418-040-0000</t>
  </si>
  <si>
    <t>17044180400000</t>
  </si>
  <si>
    <t>POINT (-87.6336842307181 41.9019810082596)</t>
  </si>
  <si>
    <t>The Washington at Woodlawn Park 6323</t>
  </si>
  <si>
    <t>20-23-105-004-0000</t>
  </si>
  <si>
    <t>20231050040000</t>
  </si>
  <si>
    <t>POINT (-87.6013061636453 41.7797412173593)</t>
  </si>
  <si>
    <t>17-20-433-007-0000</t>
  </si>
  <si>
    <t>17204330070000</t>
  </si>
  <si>
    <t>POINT (-87.6509467672718 41.8550253567245)</t>
  </si>
  <si>
    <t>14-17-221-010-0000</t>
  </si>
  <si>
    <t>14172210100000</t>
  </si>
  <si>
    <t>POINT (-87.6503680300013 41.9652853716696)</t>
  </si>
  <si>
    <t>17-18-244-043-0000</t>
  </si>
  <si>
    <t>17182440430000</t>
  </si>
  <si>
    <t>POINT (-87.6749325273968 41.8747277228724)</t>
  </si>
  <si>
    <t>20-03-115-041-0000</t>
  </si>
  <si>
    <t>20031150410000</t>
  </si>
  <si>
    <t>POINT (-87.6203438764891 41.8194467868062)</t>
  </si>
  <si>
    <t>17-18-125-037-0000</t>
  </si>
  <si>
    <t>17181250370000</t>
  </si>
  <si>
    <t>POINT (-87.678088136857 41.8770479681822)</t>
  </si>
  <si>
    <t>17-17-114-054-0000</t>
  </si>
  <si>
    <t>17171140540000</t>
  </si>
  <si>
    <t>POINT (-87.6654722728418 41.8767236067529)</t>
  </si>
  <si>
    <t xml:space="preserve">20-10-100-034-0000 </t>
  </si>
  <si>
    <t>20101000340000</t>
  </si>
  <si>
    <t>POINT (-87.6249012227981 41.8078642862067)</t>
  </si>
  <si>
    <t>17-17-327-051-0000</t>
  </si>
  <si>
    <t>17173270510000</t>
  </si>
  <si>
    <t>POINT (-87.6652567523581 41.8680625386136)</t>
  </si>
  <si>
    <t xml:space="preserve">20-15-106-029-0000 </t>
  </si>
  <si>
    <t>20151060290000</t>
  </si>
  <si>
    <t>POINT (-87.6176341263407 41.7932375724609)</t>
  </si>
  <si>
    <t>20-25-111-005-0000</t>
  </si>
  <si>
    <t>20251110050000</t>
  </si>
  <si>
    <t>POINT (-87.576621987379 41.7647888300777)</t>
  </si>
  <si>
    <t>17-17-116-024-0000</t>
  </si>
  <si>
    <t>17171160240000</t>
  </si>
  <si>
    <t>POINT (-87.6608898117272 41.8770924176123)</t>
  </si>
  <si>
    <t>20-24-325-006-0000</t>
  </si>
  <si>
    <t>20243250060000</t>
  </si>
  <si>
    <t>POINT (-87.582360187463 41.7674237073619)</t>
  </si>
  <si>
    <t>7110-7118 East End</t>
  </si>
  <si>
    <t>20-25-101-020-0000</t>
  </si>
  <si>
    <t>20251010200000</t>
  </si>
  <si>
    <t>POINT (-87.583981621986 41.7655719028188)</t>
  </si>
  <si>
    <t>17-18-125-035-0000</t>
  </si>
  <si>
    <t>17181250350000</t>
  </si>
  <si>
    <t>POINT (-87.6784418086866 41.8770228835705)</t>
  </si>
  <si>
    <t>4230-38 Michigan</t>
  </si>
  <si>
    <t>20-03-119-022-0000</t>
  </si>
  <si>
    <t>20031190220000</t>
  </si>
  <si>
    <t>POINT (-87.6235285892589 41.8172843068474)</t>
  </si>
  <si>
    <t>14-06-400-041-0000</t>
  </si>
  <si>
    <t>14064000410000</t>
  </si>
  <si>
    <t>POINT (-87.6742782319474 41.9899943097645)</t>
  </si>
  <si>
    <t>69th/Cornell</t>
  </si>
  <si>
    <t>20-24-308-024-0000</t>
  </si>
  <si>
    <t>20243080240000</t>
  </si>
  <si>
    <t>POINT (-87.5853366707771 41.769872427881)</t>
  </si>
  <si>
    <t>20-21-416-029-0000</t>
  </si>
  <si>
    <t>20214160290000</t>
  </si>
  <si>
    <t>POINT (-87.6271693456773 41.7680388117236)</t>
  </si>
  <si>
    <t>Kennedy Jordan Manor</t>
  </si>
  <si>
    <t>25-20-422-045-0000</t>
  </si>
  <si>
    <t>25204220450000</t>
  </si>
  <si>
    <t>POINT (-87.6430657744283 41.6789797143195)</t>
  </si>
  <si>
    <t>17-20-213-090-0000</t>
  </si>
  <si>
    <t>17202130900000</t>
  </si>
  <si>
    <t>POINT (-87.6528402966419 41.8636407511546)</t>
  </si>
  <si>
    <t>16-01-305-002-0000</t>
  </si>
  <si>
    <t>16013050020000</t>
  </si>
  <si>
    <t>POINT (-87.7013891648483 41.9008523684528)</t>
  </si>
  <si>
    <t>14-06-400-009-0000</t>
  </si>
  <si>
    <t>14064000090000</t>
  </si>
  <si>
    <t>POINT (-87.6734639357515 41.9904791937819)</t>
  </si>
  <si>
    <t>Northtown Apartments</t>
  </si>
  <si>
    <t>10-36-230-051-0000</t>
  </si>
  <si>
    <t>10362300510000</t>
  </si>
  <si>
    <t>POINT (-87.6904618288977 42.0054763134239)</t>
  </si>
  <si>
    <t>16-12-107-029-0000</t>
  </si>
  <si>
    <t>16121070290000</t>
  </si>
  <si>
    <t>POINT (-87.7046450861897 41.890650415991)</t>
  </si>
  <si>
    <t>25-32-406-001-0000</t>
  </si>
  <si>
    <t>25324060010000</t>
  </si>
  <si>
    <t>POINT (-87.6375209621375 41.6481269332489)</t>
  </si>
  <si>
    <t>14-06-225-010-0000</t>
  </si>
  <si>
    <t>14062250100000</t>
  </si>
  <si>
    <t>POINT (-87.6758507349606 41.9910237282033)</t>
  </si>
  <si>
    <t>24-25-415-007-0000</t>
  </si>
  <si>
    <t>24254150070000</t>
  </si>
  <si>
    <t>POINT (-87.6892884749547 41.665394706631)</t>
  </si>
  <si>
    <t>17-17-116-010-0000</t>
  </si>
  <si>
    <t>17171160100000</t>
  </si>
  <si>
    <t>POINT (-87.6611098128231 41.8774551391722)</t>
  </si>
  <si>
    <t>5032 W North Ave</t>
  </si>
  <si>
    <t>13-33-422-028-0000</t>
  </si>
  <si>
    <t>13334220280000</t>
  </si>
  <si>
    <t>POINT (-87.7524105667407 41.9098524121419)</t>
  </si>
  <si>
    <t>13-34-422-001-0000</t>
  </si>
  <si>
    <t>13344220010000</t>
  </si>
  <si>
    <t>POINT (-87.7272995314758 41.9133942120705)</t>
  </si>
  <si>
    <t>6900 S. South Shore Dr</t>
  </si>
  <si>
    <t>20-24-420-014-0000</t>
  </si>
  <si>
    <t>20244200140000</t>
  </si>
  <si>
    <t>POINT (-87.5670319775552 41.7696687070719)</t>
  </si>
  <si>
    <t>14501 Yates</t>
  </si>
  <si>
    <t>29-01-414-027-0000</t>
  </si>
  <si>
    <t>29014140270000</t>
  </si>
  <si>
    <t>POINT (-87.5636866615664 41.631680721797)</t>
  </si>
  <si>
    <t>14-06-400-002-0000</t>
  </si>
  <si>
    <t>14064000020000</t>
  </si>
  <si>
    <t>POINT (-87.6742782512965 41.9904539936045)</t>
  </si>
  <si>
    <t>Savoy Square 4310</t>
  </si>
  <si>
    <t>20-04-450-001-0000</t>
  </si>
  <si>
    <t>20044500010000</t>
  </si>
  <si>
    <t>POINT (-87.6277061041296 41.8159950982547)</t>
  </si>
  <si>
    <t>24-25-415-002-0000</t>
  </si>
  <si>
    <t>24254150020000</t>
  </si>
  <si>
    <t>POINT (-87.689307818414 41.665943602154)</t>
  </si>
  <si>
    <t>25-32-406-023-0000</t>
  </si>
  <si>
    <t>25324060230000</t>
  </si>
  <si>
    <t>POINT (-87.6375188084658 41.6471730242659)</t>
  </si>
  <si>
    <t>8055 S Ada</t>
  </si>
  <si>
    <t>20-32-113-017-0000</t>
  </si>
  <si>
    <t>20321130170000</t>
  </si>
  <si>
    <t>POINT (-87.656937229058 41.7470022967004)</t>
  </si>
  <si>
    <t>16-11-413-006-0000</t>
  </si>
  <si>
    <t>16114130060000</t>
  </si>
  <si>
    <t>POINT (-87.7097977278829 41.8833339177293)</t>
  </si>
  <si>
    <t>7656 S Kingston</t>
  </si>
  <si>
    <t>21-30-309-026-0000</t>
  </si>
  <si>
    <t>21303090260000</t>
  </si>
  <si>
    <t>POINT (-87.5630175547298 41.7555702494506)</t>
  </si>
  <si>
    <t>15301 Chicago Rd</t>
  </si>
  <si>
    <t>29-10-423-038-0000</t>
  </si>
  <si>
    <t>29104230380000</t>
  </si>
  <si>
    <t>POINT (-87.6070230139497 41.616772597414)</t>
  </si>
  <si>
    <t>24-25-415-009-0000</t>
  </si>
  <si>
    <t>24254150090000</t>
  </si>
  <si>
    <t>POINT (-87.6892807384668 41.665175856028)</t>
  </si>
  <si>
    <t>Montclare Senior Residences of Avalon Park</t>
  </si>
  <si>
    <t>20-26-417-046-0000</t>
  </si>
  <si>
    <t>20264170460000</t>
  </si>
  <si>
    <t>POINT (-87.5954778665203 41.7536228568662)</t>
  </si>
  <si>
    <t>7237 Bennett</t>
  </si>
  <si>
    <t>20-25-120-009-0000</t>
  </si>
  <si>
    <t>20251200090000</t>
  </si>
  <si>
    <t>POINT (-87.5789338690967 41.7631258018341)</t>
  </si>
  <si>
    <t>Reba Properties</t>
  </si>
  <si>
    <t>11-32-120-013-0000</t>
  </si>
  <si>
    <t>11321200130000</t>
  </si>
  <si>
    <t>POINT (-87.6690234338114 42.0057501711017)</t>
  </si>
  <si>
    <t>20-35-124-003-0000</t>
  </si>
  <si>
    <t>20351240030000</t>
  </si>
  <si>
    <t>POINT (-87.5998161849356 41.7453601704814)</t>
  </si>
  <si>
    <t>16-11-413-011-0000</t>
  </si>
  <si>
    <t>16114130110000</t>
  </si>
  <si>
    <t>POINT (-87.709202859998 41.8833409652735)</t>
  </si>
  <si>
    <t>Oso Apartments</t>
  </si>
  <si>
    <t>13-14-402-007-0000</t>
  </si>
  <si>
    <t>13144020070000</t>
  </si>
  <si>
    <t>POINT (-87.7146435828615 41.9608377886087)</t>
  </si>
  <si>
    <t>60th/Sacramento</t>
  </si>
  <si>
    <t>19-13-303-038-0000</t>
  </si>
  <si>
    <t>19133030380000</t>
  </si>
  <si>
    <t>POINT (-87.6987752733918 41.7846795380239)</t>
  </si>
  <si>
    <t>31-25-202-022-0000</t>
  </si>
  <si>
    <t>31252020220000</t>
  </si>
  <si>
    <t>POINT (-87.6781243849961 41.492264045071)</t>
  </si>
  <si>
    <t>Newberry Park Apartments 1353</t>
  </si>
  <si>
    <t>17-20-211-041-0000</t>
  </si>
  <si>
    <t>17202110410000</t>
  </si>
  <si>
    <t>POINT (-87.6548420294382 41.8643729924875)</t>
  </si>
  <si>
    <t>64th/Kedzie</t>
  </si>
  <si>
    <t>19-24-108-001-0000</t>
  </si>
  <si>
    <t>19241080010000</t>
  </si>
  <si>
    <t>POINT (-87.7027381406826 41.7769929325497)</t>
  </si>
  <si>
    <t>The Washington at Woodlawn Park 6156</t>
  </si>
  <si>
    <t>20-15-408-026-0000</t>
  </si>
  <si>
    <t>20154080260000</t>
  </si>
  <si>
    <t>POINT (-87.6148123588952 41.7822457380643)</t>
  </si>
  <si>
    <t>17-17-116-047-0000</t>
  </si>
  <si>
    <t>17171160470000</t>
  </si>
  <si>
    <t>POINT (-87.6601549346382 41.877470921128)</t>
  </si>
  <si>
    <t>15-10-118-038-0000</t>
  </si>
  <si>
    <t>15101180380000</t>
  </si>
  <si>
    <t>POINT (-87.8571363157023 41.8883306096963)</t>
  </si>
  <si>
    <t xml:space="preserve">7249-53 S. Blackstone </t>
  </si>
  <si>
    <t>20-26-215-004-0000</t>
  </si>
  <si>
    <t>20262150040000</t>
  </si>
  <si>
    <t>POINT (-87.5882560580747 41.7626541654554)</t>
  </si>
  <si>
    <t>Northpoint Apartments 7639</t>
  </si>
  <si>
    <t>11-29-105-002-0000</t>
  </si>
  <si>
    <t>11291050020000</t>
  </si>
  <si>
    <t>POINT (-87.6703688606015 42.0206730934121)</t>
  </si>
  <si>
    <t>The Greenstone</t>
  </si>
  <si>
    <t>20-12-110-013-0000</t>
  </si>
  <si>
    <t>20121100130000</t>
  </si>
  <si>
    <t>POINT (-87.5860019750128 41.7972734365132)</t>
  </si>
  <si>
    <t>6904-6906 S Cregier Ave</t>
  </si>
  <si>
    <t>20-24-318-022-0000</t>
  </si>
  <si>
    <t>20243180220000</t>
  </si>
  <si>
    <t>POINT (-87.5817487892798 41.7695833356741)</t>
  </si>
  <si>
    <t>922 W. Eastwood</t>
  </si>
  <si>
    <t>14-17-212-017-0000</t>
  </si>
  <si>
    <t>14172120170000</t>
  </si>
  <si>
    <t>POINT (-87.6534575625998 41.9666494773946)</t>
  </si>
  <si>
    <t>17-20-220-061-0000</t>
  </si>
  <si>
    <t>17202200610000</t>
  </si>
  <si>
    <t>POINT (-87.6513930155976 41.8630734146962)</t>
  </si>
  <si>
    <t>WGC 305 Central Park, LLC</t>
  </si>
  <si>
    <t>16-14-214-001-0000</t>
  </si>
  <si>
    <t>16142140010000</t>
  </si>
  <si>
    <t>POINT (-87.7154695498616 41.8769331582789)</t>
  </si>
  <si>
    <t>17-21-424-021-0000</t>
  </si>
  <si>
    <t>17214240210000</t>
  </si>
  <si>
    <t>POINT (-87.6288110242142 41.8536732900814)</t>
  </si>
  <si>
    <t>Westhaven IIA 146L</t>
  </si>
  <si>
    <t>17-07-321-039-0000</t>
  </si>
  <si>
    <t>17073210390000</t>
  </si>
  <si>
    <t>POINT (-87.6819159713299 41.8845269966433)</t>
  </si>
  <si>
    <t>16-11-220-008-0000</t>
  </si>
  <si>
    <t>16112200080000</t>
  </si>
  <si>
    <t>POINT (-87.7109306086384 41.8909823370689)</t>
  </si>
  <si>
    <t>16-24-207-010-0000</t>
  </si>
  <si>
    <t>16242070100000</t>
  </si>
  <si>
    <t>POINT (-87.6942364238684 41.8648836230435)</t>
  </si>
  <si>
    <t>1145 N Austin Blvd</t>
  </si>
  <si>
    <t>16-05-400-002-0000</t>
  </si>
  <si>
    <t>16054000020000</t>
  </si>
  <si>
    <t>POINT (-87.7749999288158 41.9016082106943)</t>
  </si>
  <si>
    <t>6250 S Mozart</t>
  </si>
  <si>
    <t>19-13-330-038-0000</t>
  </si>
  <si>
    <t>19133300380000</t>
  </si>
  <si>
    <t>POINT (-87.6948479041153 41.7793757864063)</t>
  </si>
  <si>
    <t>Parkside Nine I</t>
  </si>
  <si>
    <t>17-04-304-029-0000</t>
  </si>
  <si>
    <t>17043040290000</t>
  </si>
  <si>
    <t>POINT (-87.6427375000168 41.9033486006323)</t>
  </si>
  <si>
    <t>GINGER RIDGE APARTMENTS 510</t>
  </si>
  <si>
    <t xml:space="preserve">29-12-305-036-0000 </t>
  </si>
  <si>
    <t>29123050360000</t>
  </si>
  <si>
    <t>POINT (-87.5701980246935 41.6216604763372)</t>
  </si>
  <si>
    <t xml:space="preserve"> 13-35-415-028-0000</t>
  </si>
  <si>
    <t>13354150280000</t>
  </si>
  <si>
    <t>POINT (-87.7106144953171 41.9132271000168)</t>
  </si>
  <si>
    <t>13-35-402-003-0000</t>
  </si>
  <si>
    <t>13354020030000</t>
  </si>
  <si>
    <t>POINT (-87.7130880127723 41.9170307918968)</t>
  </si>
  <si>
    <t>16-11-413-010-0000</t>
  </si>
  <si>
    <t>16114130100000</t>
  </si>
  <si>
    <t>POINT (-87.7093883491654 41.8833387523296)</t>
  </si>
  <si>
    <t>16-11-413-014-0000</t>
  </si>
  <si>
    <t>16114130140000</t>
  </si>
  <si>
    <t>POINT (-87.7084184351022 41.8833648310582)</t>
  </si>
  <si>
    <t>11-30-216-004-0000</t>
  </si>
  <si>
    <t>11302160040000</t>
  </si>
  <si>
    <t>POINT (-87.6727349957949 42.0218065801591)</t>
  </si>
  <si>
    <t>19-36-200-053-0000</t>
  </si>
  <si>
    <t>19362000530000</t>
  </si>
  <si>
    <t>POINT (-87.6923345367099 41.7496345587542)</t>
  </si>
  <si>
    <t>5047 S St Lawrence Ave</t>
  </si>
  <si>
    <t>20-10-231-007-0000</t>
  </si>
  <si>
    <t>20102310070000</t>
  </si>
  <si>
    <t>POINT (-87.6110050289189 41.802472496972)</t>
  </si>
  <si>
    <t>7640 S Stewart</t>
  </si>
  <si>
    <t>20-28-313-028-0000</t>
  </si>
  <si>
    <t>20283130280000</t>
  </si>
  <si>
    <t>POINT (-87.6347668755009 41.754786680677)</t>
  </si>
  <si>
    <t>16-11-312-033-0000</t>
  </si>
  <si>
    <t>16113120330000</t>
  </si>
  <si>
    <t>POINT (-87.7211238825656 41.8812825735085)</t>
  </si>
  <si>
    <t>13-26-406-002-0000</t>
  </si>
  <si>
    <t>13264060020000</t>
  </si>
  <si>
    <t>POINT (-87.7091175537639 41.9316778970283)</t>
  </si>
  <si>
    <t>24-25-415-004-0000</t>
  </si>
  <si>
    <t>24254150040000</t>
  </si>
  <si>
    <t>POINT (-87.6893000886738 41.6657240387539)</t>
  </si>
  <si>
    <t xml:space="preserve">Victory Apartments Preser. </t>
  </si>
  <si>
    <t>16-01-315-015-0000</t>
  </si>
  <si>
    <t>16013150150000</t>
  </si>
  <si>
    <t>POINT (-87.699604067157 41.8990641274764)</t>
  </si>
  <si>
    <t>20-03-319-013-0000</t>
  </si>
  <si>
    <t>20033190130000</t>
  </si>
  <si>
    <t>6748 S Crandon</t>
  </si>
  <si>
    <t>20-24-404-024-0000</t>
  </si>
  <si>
    <t>20244040240000</t>
  </si>
  <si>
    <t>POINT (-87.5704115028507 41.7719460099626)</t>
  </si>
  <si>
    <t>7801 Paulina</t>
  </si>
  <si>
    <t>20-30-434-001-0000</t>
  </si>
  <si>
    <t>20304340010000</t>
  </si>
  <si>
    <t>POINT (-87.6655575317149 41.7519785484829)</t>
  </si>
  <si>
    <t>16-24-207-041-0000</t>
  </si>
  <si>
    <t>16242070410000</t>
  </si>
  <si>
    <t>POINT (-87.6937357612536 41.8655473223874)</t>
  </si>
  <si>
    <t>25-05-119-030-0000</t>
  </si>
  <si>
    <t>25051190300000</t>
  </si>
  <si>
    <t>POINT (-87.6584338686855 41.7318184440991)</t>
  </si>
  <si>
    <t>20-03-318-033-0000</t>
  </si>
  <si>
    <t>20033180330000</t>
  </si>
  <si>
    <t>POINT (-87.6249500035033 41.8098724506204)</t>
  </si>
  <si>
    <t>17-21-419-011-0000</t>
  </si>
  <si>
    <t>17214190110000</t>
  </si>
  <si>
    <t>POINT (-87.6279028168325 41.8546247428245)</t>
  </si>
  <si>
    <t>17-20-214-020-0000</t>
  </si>
  <si>
    <t>17202140200000</t>
  </si>
  <si>
    <t>POINT (-87.651448530119 41.863906807456)</t>
  </si>
  <si>
    <t xml:space="preserve"> 16-11-217-001-0000</t>
  </si>
  <si>
    <t>16112170010000</t>
  </si>
  <si>
    <t>POINT (-87.7146269450893 41.8916338026141)</t>
  </si>
  <si>
    <t>Northpoint Apartments 1647</t>
  </si>
  <si>
    <t>11-30-216-007-0000</t>
  </si>
  <si>
    <t>11302160070000</t>
  </si>
  <si>
    <t>POINT (-87.6722172149279 42.0223754701073)</t>
  </si>
  <si>
    <t>17-21-425-035-0000</t>
  </si>
  <si>
    <t>17214250350000</t>
  </si>
  <si>
    <t>POINT (-87.6275831172811 41.8533096751579)</t>
  </si>
  <si>
    <t>16-02-228-027-0000</t>
  </si>
  <si>
    <t>16022280270000</t>
  </si>
  <si>
    <t>POINT (-87.7081065988111 41.9030989135949)</t>
  </si>
  <si>
    <t xml:space="preserve">13-33-319-032-0000 </t>
  </si>
  <si>
    <t>13333190320000</t>
  </si>
  <si>
    <t>POINT (-87.7645168863683 41.9096983973833)</t>
  </si>
  <si>
    <t>25-32-405-034-0000</t>
  </si>
  <si>
    <t>25324050340000</t>
  </si>
  <si>
    <t>POINT (-87.6375799887314 41.644896450109)</t>
  </si>
  <si>
    <t>20-15-118-002-0000</t>
  </si>
  <si>
    <t>20151180020000</t>
  </si>
  <si>
    <t>POINT (-87.6170527603959 41.7908707797565)</t>
  </si>
  <si>
    <t>7301 S Stewart</t>
  </si>
  <si>
    <t>20-28-216-001-0000</t>
  </si>
  <si>
    <t>20282160010000</t>
  </si>
  <si>
    <t>POINT (-87.6341997042885 41.7614943525709)</t>
  </si>
  <si>
    <t>12000 S Eggleston Ave</t>
  </si>
  <si>
    <t>25-28-114-019-0000</t>
  </si>
  <si>
    <t>25281140190000</t>
  </si>
  <si>
    <t>POINT (-87.6337674154637 41.6758884319179)</t>
  </si>
  <si>
    <t>17-21-417-018-0000</t>
  </si>
  <si>
    <t>17214170180000</t>
  </si>
  <si>
    <t>POINT (-87.6296504832091 41.8550784700492)</t>
  </si>
  <si>
    <t>10-27-104-016-0000</t>
  </si>
  <si>
    <t>10271040160000</t>
  </si>
  <si>
    <t>POINT (-87.7387373701567 42.0251427024359)</t>
  </si>
  <si>
    <t>20-03-302-004-0000</t>
  </si>
  <si>
    <t>20033020040000</t>
  </si>
  <si>
    <t>POINT (-87.6225288885529 41.8157705365466)</t>
  </si>
  <si>
    <t>Wilson Yard Family LP</t>
  </si>
  <si>
    <t>14-17-217-038-0000</t>
  </si>
  <si>
    <t>14172170380000</t>
  </si>
  <si>
    <t>7431 S Eggleston</t>
  </si>
  <si>
    <t>20-28-125-008-0000</t>
  </si>
  <si>
    <t>20281250080000</t>
  </si>
  <si>
    <t>POINT (-87.6353558269103 41.758910231281)</t>
  </si>
  <si>
    <t>13-36-427-038-0000</t>
  </si>
  <si>
    <t>13364270380000</t>
  </si>
  <si>
    <t>POINT (-87.6935888662309 41.9105707499046)</t>
  </si>
  <si>
    <t>19-10-107-007-0000</t>
  </si>
  <si>
    <t>19101070070000</t>
  </si>
  <si>
    <t>POINT (-87.7427077625864 41.8052077801299)</t>
  </si>
  <si>
    <t>20-03-121-014-0000</t>
  </si>
  <si>
    <t>20031210140000</t>
  </si>
  <si>
    <t>POINT (-87.6209517223912 41.8173543390613)</t>
  </si>
  <si>
    <t>20-35-104-007-0000</t>
  </si>
  <si>
    <t>20351040070000</t>
  </si>
  <si>
    <t>POINT (-87.5999586239908 41.7504233723409)</t>
  </si>
  <si>
    <t>13-35-327-013-0000</t>
  </si>
  <si>
    <t>13353270130000</t>
  </si>
  <si>
    <t>POINT (-87.7186752619767 41.9110816482034)</t>
  </si>
  <si>
    <t>Lawrence House</t>
  </si>
  <si>
    <t>14-08-416-030-0000</t>
  </si>
  <si>
    <t>14084160300000</t>
  </si>
  <si>
    <t>POINT (-87.655832446783 41.9693869977363)</t>
  </si>
  <si>
    <t>13-14-402-006-0000</t>
  </si>
  <si>
    <t>13144020060000</t>
  </si>
  <si>
    <t>POINT (-87.7147354549332 41.9608366234455)</t>
  </si>
  <si>
    <t>WGC 3502 Van Buren, LLC</t>
  </si>
  <si>
    <t>16-14-216-035-0000</t>
  </si>
  <si>
    <t>16142160350000</t>
  </si>
  <si>
    <t>POINT (-87.7132393932824 41.8756723175967)</t>
  </si>
  <si>
    <t>GINGER RIDGE APARTMENTS 517</t>
  </si>
  <si>
    <t>29-12-303-040-0000</t>
  </si>
  <si>
    <t>29123030400000</t>
  </si>
  <si>
    <t>POINT (-87.5722966317118 41.6215136136375)</t>
  </si>
  <si>
    <t>20-15-114-014-0000</t>
  </si>
  <si>
    <t>20151140140000</t>
  </si>
  <si>
    <t>POINT (-87.6228430021984 41.790845841067)</t>
  </si>
  <si>
    <t>Mahalia Place 4131</t>
  </si>
  <si>
    <t>20-03-116-006-0000</t>
  </si>
  <si>
    <t>20031160060000</t>
  </si>
  <si>
    <t>POINT (-87.6194300060642 41.8192243131708)</t>
  </si>
  <si>
    <t>Nashville 2005</t>
  </si>
  <si>
    <t>24-18-215-029-0000</t>
  </si>
  <si>
    <t>24182150290000</t>
  </si>
  <si>
    <t>POINT (-87.784017593604 41.7010746332406)</t>
  </si>
  <si>
    <t>Village Of Chicago Ridge</t>
  </si>
  <si>
    <t>Woodlawn Station 6253</t>
  </si>
  <si>
    <t>20-14-313-022-0000</t>
  </si>
  <si>
    <t>20143130220000</t>
  </si>
  <si>
    <t>POINT (-87.6050872423947 41.7807315763084)</t>
  </si>
  <si>
    <t>20-14-307-016-0000</t>
  </si>
  <si>
    <t>20143070160000</t>
  </si>
  <si>
    <t>POINT (-87.6048866975612 41.7828125217857)</t>
  </si>
  <si>
    <t>17-18-124-027-0000</t>
  </si>
  <si>
    <t>17181240270000</t>
  </si>
  <si>
    <t>POINT (-87.6793622140901 41.877312701128)</t>
  </si>
  <si>
    <t xml:space="preserve">13-28-223-033-0000 </t>
  </si>
  <si>
    <t>13282230330000</t>
  </si>
  <si>
    <t>POINT (-87.747084915434 41.9334829198619)</t>
  </si>
  <si>
    <t>16-24-207-056-0000</t>
  </si>
  <si>
    <t>16242070560000</t>
  </si>
  <si>
    <t>POINT (-87.6936990823465 41.8643199012567)</t>
  </si>
  <si>
    <t>5700 S Calumet Ave</t>
  </si>
  <si>
    <t>20-15-117-042-0000</t>
  </si>
  <si>
    <t>20151170420000</t>
  </si>
  <si>
    <t>POINT (-87.6178757050175 41.7909725411194)</t>
  </si>
  <si>
    <t>18-35-302-005-0000</t>
  </si>
  <si>
    <t>18353020050000</t>
  </si>
  <si>
    <t>POINT (-87.8346380755518 41.7337711242051)</t>
  </si>
  <si>
    <t>Independence Apartments</t>
  </si>
  <si>
    <t>13-14-331-030-0000</t>
  </si>
  <si>
    <t>13143310300000</t>
  </si>
  <si>
    <t>POINT (-87.7204766063203 41.9542302738339)</t>
  </si>
  <si>
    <t>16-01-400-001-0000</t>
  </si>
  <si>
    <t>16014000010000</t>
  </si>
  <si>
    <t>POINT (-87.6965463456309 41.9026245888597)</t>
  </si>
  <si>
    <t>13-35-327-001-0000</t>
  </si>
  <si>
    <t>13353270010000</t>
  </si>
  <si>
    <t>POINT (-87.7187895595338 41.9115309644015)</t>
  </si>
  <si>
    <t>16-23-217-001-0000</t>
  </si>
  <si>
    <t>16232170010000</t>
  </si>
  <si>
    <t>POINT (-87.7114132572133 41.8621043924373)</t>
  </si>
  <si>
    <t>20-03-302-006-0000</t>
  </si>
  <si>
    <t>20033020060000</t>
  </si>
  <si>
    <t>POINT (-87.6225215130402 41.8154962573307)</t>
  </si>
  <si>
    <t>Calumet Building</t>
  </si>
  <si>
    <t>20-34-104-025-0000</t>
  </si>
  <si>
    <t>20341040250000</t>
  </si>
  <si>
    <t>POINT (-87.6170087370298 41.7504504196573)</t>
  </si>
  <si>
    <t>11-30-122-052-0000</t>
  </si>
  <si>
    <t>11301220520000</t>
  </si>
  <si>
    <t>POINT (-87.6854973604879 42.0197351561995)</t>
  </si>
  <si>
    <t>26-06-215-042-0000</t>
  </si>
  <si>
    <t>26062150420000</t>
  </si>
  <si>
    <t>POINT (-87.5530868405807 41.7320312919516)</t>
  </si>
  <si>
    <t>17-21-425-038-0000</t>
  </si>
  <si>
    <t>17214250380000</t>
  </si>
  <si>
    <t>POINT (-87.6284373618201 41.8538298596589)</t>
  </si>
  <si>
    <t>20-10-314-022-0000</t>
  </si>
  <si>
    <t>20103140220000</t>
  </si>
  <si>
    <t>POINT (-87.6197089100775 41.7954123362858)</t>
  </si>
  <si>
    <t>13-36-226-001-0000</t>
  </si>
  <si>
    <t>13362260010000</t>
  </si>
  <si>
    <t>POINT (-87.6889091457834 41.919717390138)</t>
  </si>
  <si>
    <t>17-17-116-011-0000</t>
  </si>
  <si>
    <t>17171160110000</t>
  </si>
  <si>
    <t>POINT (-87.6609273225181 41.8774581667955)</t>
  </si>
  <si>
    <t>The Washington at Woodlawn Park 6200V</t>
  </si>
  <si>
    <t>20-15-416-009-0000</t>
  </si>
  <si>
    <t>20154160090000</t>
  </si>
  <si>
    <t>POINT (-87.6148032920466 41.781885906866)</t>
  </si>
  <si>
    <t>19-10-107-001-0000</t>
  </si>
  <si>
    <t>19101070010000</t>
  </si>
  <si>
    <t>POINT (-87.742720085818 41.8056497005598)</t>
  </si>
  <si>
    <t>13-35-236-021-0000</t>
  </si>
  <si>
    <t>13352360210000</t>
  </si>
  <si>
    <t>POINT (-87.7084561555437 41.917644727309)</t>
  </si>
  <si>
    <t>Westhaven Park IIB 1848</t>
  </si>
  <si>
    <t>17-07-422-043-0000</t>
  </si>
  <si>
    <t>17074220430000</t>
  </si>
  <si>
    <t>POINT (-87.6737376319139 41.8838585506685)</t>
  </si>
  <si>
    <t>15-11-351-014-0000</t>
  </si>
  <si>
    <t>15113510140000</t>
  </si>
  <si>
    <t>POINT (-87.8391372749409 41.8801751887138)</t>
  </si>
  <si>
    <t>7750 S Muskegon Ave</t>
  </si>
  <si>
    <t>21-30-400-034-0000</t>
  </si>
  <si>
    <t>21304000340000</t>
  </si>
  <si>
    <t>POINT (-87.5559726404908 41.7539047738719)</t>
  </si>
  <si>
    <t>5152 South King Drive</t>
  </si>
  <si>
    <t>20-10-306-019-0000</t>
  </si>
  <si>
    <t>20103060190000</t>
  </si>
  <si>
    <t>POINT (-87.6166450224442 41.8004432163537)</t>
  </si>
  <si>
    <t>20-03-121-011-0000</t>
  </si>
  <si>
    <t>20031210110000</t>
  </si>
  <si>
    <t>POINT (-87.6209572924948 41.8175601116721)</t>
  </si>
  <si>
    <t xml:space="preserve">11019 S. Vernon Ave </t>
  </si>
  <si>
    <t>25-15-412-023-0000</t>
  </si>
  <si>
    <t>25154120230000</t>
  </si>
  <si>
    <t>POINT (-87.6118373825843 41.6938466496249)</t>
  </si>
  <si>
    <t xml:space="preserve">20-24-420-010-0000 </t>
  </si>
  <si>
    <t>20244200100000</t>
  </si>
  <si>
    <t>POINT (-87.5674025601992 41.7696648392034)</t>
  </si>
  <si>
    <t>Westhaven IIA 2206</t>
  </si>
  <si>
    <t>17-07-321-040-0000</t>
  </si>
  <si>
    <t>17073210400000</t>
  </si>
  <si>
    <t>POINT (-87.6819087513762 41.8842127494859)</t>
  </si>
  <si>
    <t>7842 Oglesby</t>
  </si>
  <si>
    <t>20-25-429-026-0000</t>
  </si>
  <si>
    <t>20254290260000</t>
  </si>
  <si>
    <t>POINT (-87.5677141669633 41.7522814424742)</t>
  </si>
  <si>
    <t>15-15-424-007-0000</t>
  </si>
  <si>
    <t>15154240070000</t>
  </si>
  <si>
    <t>POINT (-87.8527278921852 41.8653321406914)</t>
  </si>
  <si>
    <t xml:space="preserve">Hansberry Sq </t>
  </si>
  <si>
    <t>20-04-214-044-0000</t>
  </si>
  <si>
    <t>20042140440000</t>
  </si>
  <si>
    <t>POINT (-87.6288576818292 41.8210031054452)</t>
  </si>
  <si>
    <t>Palmer Square</t>
  </si>
  <si>
    <t>13-35-226-034-0000</t>
  </si>
  <si>
    <t>13352260340000</t>
  </si>
  <si>
    <t>POINT (-87.7076860326085 41.9199526662574)</t>
  </si>
  <si>
    <t>10-36-230-052-0000</t>
  </si>
  <si>
    <t>10362300520000</t>
  </si>
  <si>
    <t>POINT (-87.6908981694047 42.005280563713)</t>
  </si>
  <si>
    <t>31-34-200-028-0000</t>
  </si>
  <si>
    <t>31342000280000</t>
  </si>
  <si>
    <t>POINT (-87.7180505583346 41.481876090446)</t>
  </si>
  <si>
    <t>16-01-305-004-0000</t>
  </si>
  <si>
    <t>16013050040000</t>
  </si>
  <si>
    <t>POINT (-87.7013817405742 41.9005884728042)</t>
  </si>
  <si>
    <t xml:space="preserve">25-15-111-034-0000 </t>
  </si>
  <si>
    <t>25151110340000</t>
  </si>
  <si>
    <t>POINT (-87.6211805854588 41.7038442595211)</t>
  </si>
  <si>
    <t xml:space="preserve">20-04-216-095-0000 </t>
  </si>
  <si>
    <t>20042160950000</t>
  </si>
  <si>
    <t>POINT (-87.6271854416245 41.820713896077)</t>
  </si>
  <si>
    <t xml:space="preserve">25-15-111-031-0000 </t>
  </si>
  <si>
    <t>25151110310000</t>
  </si>
  <si>
    <t>POINT (-87.6211736818359 41.7041059256883)</t>
  </si>
  <si>
    <t>16-11-413-030-0000</t>
  </si>
  <si>
    <t>16114130300000</t>
  </si>
  <si>
    <t>POINT (-87.7099591147664 41.883024866174)</t>
  </si>
  <si>
    <t xml:space="preserve">20-28-228-040-0000 </t>
  </si>
  <si>
    <t>20282280400000</t>
  </si>
  <si>
    <t>POINT (-87.6269984711934 41.7584663662087)</t>
  </si>
  <si>
    <t xml:space="preserve">29-12-204-005-0000 </t>
  </si>
  <si>
    <t>29122040050000</t>
  </si>
  <si>
    <t>POINT (-87.5634914634618 41.6297746160868)</t>
  </si>
  <si>
    <t>20-03-413-052-0000</t>
  </si>
  <si>
    <t>20034130520000</t>
  </si>
  <si>
    <t>POINT (-87.6075479740541 41.8139658491335)</t>
  </si>
  <si>
    <t>7956 S Eberhart Ave</t>
  </si>
  <si>
    <t>20-34-201-031-0000</t>
  </si>
  <si>
    <t>20342010310000</t>
  </si>
  <si>
    <t>POINT (-87.612807953856 41.7494798114654)</t>
  </si>
  <si>
    <t xml:space="preserve">13-14-402-008-0000 </t>
  </si>
  <si>
    <t>13144020080000</t>
  </si>
  <si>
    <t>POINT (-87.7145361919134 41.9608390761217)</t>
  </si>
  <si>
    <t>17-08-332-006-0000</t>
  </si>
  <si>
    <t>17083320060000</t>
  </si>
  <si>
    <t>POINT (-87.6659682481738 41.8821327212324)</t>
  </si>
  <si>
    <t>5324 Kedzie</t>
  </si>
  <si>
    <t>19-11-418-045-0000</t>
  </si>
  <si>
    <t>19114180450000</t>
  </si>
  <si>
    <t>POINT (-87.7039846323214 41.7963512670041)</t>
  </si>
  <si>
    <t>16-24-207-045-0000</t>
  </si>
  <si>
    <t>16242070450000</t>
  </si>
  <si>
    <t>POINT (-87.69372785358 41.865283981283)</t>
  </si>
  <si>
    <t>5256 West North</t>
  </si>
  <si>
    <t>13-33-325-031-0000</t>
  </si>
  <si>
    <t>13333250310000</t>
  </si>
  <si>
    <t>POINT (-87.7578876144982 41.9097742722249)</t>
  </si>
  <si>
    <t>20-10-104-025-0000</t>
  </si>
  <si>
    <t>20101040250000</t>
  </si>
  <si>
    <t>POINT (-87.6184803067656 41.8081058480596)</t>
  </si>
  <si>
    <t xml:space="preserve">7406 S. Perry Ave </t>
  </si>
  <si>
    <t>20-28-227-008-0000</t>
  </si>
  <si>
    <t>20282270080000</t>
  </si>
  <si>
    <t>POINT (-87.6283877553486 41.7597419453172)</t>
  </si>
  <si>
    <t>New Trier</t>
  </si>
  <si>
    <t>Gates Manor</t>
  </si>
  <si>
    <t>05-34-106-015-0000</t>
  </si>
  <si>
    <t>05341060150000</t>
  </si>
  <si>
    <t>POINT (-87.7053210951561 42.0777241246482)</t>
  </si>
  <si>
    <t>Village Of Wilmette</t>
  </si>
  <si>
    <t>20-03-318-027-0000</t>
  </si>
  <si>
    <t>20033180270000</t>
  </si>
  <si>
    <t>POINT (-87.6249419390933 41.8095983123641)</t>
  </si>
  <si>
    <t>6715 S Dorchester</t>
  </si>
  <si>
    <t>20-23-402-023-0000</t>
  </si>
  <si>
    <t>20234020230000</t>
  </si>
  <si>
    <t>POINT (-87.5908899678815 41.7726525748945)</t>
  </si>
  <si>
    <t>20-25-120-012-0000</t>
  </si>
  <si>
    <t>20251200120000</t>
  </si>
  <si>
    <t>POINT (-87.5787328154076 41.7628487055332)</t>
  </si>
  <si>
    <t>16-11-220-004-0000</t>
  </si>
  <si>
    <t>16112200040000</t>
  </si>
  <si>
    <t>POINT (-87.7105520381748 41.8915611444129)</t>
  </si>
  <si>
    <t xml:space="preserve">470 Gordon Ave </t>
  </si>
  <si>
    <t>30-08-110-047-0000</t>
  </si>
  <si>
    <t>30081100470000</t>
  </si>
  <si>
    <t>POINT (-87.5363291790371 41.6228997043393)</t>
  </si>
  <si>
    <t>17-17-114-033-0000</t>
  </si>
  <si>
    <t>17171140330000</t>
  </si>
  <si>
    <t>POINT (-87.6650958128015 41.8767389170746)</t>
  </si>
  <si>
    <t>17-21-425-024-0000</t>
  </si>
  <si>
    <t>17214250240000</t>
  </si>
  <si>
    <t>POINT (-87.6275931236641 41.8537256165391)</t>
  </si>
  <si>
    <t>Mahalia Place 4237</t>
  </si>
  <si>
    <t>20-03-118-007-0000</t>
  </si>
  <si>
    <t>20031180070000</t>
  </si>
  <si>
    <t>POINT (-87.6258131392619 41.8171748608625)</t>
  </si>
  <si>
    <t>17-04-108-003-0000</t>
  </si>
  <si>
    <t>17041080030000</t>
  </si>
  <si>
    <t>POINT (-87.6429781913083 41.9107695839503)</t>
  </si>
  <si>
    <t>16-14-210-002-0000</t>
  </si>
  <si>
    <t>16142100020000</t>
  </si>
  <si>
    <t>POINT (-87.710562069692 41.8780285285727)</t>
  </si>
  <si>
    <t>HerMax Properties, LLC 3721</t>
  </si>
  <si>
    <t>16-14-307-008-0000</t>
  </si>
  <si>
    <t>16143070080000</t>
  </si>
  <si>
    <t>POINT (-87.718995776576 41.8723637780984)</t>
  </si>
  <si>
    <t xml:space="preserve">Reba Place Evanston </t>
  </si>
  <si>
    <t>11-19-315-009-0000</t>
  </si>
  <si>
    <t>11193150090000</t>
  </si>
  <si>
    <t>POINT (-87.6819435181397 42.0301146261357)</t>
  </si>
  <si>
    <t>evanston_9</t>
  </si>
  <si>
    <t>Edgewater Shores</t>
  </si>
  <si>
    <t>14-08-207-012-0000</t>
  </si>
  <si>
    <t>14082070120000</t>
  </si>
  <si>
    <t>POINT (-87.6582909322133 41.979029946762)</t>
  </si>
  <si>
    <t>chicago_48</t>
  </si>
  <si>
    <t>Marshall Field Gardens Apartments 1369</t>
  </si>
  <si>
    <t>17-04-124-002-0000</t>
  </si>
  <si>
    <t>17041240020000</t>
  </si>
  <si>
    <t>POINT (-87.6390728357347 41.9072820010564)</t>
  </si>
  <si>
    <t>20-10-104-020-0000</t>
  </si>
  <si>
    <t>20101040200000</t>
  </si>
  <si>
    <t>POINT (-87.6184925647177 41.8085829896524)</t>
  </si>
  <si>
    <t>Northpoint Apartments 1700</t>
  </si>
  <si>
    <t>11-30-215-014-0000</t>
  </si>
  <si>
    <t>11302150140000</t>
  </si>
  <si>
    <t>POINT (-87.6734064065128 42.0213263162103)</t>
  </si>
  <si>
    <t>17-18-124-011-0000</t>
  </si>
  <si>
    <t>17181240110000</t>
  </si>
  <si>
    <t>POINT (-87.6792638209751 41.8774512092579)</t>
  </si>
  <si>
    <t>25-12-100-045-0000</t>
  </si>
  <si>
    <t>25121000450000</t>
  </si>
  <si>
    <t>POINT (-87.5796973008588 41.7209727865435)</t>
  </si>
  <si>
    <t>17-04-418-039-0000</t>
  </si>
  <si>
    <t>17044180390000</t>
  </si>
  <si>
    <t>POINT (-87.6340672104672 41.9019626388722)</t>
  </si>
  <si>
    <t>Los Vecinos Apartments</t>
  </si>
  <si>
    <t>13-34-425-030-0000</t>
  </si>
  <si>
    <t>13344250300000</t>
  </si>
  <si>
    <t>POINT (-87.733238446008 41.9101051534621)</t>
  </si>
  <si>
    <t xml:space="preserve">11-30-417-004-0000    </t>
  </si>
  <si>
    <t>11304170040000</t>
  </si>
  <si>
    <t>POINT (-87.6785442280276 42.0142884487281)</t>
  </si>
  <si>
    <t>11-30-417-004-0000</t>
  </si>
  <si>
    <t>Westhaven IIA 144</t>
  </si>
  <si>
    <t>17-07-321-037-0000</t>
  </si>
  <si>
    <t>17073210370000</t>
  </si>
  <si>
    <t>POINT (-87.6831548524432 41.8844602779508)</t>
  </si>
  <si>
    <t>13-14-402-005-0000</t>
  </si>
  <si>
    <t>13144020050000</t>
  </si>
  <si>
    <t>POINT (-87.7148732225907 41.9608349282447)</t>
  </si>
  <si>
    <t xml:space="preserve">4500 N. Whipple </t>
  </si>
  <si>
    <t>13-13-119-033-0000</t>
  </si>
  <si>
    <t>13131190330000</t>
  </si>
  <si>
    <t>POINT (-87.7049938590373 41.9631948283284)</t>
  </si>
  <si>
    <t xml:space="preserve">7665-7715 N. Sheridan </t>
  </si>
  <si>
    <t>11-29-103-006-0000</t>
  </si>
  <si>
    <t>11291030060000</t>
  </si>
  <si>
    <t>POINT (-87.6662490932339 42.0214483739215)</t>
  </si>
  <si>
    <t>Boulevard Apartments</t>
  </si>
  <si>
    <t>16-01-314-001-0000</t>
  </si>
  <si>
    <t>16013140010000</t>
  </si>
  <si>
    <t>POINT (-87.701413191058 41.8990145340411)</t>
  </si>
  <si>
    <t>7337 Ridgeland</t>
  </si>
  <si>
    <t>20-25-126-001-0000</t>
  </si>
  <si>
    <t>20251260010000</t>
  </si>
  <si>
    <t>POINT (-87.5820188323923 41.7612890417203)</t>
  </si>
  <si>
    <t>25-32-408-002-0000</t>
  </si>
  <si>
    <t>25324080020000</t>
  </si>
  <si>
    <t>POINT (-87.636776729096 41.6448035638231)</t>
  </si>
  <si>
    <t>19-10-107-011-0000</t>
  </si>
  <si>
    <t>19101070110000</t>
  </si>
  <si>
    <t>POINT (-87.7427000957836 41.8049334084134)</t>
  </si>
  <si>
    <t>24-25-415-001-0000</t>
  </si>
  <si>
    <t>24254150010000</t>
  </si>
  <si>
    <t>POINT (-87.6893118385543 41.6660580914181)</t>
  </si>
  <si>
    <t>Harold Washington Unity Cooperative</t>
  </si>
  <si>
    <t>16-12-101-040-0000</t>
  </si>
  <si>
    <t>16121010400000</t>
  </si>
  <si>
    <t>POINT (-87.7044022201266 41.8940133027346)</t>
  </si>
  <si>
    <t>14113 S Tracy</t>
  </si>
  <si>
    <t>29-04-114-053-0000</t>
  </si>
  <si>
    <t>29041140530000</t>
  </si>
  <si>
    <t>POINT (-87.6302105276942 41.6384538326457)</t>
  </si>
  <si>
    <t>The Washington at Woodlawn Park 6135</t>
  </si>
  <si>
    <t>20-15-410-013-0000</t>
  </si>
  <si>
    <t>20154100130000</t>
  </si>
  <si>
    <t>POINT (-87.6129061255936 41.782317993685)</t>
  </si>
  <si>
    <t>11-30-216-005-0000</t>
  </si>
  <si>
    <t>11302160050000</t>
  </si>
  <si>
    <t>POINT (-87.6727373929043 42.0215803343597)</t>
  </si>
  <si>
    <t>4344 Ellis</t>
  </si>
  <si>
    <t>20-02-301-051-0000</t>
  </si>
  <si>
    <t>20023010510000</t>
  </si>
  <si>
    <t>POINT (-87.6022421063333 41.8155290218723)</t>
  </si>
  <si>
    <t>5032 S St Lawrence Ave</t>
  </si>
  <si>
    <t>20-10-230-005-0000</t>
  </si>
  <si>
    <t>20102300050000</t>
  </si>
  <si>
    <t>POINT (-87.6116717381762 41.8029193897943)</t>
  </si>
  <si>
    <t>17-04-142-011-0000</t>
  </si>
  <si>
    <t>17041420110000</t>
  </si>
  <si>
    <t>POINT (-87.6405115865758 41.9039550264307)</t>
  </si>
  <si>
    <t>17-17-114-041-0000</t>
  </si>
  <si>
    <t>17171140410000</t>
  </si>
  <si>
    <t>POINT (-87.6646717945688 41.8769943048491)</t>
  </si>
  <si>
    <t>16-26-408-027-0000</t>
  </si>
  <si>
    <t>16264080270000</t>
  </si>
  <si>
    <t>POINT (-87.7138626538911 41.8422938504345)</t>
  </si>
  <si>
    <t>16-16-208-029-0000</t>
  </si>
  <si>
    <t>16162080290000</t>
  </si>
  <si>
    <t>POINT (-87.7477120032004 41.8779187069247)</t>
  </si>
  <si>
    <t>Lavergne Courts 4908</t>
  </si>
  <si>
    <t>25-32-407-055-0000</t>
  </si>
  <si>
    <t>25324070550000</t>
  </si>
  <si>
    <t>POINT (-87.6368628507023 41.6463932642252)</t>
  </si>
  <si>
    <t>18-35-300-003-0000</t>
  </si>
  <si>
    <t>18353000030000</t>
  </si>
  <si>
    <t>POINT (-87.8358752051967 41.7378095323936)</t>
  </si>
  <si>
    <t xml:space="preserve">25-28-108-043-0000 </t>
  </si>
  <si>
    <t>25281080430000</t>
  </si>
  <si>
    <t>POINT (-87.6414182850563 41.6744264327975)</t>
  </si>
  <si>
    <t>16-23-210-025-0000</t>
  </si>
  <si>
    <t>16232100250000</t>
  </si>
  <si>
    <t>POINT (-87.7101304334367 41.8632638518342)</t>
  </si>
  <si>
    <t>7300 S Yates</t>
  </si>
  <si>
    <t>20-25-220-012-0000</t>
  </si>
  <si>
    <t>20252200120000</t>
  </si>
  <si>
    <t>POINT (-87.5667898492568 41.7624402152691)</t>
  </si>
  <si>
    <t>8100-8114 S Essex Ave</t>
  </si>
  <si>
    <t>21-31-117-018-0000</t>
  </si>
  <si>
    <t>21311170180000</t>
  </si>
  <si>
    <t>POINT (-87.5640931415243 41.7478166437283)</t>
  </si>
  <si>
    <t>14-18-217-013-0000</t>
  </si>
  <si>
    <t>14182170130000</t>
  </si>
  <si>
    <t>POINT (-87.6698089394109 41.9649218690915)</t>
  </si>
  <si>
    <t>Westhaven IIC</t>
  </si>
  <si>
    <t>17-07-421-045-0000</t>
  </si>
  <si>
    <t>17074210450000</t>
  </si>
  <si>
    <t>POINT (-87.6763455413003 41.8838324269245)</t>
  </si>
  <si>
    <t>The Washington at Woodlawn Park 6418</t>
  </si>
  <si>
    <t>20-23-102-014-0000</t>
  </si>
  <si>
    <t>20231020140000</t>
  </si>
  <si>
    <t>POINT (-87.6049907716264 41.7780009521049)</t>
  </si>
  <si>
    <t>17-07-430-006-0000</t>
  </si>
  <si>
    <t>17074300060000</t>
  </si>
  <si>
    <t>POINT (-87.6687335663406 41.8830081583302)</t>
  </si>
  <si>
    <t>14-06-400-045-0000</t>
  </si>
  <si>
    <t>14064000450000</t>
  </si>
  <si>
    <t>POINT (-87.6740619788421 41.9904594222539)</t>
  </si>
  <si>
    <t>950 N Lavergne Ave</t>
  </si>
  <si>
    <t>16-04-418-021-0000</t>
  </si>
  <si>
    <t>16044180210000</t>
  </si>
  <si>
    <t>POINT (-87.7511372759162 41.898413454555)</t>
  </si>
  <si>
    <t>North &amp; Talman Family Apts</t>
  </si>
  <si>
    <t>13-36-427-033-0000</t>
  </si>
  <si>
    <t>13364270330000</t>
  </si>
  <si>
    <t>POINT (-87.694162960599 41.910565027724)</t>
  </si>
  <si>
    <t>25-05-119-027-0000</t>
  </si>
  <si>
    <t>25051190270000</t>
  </si>
  <si>
    <t>POINT (-87.6583974905548 41.7305513844352)</t>
  </si>
  <si>
    <t>14500 Bensley</t>
  </si>
  <si>
    <t>29-01-414-048-0000</t>
  </si>
  <si>
    <t>29014140480000</t>
  </si>
  <si>
    <t>POINT (-87.5631585745321 41.6316828331327)</t>
  </si>
  <si>
    <t>20-35-118-002-0000</t>
  </si>
  <si>
    <t>20351180020000</t>
  </si>
  <si>
    <t>POINT (-87.5998735914739 41.7474420911204)</t>
  </si>
  <si>
    <t xml:space="preserve">7135 S. Blackstone </t>
  </si>
  <si>
    <t>20-26-207-001-0000</t>
  </si>
  <si>
    <t>20262070010000</t>
  </si>
  <si>
    <t>POINT (-87.5883129672653 41.7648630621414)</t>
  </si>
  <si>
    <t>The Washington at Woodlawn Park 6152</t>
  </si>
  <si>
    <t>20-15-409-035-0000</t>
  </si>
  <si>
    <t>20154090350000</t>
  </si>
  <si>
    <t>POINT (-87.61359393173 41.7823089894823)</t>
  </si>
  <si>
    <t>6531 S Lowe</t>
  </si>
  <si>
    <t>20-21-118-014-0000</t>
  </si>
  <si>
    <t>20211180140000</t>
  </si>
  <si>
    <t>POINT (-87.6402668372277 41.7752631573343)</t>
  </si>
  <si>
    <t>13-34-422-003-0000</t>
  </si>
  <si>
    <t>13344220030000</t>
  </si>
  <si>
    <t>POINT (-87.7272952519024 41.9132586091951)</t>
  </si>
  <si>
    <t>14110 S Atlantic Ave</t>
  </si>
  <si>
    <t>29-04-115-064-0000</t>
  </si>
  <si>
    <t>29041150640000</t>
  </si>
  <si>
    <t>POINT (-87.6284774976622 41.6384555407407)</t>
  </si>
  <si>
    <t>14100-2 S. Atlantic</t>
  </si>
  <si>
    <t>25-05-119-018-0000</t>
  </si>
  <si>
    <t>25051190180000</t>
  </si>
  <si>
    <t>POINT (-87.6584303604791 41.7316496603435)</t>
  </si>
  <si>
    <t>Lathrop Homes 1A-2</t>
  </si>
  <si>
    <t>14-30-123-006-0000</t>
  </si>
  <si>
    <t>14301230060000</t>
  </si>
  <si>
    <t>POINT (-87.6826649484691 41.9334469972594)</t>
  </si>
  <si>
    <t>Fullerton Court Apartments 2303</t>
  </si>
  <si>
    <t>14-32-100-009-0000</t>
  </si>
  <si>
    <t>14321000090000</t>
  </si>
  <si>
    <t>POINT (-87.667297159577 41.9241215600951)</t>
  </si>
  <si>
    <t>Lawndale H&amp;A Bond LP-4</t>
  </si>
  <si>
    <t>16-14-328-038-0000</t>
  </si>
  <si>
    <t>16143280380000</t>
  </si>
  <si>
    <t>POINT (-87.7158335511118 41.8669309864569)</t>
  </si>
  <si>
    <t>20-28-227-039-0000</t>
  </si>
  <si>
    <t>20282270390000</t>
  </si>
  <si>
    <t>POINT (-87.6287495803298 41.7584400005367)</t>
  </si>
  <si>
    <t>20-28-226-028-0000</t>
  </si>
  <si>
    <t>20282260280000</t>
  </si>
  <si>
    <t>POINT (-87.6300441484022 41.7586383997183)</t>
  </si>
  <si>
    <t>Hollywood House</t>
  </si>
  <si>
    <t>14-05-406-021-0000</t>
  </si>
  <si>
    <t>14054060210000</t>
  </si>
  <si>
    <t>POINT (-87.6556776987693 41.98585498136)</t>
  </si>
  <si>
    <t>16-02-408-007-0000</t>
  </si>
  <si>
    <t>16024080070000</t>
  </si>
  <si>
    <t>225</t>
  </si>
  <si>
    <t>POINT (-87.7108661804687 41.9025330597941)</t>
  </si>
  <si>
    <t>Northpoint Apartments 7741</t>
  </si>
  <si>
    <t>11-30-217-001-0000</t>
  </si>
  <si>
    <t>11302170010000</t>
  </si>
  <si>
    <t>POINT (-87.6715512212786 42.0223717323601)</t>
  </si>
  <si>
    <t>Cleland Place</t>
  </si>
  <si>
    <t>05-33-301-010-0000</t>
  </si>
  <si>
    <t>05333010100000</t>
  </si>
  <si>
    <t>592</t>
  </si>
  <si>
    <t>POINT (-87.7237560259622 42.0715384943597)</t>
  </si>
  <si>
    <t>Northpoint Apartments 1710</t>
  </si>
  <si>
    <t>11-30-205-010-0000</t>
  </si>
  <si>
    <t>11302050100000</t>
  </si>
  <si>
    <t>POINT (-87.6737506663162 42.0227932596534)</t>
  </si>
  <si>
    <t>Nuestro Pueblo Apartments 909</t>
  </si>
  <si>
    <t>13-36-106-032-0000</t>
  </si>
  <si>
    <t>13361060320000</t>
  </si>
  <si>
    <t>POINT (-87.703483065042 41.9229727675873)</t>
  </si>
  <si>
    <t>11-30-122-047-0000</t>
  </si>
  <si>
    <t>11301220470000</t>
  </si>
  <si>
    <t>POINT (-87.685958217094 42.0197392111245)</t>
  </si>
  <si>
    <t>15-15-416-023-0000</t>
  </si>
  <si>
    <t>15154160230000</t>
  </si>
  <si>
    <t>POINT (-87.8527542991383 41.8659800474082)</t>
  </si>
  <si>
    <t>15-15-424-008-0000</t>
  </si>
  <si>
    <t>15154240080000</t>
  </si>
  <si>
    <t>POINT (-87.8527251295839 41.8652635884841)</t>
  </si>
  <si>
    <t>Granberry Management</t>
  </si>
  <si>
    <t>20-25-101-022-0000</t>
  </si>
  <si>
    <t>20251010220000</t>
  </si>
  <si>
    <t>POINT (-87.5839690596526 41.7650827825198)</t>
  </si>
  <si>
    <t>15-02-114-043-0000</t>
  </si>
  <si>
    <t>15021140430000</t>
  </si>
  <si>
    <t>POINT (-87.8351357529906 41.9017779342281)</t>
  </si>
  <si>
    <t>13-34-422-008-0000</t>
  </si>
  <si>
    <t>13344220080000</t>
  </si>
  <si>
    <t>POINT (-87.7272904821374 41.9126414615891)</t>
  </si>
  <si>
    <t>16-11-413-017-0000</t>
  </si>
  <si>
    <t>16114130170000</t>
  </si>
  <si>
    <t>POINT (-87.7077380927509 41.88337410435)</t>
  </si>
  <si>
    <t>16-11-218-020-0000</t>
  </si>
  <si>
    <t>16112180200000</t>
  </si>
  <si>
    <t>POINT (-87.712877034353 41.8911944294815)</t>
  </si>
  <si>
    <t>13-36-427-039-0000</t>
  </si>
  <si>
    <t>13364270390000</t>
  </si>
  <si>
    <t>POINT (-87.6934987014899 41.9105716467791)</t>
  </si>
  <si>
    <t xml:space="preserve">29-04-113-029-0000 </t>
  </si>
  <si>
    <t>29041130290000</t>
  </si>
  <si>
    <t>POINT (-87.6309134037761 41.6385574095647)</t>
  </si>
  <si>
    <t>Mahalia Place 4127</t>
  </si>
  <si>
    <t>20-03-116-005-0000</t>
  </si>
  <si>
    <t>20031160050000</t>
  </si>
  <si>
    <t>POINT (-87.6194342114133 41.8193710588589)</t>
  </si>
  <si>
    <t>6801 Clyde</t>
  </si>
  <si>
    <t>20-24-409-001-0000</t>
  </si>
  <si>
    <t>20244090010000</t>
  </si>
  <si>
    <t>POINT (-87.5736442262587 41.7714003918335)</t>
  </si>
  <si>
    <t>16-14-328-039-0000</t>
  </si>
  <si>
    <t>16143280390000</t>
  </si>
  <si>
    <t>POINT (-87.7156500185493 41.8669331939172)</t>
  </si>
  <si>
    <t>14-30-123-012-8002</t>
  </si>
  <si>
    <t>14301230128002</t>
  </si>
  <si>
    <t>20-04-216-094-0000</t>
  </si>
  <si>
    <t>20042160940000</t>
  </si>
  <si>
    <t>POINT (-87.6267418787381 41.8207312324424)</t>
  </si>
  <si>
    <t>20-21-416-037-0000</t>
  </si>
  <si>
    <t>20214160370000</t>
  </si>
  <si>
    <t>POINT (-87.6273569827228 41.7674542038206)</t>
  </si>
  <si>
    <t xml:space="preserve">20-10-110-022-0000 </t>
  </si>
  <si>
    <t>20101100220000</t>
  </si>
  <si>
    <t>POINT (-87.6184424714178 41.8065847395427)</t>
  </si>
  <si>
    <t>64th/California</t>
  </si>
  <si>
    <t>19-24-107-037-0000</t>
  </si>
  <si>
    <t>19241070370000</t>
  </si>
  <si>
    <t>POINT (-87.6937011923025 41.7774616314736)</t>
  </si>
  <si>
    <t>16-11-215-037-0000</t>
  </si>
  <si>
    <t>16112150370000</t>
  </si>
  <si>
    <t>POINT (-87.7073231690944 41.8921223488056)</t>
  </si>
  <si>
    <t>Greenwood Park Apartments 1125</t>
  </si>
  <si>
    <t>20-11-104-051-0000</t>
  </si>
  <si>
    <t>20111040510000</t>
  </si>
  <si>
    <t>POINT (-87.5978960282741 41.8092531763682)</t>
  </si>
  <si>
    <t>7270 LLC</t>
  </si>
  <si>
    <t>21-30-107-024-0000</t>
  </si>
  <si>
    <t>21301070240000</t>
  </si>
  <si>
    <t>POINT (-87.5611816681495 41.7640634567473)</t>
  </si>
  <si>
    <t>11-30-122-057-0000</t>
  </si>
  <si>
    <t>11301220570000</t>
  </si>
  <si>
    <t>POINT (-87.686649492178 42.0197452961476)</t>
  </si>
  <si>
    <t>16-11-217-022-0000</t>
  </si>
  <si>
    <t>16112170220000</t>
  </si>
  <si>
    <t>POINT (-87.7140924707046 41.8910579221189)</t>
  </si>
  <si>
    <t xml:space="preserve">6947 S. Crandon </t>
  </si>
  <si>
    <t>20-24-419-016-0000</t>
  </si>
  <si>
    <t>20244190160000</t>
  </si>
  <si>
    <t>POINT (-87.5693831468925 41.768480991677)</t>
  </si>
  <si>
    <t>16-11-413-007-0000</t>
  </si>
  <si>
    <t>16114130070000</t>
  </si>
  <si>
    <t>POINT (-87.7097096184869 41.8833349335941)</t>
  </si>
  <si>
    <t>16-11-217-021-0000</t>
  </si>
  <si>
    <t>16112170210000</t>
  </si>
  <si>
    <t>POINT (-87.7140946001714 41.8911264849992)</t>
  </si>
  <si>
    <t>The Jackson at Woodlawn Park 6227</t>
  </si>
  <si>
    <t>20-14-313-019-0000</t>
  </si>
  <si>
    <t>20143130190000</t>
  </si>
  <si>
    <t>POINT (-87.6055343776192 41.7813494435212)</t>
  </si>
  <si>
    <t>Sarah's on Sheridan</t>
  </si>
  <si>
    <t>14-17-211-014-0000</t>
  </si>
  <si>
    <t>14172110140000</t>
  </si>
  <si>
    <t>POINT (-87.6552229190462 41.9671015149008)</t>
  </si>
  <si>
    <t>330 N Pine Ave</t>
  </si>
  <si>
    <t>16-09-300-009-0000</t>
  </si>
  <si>
    <t>16093000090000</t>
  </si>
  <si>
    <t>POINT (-87.7638883607816 41.8868137127682)</t>
  </si>
  <si>
    <t>16-09-300-008-0000</t>
  </si>
  <si>
    <t>16093000080000</t>
  </si>
  <si>
    <t>POINT (-87.7638970774177 41.8870634546894)</t>
  </si>
  <si>
    <t>31-25-202-021-0000</t>
  </si>
  <si>
    <t>31252020210000</t>
  </si>
  <si>
    <t>POINT (-87.6787826793224 41.491960725808)</t>
  </si>
  <si>
    <t>17-17-116-041-0000</t>
  </si>
  <si>
    <t>17171160410000</t>
  </si>
  <si>
    <t>POINT (-87.6597920628407 41.87711061352)</t>
  </si>
  <si>
    <t>20-04-215-104-0000</t>
  </si>
  <si>
    <t>20042151040000</t>
  </si>
  <si>
    <t>POINT (-87.6278701601143 41.8206681718972)</t>
  </si>
  <si>
    <t>20-25-207-025-0000</t>
  </si>
  <si>
    <t>20252070250000</t>
  </si>
  <si>
    <t>POINT (-87.5740248732694 41.7637150868662)</t>
  </si>
  <si>
    <t>16-14-220-008-0000</t>
  </si>
  <si>
    <t>16142200080000</t>
  </si>
  <si>
    <t>POINT (-87.7088095297803 41.8771195005144)</t>
  </si>
  <si>
    <t>14-18-213-034-0000</t>
  </si>
  <si>
    <t>14182130340000</t>
  </si>
  <si>
    <t>POINT (-87.6771287550934 41.9637299811672)</t>
  </si>
  <si>
    <t>7755 S. Ada</t>
  </si>
  <si>
    <t>20-29-315-018-0000</t>
  </si>
  <si>
    <t>20293150180000</t>
  </si>
  <si>
    <t>POINT (-87.6565712613273 41.7524472115429)</t>
  </si>
  <si>
    <t xml:space="preserve">20-35-121-016-0000 </t>
  </si>
  <si>
    <t>20351210160000</t>
  </si>
  <si>
    <t>POINT (-87.6034180997702 41.7442119220704)</t>
  </si>
  <si>
    <t>13-35-303-042-0000</t>
  </si>
  <si>
    <t>13353030420000</t>
  </si>
  <si>
    <t>POINT (-87.7205761001429 41.9156748540737)</t>
  </si>
  <si>
    <t>Savoy Square 4307</t>
  </si>
  <si>
    <t>20-04-405-039-0000</t>
  </si>
  <si>
    <t>20044050390000</t>
  </si>
  <si>
    <t>POINT (-87.6270972172613 41.8160044972639)</t>
  </si>
  <si>
    <t>Westhaven Park IIB 1804</t>
  </si>
  <si>
    <t>17-07-422-048-0000</t>
  </si>
  <si>
    <t>17074220480000</t>
  </si>
  <si>
    <t>POINT (-87.672134025814 41.8834893147568)</t>
  </si>
  <si>
    <t>Palmer Place</t>
  </si>
  <si>
    <t>13-35-224-007-0000</t>
  </si>
  <si>
    <t>13352240070000</t>
  </si>
  <si>
    <t>POINT (-87.7106518581183 41.9206765966191)</t>
  </si>
  <si>
    <t xml:space="preserve">wheeling </t>
  </si>
  <si>
    <t>Heart's Place</t>
  </si>
  <si>
    <t>03-08-100-060-0000</t>
  </si>
  <si>
    <t>03081000600000</t>
  </si>
  <si>
    <t>POINT (-87.9831218349399 42.1381445173612)</t>
  </si>
  <si>
    <t>Village Of Arlington Heights</t>
  </si>
  <si>
    <t>Northpoint Apartments 7638</t>
  </si>
  <si>
    <t>11-29-105-012-0000</t>
  </si>
  <si>
    <t>11291050120000</t>
  </si>
  <si>
    <t>POINT (-87.6698397945166 42.0206700917792)</t>
  </si>
  <si>
    <t>Jarrell Washington Park LLC 6048</t>
  </si>
  <si>
    <t>20-15-307-021-0000</t>
  </si>
  <si>
    <t>20153070210000</t>
  </si>
  <si>
    <t>POINT (-87.6226717891374 41.7840548138547)</t>
  </si>
  <si>
    <t>7928 S Morgan</t>
  </si>
  <si>
    <t>20-32-203-026-0000</t>
  </si>
  <si>
    <t>20322030260000</t>
  </si>
  <si>
    <t>POINT (-87.6492125301961 41.749619639113)</t>
  </si>
  <si>
    <t>13-26-405-002-0000</t>
  </si>
  <si>
    <t>13264050020000</t>
  </si>
  <si>
    <t>POINT (-87.7103248662651 41.9317172858988)</t>
  </si>
  <si>
    <t>La Paz Place 3604</t>
  </si>
  <si>
    <t>13-35-120-041-0000</t>
  </si>
  <si>
    <t>13351200410000</t>
  </si>
  <si>
    <t>POINT (-87.7173045225479 41.9202852937736)</t>
  </si>
  <si>
    <t>17-21-425-031-0000</t>
  </si>
  <si>
    <t>17214250310000</t>
  </si>
  <si>
    <t>POINT (-87.6275785075546 41.853136579463)</t>
  </si>
  <si>
    <t>20-15-309-020-0000</t>
  </si>
  <si>
    <t>20153090200000</t>
  </si>
  <si>
    <t>POINT (-87.6194643757091 41.7843847497001)</t>
  </si>
  <si>
    <t xml:space="preserve">Webster House Apartments </t>
  </si>
  <si>
    <t>14-33-206-029-0000</t>
  </si>
  <si>
    <t>14332060290000</t>
  </si>
  <si>
    <t>POINT (-87.6368217938809 41.9217341639905)</t>
  </si>
  <si>
    <t>chicago_43</t>
  </si>
  <si>
    <t>20-03-115-043-0000</t>
  </si>
  <si>
    <t>20031150430000</t>
  </si>
  <si>
    <t>POINT (-87.6203404136046 41.8191726971754)</t>
  </si>
  <si>
    <t>Sankofa House</t>
  </si>
  <si>
    <t>16-22-206-039-0000</t>
  </si>
  <si>
    <t>16222060390000</t>
  </si>
  <si>
    <t>POINT (-87.7269545050233 41.8658621769418)</t>
  </si>
  <si>
    <t>63rd &amp; Troy</t>
  </si>
  <si>
    <t>19-24-100-005-0000</t>
  </si>
  <si>
    <t>19241000050000</t>
  </si>
  <si>
    <t>POINT (-87.7021692114396 41.7785797394699)</t>
  </si>
  <si>
    <t xml:space="preserve">1501 W. Belmont Ave </t>
  </si>
  <si>
    <t>14-29-100-043-0000</t>
  </si>
  <si>
    <t>14291000430000</t>
  </si>
  <si>
    <t>POINT (-87.6667103189004 41.9394554009972)</t>
  </si>
  <si>
    <t>16-08-416-023-0000</t>
  </si>
  <si>
    <t>16084160230000</t>
  </si>
  <si>
    <t>POINT (-87.7670763474918 41.8832609433033)</t>
  </si>
  <si>
    <t>17-07-430-008-0000</t>
  </si>
  <si>
    <t>17074300080000</t>
  </si>
  <si>
    <t>POINT (-87.6685317788485 41.8830113124119)</t>
  </si>
  <si>
    <t>16-11-413-009-0000</t>
  </si>
  <si>
    <t>16114130090000</t>
  </si>
  <si>
    <t>POINT (-87.7095260385738 41.8833371133312)</t>
  </si>
  <si>
    <t>La Paz Place 3600</t>
  </si>
  <si>
    <t>13-35-120-042-0000</t>
  </si>
  <si>
    <t>13351200420000</t>
  </si>
  <si>
    <t>POINT (-87.7170756874143 41.9202880730606)</t>
  </si>
  <si>
    <t>Parkside 9 Phase II LP</t>
  </si>
  <si>
    <t>17-04-318-032-0000</t>
  </si>
  <si>
    <t>17043180320000</t>
  </si>
  <si>
    <t>POINT (-87.6426358164265 41.9007734837659)</t>
  </si>
  <si>
    <t>5100-04 W Monroe St</t>
  </si>
  <si>
    <t>16-16-200-012-0000</t>
  </si>
  <si>
    <t>16162000120000</t>
  </si>
  <si>
    <t>POINT (-87.753751405245 41.8796566906803)</t>
  </si>
  <si>
    <t>16-24-207-022-0000</t>
  </si>
  <si>
    <t>16242070220000</t>
  </si>
  <si>
    <t>POINT (-87.6942130047749 41.8641353959742)</t>
  </si>
  <si>
    <t>5328 W Harrison St</t>
  </si>
  <si>
    <t>16-16-121-051-0000</t>
  </si>
  <si>
    <t>16161210510000</t>
  </si>
  <si>
    <t>POINT (-87.7586897841408 41.8731851839465)</t>
  </si>
  <si>
    <t>17-08-332-004-0000</t>
  </si>
  <si>
    <t>17083320040000</t>
  </si>
  <si>
    <t>POINT (-87.6663490989626 41.8821268872664)</t>
  </si>
  <si>
    <t>Tucker Group</t>
  </si>
  <si>
    <t>20-14-316-011-0000</t>
  </si>
  <si>
    <t>20143160110000</t>
  </si>
  <si>
    <t>POINT (-87.6001903230323 41.782030407117)</t>
  </si>
  <si>
    <t>2721 E 75th Pl</t>
  </si>
  <si>
    <t>21-30-306-007-0000</t>
  </si>
  <si>
    <t>21303060070000</t>
  </si>
  <si>
    <t>POINT (-87.5579682823575 41.7582547950232)</t>
  </si>
  <si>
    <t xml:space="preserve">13-36-427-034-0000 </t>
  </si>
  <si>
    <t>13364270340000</t>
  </si>
  <si>
    <t>POINT (-87.693986305112 41.9105667886511)</t>
  </si>
  <si>
    <t>20-03-115-042-0000</t>
  </si>
  <si>
    <t>20031150420000</t>
  </si>
  <si>
    <t>POINT (-87.6203429158065 41.819310250004)</t>
  </si>
  <si>
    <t>19-10-107-021-0000</t>
  </si>
  <si>
    <t>19101070210000</t>
  </si>
  <si>
    <t>POINT (-87.7426809407159 41.8042475133311)</t>
  </si>
  <si>
    <t xml:space="preserve">21-30-102-010-0000 </t>
  </si>
  <si>
    <t>21301020100000</t>
  </si>
  <si>
    <t>POINT (-87.5634299410354 41.7660451066368)</t>
  </si>
  <si>
    <t>Mahalia Place 4157</t>
  </si>
  <si>
    <t>20-03-115-016-0000</t>
  </si>
  <si>
    <t>20031150160000</t>
  </si>
  <si>
    <t>POINT (-87.6209842389201 41.8185547206575)</t>
  </si>
  <si>
    <t>2736 W 64th</t>
  </si>
  <si>
    <t>19-24-200-029-0000</t>
  </si>
  <si>
    <t>19242000290000</t>
  </si>
  <si>
    <t>POINT (-87.6924802379085 41.7773761655404)</t>
  </si>
  <si>
    <t>24-25-415-008-0000</t>
  </si>
  <si>
    <t>24254150080000</t>
  </si>
  <si>
    <t>POINT (-87.6892845906498 41.66528496567)</t>
  </si>
  <si>
    <t>16-11-412-004-0000</t>
  </si>
  <si>
    <t>16114120040000</t>
  </si>
  <si>
    <t>POINT (-87.7105797360906 41.8839339002506)</t>
  </si>
  <si>
    <t>66th Vernon</t>
  </si>
  <si>
    <t>20-22-216-039-0000</t>
  </si>
  <si>
    <t>20222160390000</t>
  </si>
  <si>
    <t>POINT (-87.6146439674442 41.7749493686956)</t>
  </si>
  <si>
    <t>16-11-412-003-0000</t>
  </si>
  <si>
    <t>16114120030000</t>
  </si>
  <si>
    <t>POINT (-87.7105836876219 41.8840710813493)</t>
  </si>
  <si>
    <t>19-10-107-009-0000</t>
  </si>
  <si>
    <t>19101070090000</t>
  </si>
  <si>
    <t>POINT (-87.7427038968748 41.8050705875024)</t>
  </si>
  <si>
    <t>16-12-106-021-0000</t>
  </si>
  <si>
    <t>16121060210000</t>
  </si>
  <si>
    <t>POINT (-87.705540949982 41.8911457796534)</t>
  </si>
  <si>
    <t>Victory Apmts Preservation</t>
  </si>
  <si>
    <t>13-36-319-038-0000</t>
  </si>
  <si>
    <t>13363190380000</t>
  </si>
  <si>
    <t>POINT (-87.7026153123776 41.9121409525421)</t>
  </si>
  <si>
    <t>20-28-226-026-0000</t>
  </si>
  <si>
    <t>20282260260000</t>
  </si>
  <si>
    <t>POINT (-87.6300281606163 41.7587904066555)</t>
  </si>
  <si>
    <t>17-21-417-006-0000</t>
  </si>
  <si>
    <t>17214170060000</t>
  </si>
  <si>
    <t>POINT (-87.6296973215928 41.8548982371918)</t>
  </si>
  <si>
    <t>20-21-416-033-0000</t>
  </si>
  <si>
    <t>20214160330000</t>
  </si>
  <si>
    <t>POINT (-87.6272583288165 41.7677617278722)</t>
  </si>
  <si>
    <t>16-11-218-021-0000</t>
  </si>
  <si>
    <t>16112180210000</t>
  </si>
  <si>
    <t>POINT (-87.7128739775409 41.8910956405265)</t>
  </si>
  <si>
    <t>Taylor Street Apartments</t>
  </si>
  <si>
    <t>17-17-322-013-8002</t>
  </si>
  <si>
    <t>17173220138002</t>
  </si>
  <si>
    <t>POINT (-87.6606861874671 41.8698235385239)</t>
  </si>
  <si>
    <t>1136 W 68th</t>
  </si>
  <si>
    <t>20-20-400-040-0000</t>
  </si>
  <si>
    <t>20204000400000</t>
  </si>
  <si>
    <t>POINT (-87.6533117025104 41.7707882382968)</t>
  </si>
  <si>
    <t>25-05-119-023-0000</t>
  </si>
  <si>
    <t>25051190230000</t>
  </si>
  <si>
    <t>POINT (-87.6584057105631 41.7308266055564)</t>
  </si>
  <si>
    <t>16-24-207-015-0000</t>
  </si>
  <si>
    <t>16242070150000</t>
  </si>
  <si>
    <t>POINT (-87.6942254300601 41.8645324632664)</t>
  </si>
  <si>
    <t>16-11-218-018-0000</t>
  </si>
  <si>
    <t>16112180180000</t>
  </si>
  <si>
    <t>POINT (-87.7128821343537 41.8913590229944)</t>
  </si>
  <si>
    <t>16-01-305-006-0000</t>
  </si>
  <si>
    <t>16013050060000</t>
  </si>
  <si>
    <t>POINT (-87.700892041331 41.9008741964704)</t>
  </si>
  <si>
    <t>Montclare Calumet Heights, LLC</t>
  </si>
  <si>
    <t>25-01-324-039-0000</t>
  </si>
  <si>
    <t>25013240390000</t>
  </si>
  <si>
    <t>POINT (-87.5837486379689 41.7244006852853)</t>
  </si>
  <si>
    <t>CALUMET HEIGHTS</t>
  </si>
  <si>
    <t>The Washington at Woodlawn Park 6201</t>
  </si>
  <si>
    <t>20-15-418-001-0000</t>
  </si>
  <si>
    <t>20154180010000</t>
  </si>
  <si>
    <t>POINT (-87.6128969779683 41.7819218020093)</t>
  </si>
  <si>
    <t>20-03-319-011-0000</t>
  </si>
  <si>
    <t>20033190110000</t>
  </si>
  <si>
    <t>POINT (-87.6232549418437 41.8106255432049)</t>
  </si>
  <si>
    <t>17-17-114-034-0000</t>
  </si>
  <si>
    <t>17171140340000</t>
  </si>
  <si>
    <t>POINT (-87.6649185349458 41.8766539143792)</t>
  </si>
  <si>
    <t>17-21-424-018-0000</t>
  </si>
  <si>
    <t>17214240180000</t>
  </si>
  <si>
    <t>POINT (-87.6289994660776 41.8532741668673)</t>
  </si>
  <si>
    <t>17-21-425-041-0000</t>
  </si>
  <si>
    <t>17214250410000</t>
  </si>
  <si>
    <t>POINT (-87.6281881447369 41.8531278813197)</t>
  </si>
  <si>
    <t>20-25-102-021-0000</t>
  </si>
  <si>
    <t>20251020210000</t>
  </si>
  <si>
    <t>POINT (-87.5827583144212 41.7645047980539)</t>
  </si>
  <si>
    <t>16-23-209-029-0000</t>
  </si>
  <si>
    <t>16232090290000</t>
  </si>
  <si>
    <t>POINT (-87.7115381003054 41.8632762693333)</t>
  </si>
  <si>
    <t>13-34-422-006-0000</t>
  </si>
  <si>
    <t>13344220060000</t>
  </si>
  <si>
    <t>POINT (-87.7272948240009 41.9127785872946)</t>
  </si>
  <si>
    <t>614 E 71st St</t>
  </si>
  <si>
    <t>20-22-423-057-0000</t>
  </si>
  <si>
    <t>20224230570000</t>
  </si>
  <si>
    <t>POINT (-87.6094854131273 41.7660707616247)</t>
  </si>
  <si>
    <t>1530 W. Wilson</t>
  </si>
  <si>
    <t>14-17-106-034-0000</t>
  </si>
  <si>
    <t>14171060340000</t>
  </si>
  <si>
    <t>POINT (-87.6690602994417 41.965542646028)</t>
  </si>
  <si>
    <t>11-32-116-016-0000</t>
  </si>
  <si>
    <t>11321160160000</t>
  </si>
  <si>
    <t>POINT (-87.6666751551822 42.0070224717619)</t>
  </si>
  <si>
    <t>29-04-114-001-0000</t>
  </si>
  <si>
    <t>29041140010000</t>
  </si>
  <si>
    <t>POINT (-87.630210925868 41.6388410706057)</t>
  </si>
  <si>
    <t>16-23-211-027-0000</t>
  </si>
  <si>
    <t>16232110270000</t>
  </si>
  <si>
    <t>POINT (-87.7090448480569 41.8632764407093)</t>
  </si>
  <si>
    <t>14-07-310-027-0000</t>
  </si>
  <si>
    <t>14073100270000</t>
  </si>
  <si>
    <t>POINT (-87.6873694905153 41.9709472728483)</t>
  </si>
  <si>
    <t>14113 S Stewart</t>
  </si>
  <si>
    <t>29-04-113-057-0000</t>
  </si>
  <si>
    <t>29041130570000</t>
  </si>
  <si>
    <t>POINT (-87.6314189497848 41.6384907869411)</t>
  </si>
  <si>
    <t>17-04-142-012-0000</t>
  </si>
  <si>
    <t>17041420120000</t>
  </si>
  <si>
    <t>POINT (-87.6403122431878 41.9039959028636)</t>
  </si>
  <si>
    <t>20-21-416-039-0000</t>
  </si>
  <si>
    <t>20214160390000</t>
  </si>
  <si>
    <t>POINT (-87.6273015669064 41.7676268657522)</t>
  </si>
  <si>
    <t>29-04-112-009-0000</t>
  </si>
  <si>
    <t>29041120090000</t>
  </si>
  <si>
    <t>POINT (-87.62777891034 41.6395936927878)</t>
  </si>
  <si>
    <t>16-11-413-003-0000</t>
  </si>
  <si>
    <t>16114130030000</t>
  </si>
  <si>
    <t>POINT (-87.7100949338274 41.8833208275925)</t>
  </si>
  <si>
    <t>7155 S Green St</t>
  </si>
  <si>
    <t>20-29-207-022-0000</t>
  </si>
  <si>
    <t>20292070220000</t>
  </si>
  <si>
    <t>POINT (-87.6452380773331 41.7635363547329)</t>
  </si>
  <si>
    <t>Lathrop Homes 1A 2826</t>
  </si>
  <si>
    <t>14-30-123-010-0000</t>
  </si>
  <si>
    <t>14301230100000</t>
  </si>
  <si>
    <t>POINT (-87.6794606080705 41.9328498525899)</t>
  </si>
  <si>
    <t>Clark Estes Apartments</t>
  </si>
  <si>
    <t>11-31-206-001-0000</t>
  </si>
  <si>
    <t>11312060010000</t>
  </si>
  <si>
    <t>POINT (-87.6749038219017 42.0111573166445)</t>
  </si>
  <si>
    <t>17-08-332-007-0000</t>
  </si>
  <si>
    <t>17083320070000</t>
  </si>
  <si>
    <t>POINT (-87.6657348157146 41.8821612176787)</t>
  </si>
  <si>
    <t xml:space="preserve">25-15-111-037-0000 </t>
  </si>
  <si>
    <t>25151110370000</t>
  </si>
  <si>
    <t>POINT (-87.6211864530769 41.7036212027427)</t>
  </si>
  <si>
    <t>6901 S. Prairie</t>
  </si>
  <si>
    <t>20-22-316-001-0000</t>
  </si>
  <si>
    <t>20223160010000</t>
  </si>
  <si>
    <t>POINT (-87.6182141042561 41.7690607274761)</t>
  </si>
  <si>
    <t>Prairie Park 5539</t>
  </si>
  <si>
    <t>20-15-106-008-0000</t>
  </si>
  <si>
    <t>20151060080000</t>
  </si>
  <si>
    <t>POINT (-87.6186746830835 41.7932198570704)</t>
  </si>
  <si>
    <t>15-10-118-040-0000</t>
  </si>
  <si>
    <t>15101180400000</t>
  </si>
  <si>
    <t>POINT (-87.8569526907434 41.8883300668526)</t>
  </si>
  <si>
    <t>Westhaven Park IIB 1854</t>
  </si>
  <si>
    <t>17-07-422-044-0000</t>
  </si>
  <si>
    <t>17074220440000</t>
  </si>
  <si>
    <t>POINT (-87.6739460847605 41.8834583650224)</t>
  </si>
  <si>
    <t>Nuestro Pueblo Apartments 901</t>
  </si>
  <si>
    <t>13-36-104-011-0000</t>
  </si>
  <si>
    <t>13361040110000</t>
  </si>
  <si>
    <t>POINT (-87.7034109269901 41.9235407703111)</t>
  </si>
  <si>
    <t>17-18-118-031-0000</t>
  </si>
  <si>
    <t>17181180310000</t>
  </si>
  <si>
    <t>POINT (-87.6783062614201 41.8777116249198)</t>
  </si>
  <si>
    <t>17-04-142-014-0000</t>
  </si>
  <si>
    <t>17041420140000</t>
  </si>
  <si>
    <t>POINT (-87.6404928839424 41.9041608887036)</t>
  </si>
  <si>
    <t>14-18-223-014-0000</t>
  </si>
  <si>
    <t>14182230140000</t>
  </si>
  <si>
    <t>POINT (-87.6697522937644 41.9626382804454)</t>
  </si>
  <si>
    <t>14-06-400-007-0000</t>
  </si>
  <si>
    <t>14064000070000</t>
  </si>
  <si>
    <t>POINT (-87.6736812230226 41.9904753937524)</t>
  </si>
  <si>
    <t>20-04-215-105-0000</t>
  </si>
  <si>
    <t>20042151050000</t>
  </si>
  <si>
    <t>POINT (-87.6281117388963 41.8213710707288)</t>
  </si>
  <si>
    <t>6123 S Prairie</t>
  </si>
  <si>
    <t>20-15-316-032-0000</t>
  </si>
  <si>
    <t>20153160320000</t>
  </si>
  <si>
    <t>POINT (-87.6184445860053 41.7830750236145)</t>
  </si>
  <si>
    <t>28-09-404-078-0000</t>
  </si>
  <si>
    <t>28094040780000</t>
  </si>
  <si>
    <t>POINT (-87.7378081084906 41.6208471636668)</t>
  </si>
  <si>
    <t>17-18-124-010-0000</t>
  </si>
  <si>
    <t>17181240100000</t>
  </si>
  <si>
    <t>POINT (-87.6795112266334 41.8774674807047)</t>
  </si>
  <si>
    <t>GINGER RIDGE APARTMENTS 559</t>
  </si>
  <si>
    <t>29-12-316-027-0000</t>
  </si>
  <si>
    <t>29123160270000</t>
  </si>
  <si>
    <t>POINT (-87.5715547590972 41.6188400673106)</t>
  </si>
  <si>
    <t>WGC 701 Central, LLC</t>
  </si>
  <si>
    <t>16-09-100-012-0000</t>
  </si>
  <si>
    <t>16091000120000</t>
  </si>
  <si>
    <t>POINT (-87.7649454210614 41.893179476421)</t>
  </si>
  <si>
    <t>17-21-425-033-0000</t>
  </si>
  <si>
    <t>17214250330000</t>
  </si>
  <si>
    <t>POINT (-87.6275990117243 41.8539681635182)</t>
  </si>
  <si>
    <t>17-21-419-008-0000</t>
  </si>
  <si>
    <t>17214190080000</t>
  </si>
  <si>
    <t>POINT (-87.6285985824814 41.8550040288425)</t>
  </si>
  <si>
    <t>1673 State</t>
  </si>
  <si>
    <t>29-12-203-048-0000</t>
  </si>
  <si>
    <t>29122030480000</t>
  </si>
  <si>
    <t>POINT (-87.5649038447217 41.6297651744496)</t>
  </si>
  <si>
    <t>21-30-326-009-0000</t>
  </si>
  <si>
    <t>21303260090000</t>
  </si>
  <si>
    <t>POINT (-87.5646803354301 41.7523918807755)</t>
  </si>
  <si>
    <t>29-04-114-002-0000</t>
  </si>
  <si>
    <t>29041140020000</t>
  </si>
  <si>
    <t>POINT (-87.6302115412438 41.6387650034575)</t>
  </si>
  <si>
    <t>Universal City Apartments-1</t>
  </si>
  <si>
    <t>25-12-100-039-0000</t>
  </si>
  <si>
    <t>25121000390000</t>
  </si>
  <si>
    <t>POINT (-87.580503361207 41.721156190372)</t>
  </si>
  <si>
    <t>29-24-200-080-0000</t>
  </si>
  <si>
    <t>29242000800000</t>
  </si>
  <si>
    <t>POINT (-87.5629806804868 41.5945461044191)</t>
  </si>
  <si>
    <t>16-11-413-029-0000</t>
  </si>
  <si>
    <t>16114130290000</t>
  </si>
  <si>
    <t>POINT (-87.7100858105059 41.883023484528)</t>
  </si>
  <si>
    <t>25-32-406-018-0000</t>
  </si>
  <si>
    <t>25324060180000</t>
  </si>
  <si>
    <t>POINT (-87.6375194199623 41.6474612406109)</t>
  </si>
  <si>
    <t>Kilpatrick Renaissance LP</t>
  </si>
  <si>
    <t>13-15-312-024-0000</t>
  </si>
  <si>
    <t>13153120240000</t>
  </si>
  <si>
    <t>POINT (-87.74494379474 41.9562043647913)</t>
  </si>
  <si>
    <t>5838 Michigan</t>
  </si>
  <si>
    <t>20-15-120-032-0000</t>
  </si>
  <si>
    <t>20151200320000</t>
  </si>
  <si>
    <t>POINT (-87.6227677654491 41.7878909605278)</t>
  </si>
  <si>
    <t>20-10-231-006-0000</t>
  </si>
  <si>
    <t>20102310060000</t>
  </si>
  <si>
    <t>POINT (-87.6102732889206 41.8028789542603)</t>
  </si>
  <si>
    <t xml:space="preserve">16-09-115-004-0000 </t>
  </si>
  <si>
    <t>16091150040000</t>
  </si>
  <si>
    <t>POINT (-87.7629727274213 41.8904052531226)</t>
  </si>
  <si>
    <t>2232-48 W Farwell</t>
  </si>
  <si>
    <t>11-31-118-006-0000</t>
  </si>
  <si>
    <t>11311180060000</t>
  </si>
  <si>
    <t>POINT (-87.6875753654888 42.0065733824313)</t>
  </si>
  <si>
    <t>7810 S Ada</t>
  </si>
  <si>
    <t>20-29-320-017-0000</t>
  </si>
  <si>
    <t>20293200170000</t>
  </si>
  <si>
    <t>POINT (-87.6574496407064 41.7518909554487)</t>
  </si>
  <si>
    <t>17-20-316-044-0000</t>
  </si>
  <si>
    <t>17203160440000</t>
  </si>
  <si>
    <t>POINT (-87.6567274871873 41.8562562031856)</t>
  </si>
  <si>
    <t>16-24-228-001-0000</t>
  </si>
  <si>
    <t>16242280010000</t>
  </si>
  <si>
    <t>POINT (-87.6927645214724 41.8653153837337)</t>
  </si>
  <si>
    <t>16-02-228-021-0000</t>
  </si>
  <si>
    <t>16022280210000</t>
  </si>
  <si>
    <t>POINT (-87.7087953266142 41.9030909442457)</t>
  </si>
  <si>
    <t xml:space="preserve">Melrose Commons </t>
  </si>
  <si>
    <t>15-02-201-008-0000</t>
  </si>
  <si>
    <t>15022010080000</t>
  </si>
  <si>
    <t>POINT (-87.8294778213168 41.9073306754827)</t>
  </si>
  <si>
    <t>20-15-106-001-0000</t>
  </si>
  <si>
    <t>20151060010000</t>
  </si>
  <si>
    <t>POINT (-87.6187544091147 41.7936110422594)</t>
  </si>
  <si>
    <t>20-03-319-010-0000</t>
  </si>
  <si>
    <t>20033190100000</t>
  </si>
  <si>
    <t>POINT (-87.6235544220114 41.8107833950292)</t>
  </si>
  <si>
    <t>17-07-318-054-4001</t>
  </si>
  <si>
    <t>17073180544001</t>
  </si>
  <si>
    <t>4957-59 N. Albany-3051-55 W. Argyle</t>
  </si>
  <si>
    <t>13-12-311-001-0000</t>
  </si>
  <si>
    <t>13123110010000</t>
  </si>
  <si>
    <t>POINT (-87.7057770764998 41.9719438650704)</t>
  </si>
  <si>
    <t>17-17-328-063-0000</t>
  </si>
  <si>
    <t>17173280630000</t>
  </si>
  <si>
    <t>POINT (-87.6628462450114 41.8675868683819)</t>
  </si>
  <si>
    <t xml:space="preserve">Buffett Place </t>
  </si>
  <si>
    <t>14-20-424-039-0000</t>
  </si>
  <si>
    <t>14204240390000</t>
  </si>
  <si>
    <t>POINT (-87.6544707939287 41.9403044834406)</t>
  </si>
  <si>
    <t>7502 S Eggleston</t>
  </si>
  <si>
    <t>20-28-305-001-0000</t>
  </si>
  <si>
    <t>20283050010000</t>
  </si>
  <si>
    <t>POINT (-87.6360603126135 41.7578256439843)</t>
  </si>
  <si>
    <t xml:space="preserve">Winterberry Place, Inc. </t>
  </si>
  <si>
    <t>20-10-110-036-0000</t>
  </si>
  <si>
    <t>20101100360000</t>
  </si>
  <si>
    <t>POINT (-87.6184614987087 41.8072973148027)</t>
  </si>
  <si>
    <t>8000 S Justine</t>
  </si>
  <si>
    <t>20-32-108-019-0000</t>
  </si>
  <si>
    <t>20321080190000</t>
  </si>
  <si>
    <t>POINT (-87.6625286229621 41.7484021570965)</t>
  </si>
  <si>
    <t>14-18-213-031-0000</t>
  </si>
  <si>
    <t>14182130310000</t>
  </si>
  <si>
    <t>POINT (-87.6771287562912 41.9637299802779)</t>
  </si>
  <si>
    <t>17-17-327-054-0000</t>
  </si>
  <si>
    <t>17173270540000</t>
  </si>
  <si>
    <t>POINT (-87.6659400145634 41.8676690924385)</t>
  </si>
  <si>
    <t>7635 S East End</t>
  </si>
  <si>
    <t>20-25-310-009-0000</t>
  </si>
  <si>
    <t>20253100090000</t>
  </si>
  <si>
    <t>POINT (-87.5830607285401 41.7558105690297)</t>
  </si>
  <si>
    <t>Lawndale H&amp;A Bond LP-1</t>
  </si>
  <si>
    <t>16-23-202-020-0000</t>
  </si>
  <si>
    <t>16232020200000</t>
  </si>
  <si>
    <t>POINT (-87.7151149575645 41.8643791809642)</t>
  </si>
  <si>
    <t>17-04-124-004-0000</t>
  </si>
  <si>
    <t>17041240040000</t>
  </si>
  <si>
    <t>POINT (-87.63885095763 41.9070321732129)</t>
  </si>
  <si>
    <t>13-31-104-010-0000</t>
  </si>
  <si>
    <t>13311040100000</t>
  </si>
  <si>
    <t>POINT (-87.7976977187107 41.9232084767128)</t>
  </si>
  <si>
    <t>Victory Centre of South Chicago SLF</t>
  </si>
  <si>
    <t>26-05-115-038-0000</t>
  </si>
  <si>
    <t>26051150380000</t>
  </si>
  <si>
    <t>POINT (-87.5447074622614 41.7279370152646)</t>
  </si>
  <si>
    <t>20-03-118-036-0000</t>
  </si>
  <si>
    <t>20031180360000</t>
  </si>
  <si>
    <t>POINT (-87.625169902556 41.8180028821929)</t>
  </si>
  <si>
    <t>7844 S Ellis</t>
  </si>
  <si>
    <t>20-26-320-029-0000</t>
  </si>
  <si>
    <t>20263200290000</t>
  </si>
  <si>
    <t>POINT (-87.6006998103948 41.7519592773485)</t>
  </si>
  <si>
    <t>102-108 Memorial Drive</t>
  </si>
  <si>
    <t>30-08-406-027-0000</t>
  </si>
  <si>
    <t>30084060270000</t>
  </si>
  <si>
    <t>POINT (-87.5278665063675 41.619312326775)</t>
  </si>
  <si>
    <t>20-14-414-004-0000</t>
  </si>
  <si>
    <t>20144140040000</t>
  </si>
  <si>
    <t>POINT (-87.5925956695458 41.7818237112101)</t>
  </si>
  <si>
    <t>708-14 S Karlov Ave</t>
  </si>
  <si>
    <t>16-15-411-007-0000</t>
  </si>
  <si>
    <t>16154110070000</t>
  </si>
  <si>
    <t>POINT (-87.7280565931056 41.8719929429514)</t>
  </si>
  <si>
    <t>17-20-316-043-0000</t>
  </si>
  <si>
    <t>17203160430000</t>
  </si>
  <si>
    <t>POINT (-87.6567295959042 41.8563249038247)</t>
  </si>
  <si>
    <t>JBAJ, LLC.</t>
  </si>
  <si>
    <t>24-18-300-046-0000</t>
  </si>
  <si>
    <t>24183000460000</t>
  </si>
  <si>
    <t>POINT (-87.7963449633797 41.6968311516337)</t>
  </si>
  <si>
    <t>Village Of Worth</t>
  </si>
  <si>
    <t>7511 S Yale Ave</t>
  </si>
  <si>
    <t>20-28-403-002-0000</t>
  </si>
  <si>
    <t>20284030020000</t>
  </si>
  <si>
    <t>POINT (-87.6307495099624 41.7576337638324)</t>
  </si>
  <si>
    <t>7925 S Phillips</t>
  </si>
  <si>
    <t>21-31-101-005-0000</t>
  </si>
  <si>
    <t>21311010050000</t>
  </si>
  <si>
    <t>POINT (-87.5646334943674 41.7507501685538)</t>
  </si>
  <si>
    <t>17-04-144-009-0000</t>
  </si>
  <si>
    <t>17041440090000</t>
  </si>
  <si>
    <t>POINT (-87.6477028546727 41.9053415735313)</t>
  </si>
  <si>
    <t>16-23-209-033-0000</t>
  </si>
  <si>
    <t>16232090330000</t>
  </si>
  <si>
    <t>POINT (-87.7107554993672 41.8632013634137)</t>
  </si>
  <si>
    <t>21-30-106-003-0000</t>
  </si>
  <si>
    <t>21301060030000</t>
  </si>
  <si>
    <t>POINT (-87.564157274516 41.7645794285057)</t>
  </si>
  <si>
    <t>6343-47 Kedzie</t>
  </si>
  <si>
    <t>19-24-100-014-0000</t>
  </si>
  <si>
    <t>19241000140000</t>
  </si>
  <si>
    <t>POINT (-87.7027534437613 41.7776288680481)</t>
  </si>
  <si>
    <t>WGC 217 Central Park, LLC</t>
  </si>
  <si>
    <t>16-14-208-004-0000</t>
  </si>
  <si>
    <t>16142080040000</t>
  </si>
  <si>
    <t>POINT (-87.715472085407 41.8775369375598)</t>
  </si>
  <si>
    <t>17-04-142-006-0000</t>
  </si>
  <si>
    <t>17041420060000</t>
  </si>
  <si>
    <t>POINT (-87.6404223188043 41.9041278444447)</t>
  </si>
  <si>
    <t>20-28-227-035-0000</t>
  </si>
  <si>
    <t>20282270350000</t>
  </si>
  <si>
    <t>POINT (-87.6291339034479 41.7584338066061)</t>
  </si>
  <si>
    <t>29-04-115-063-0000</t>
  </si>
  <si>
    <t>29041150630000</t>
  </si>
  <si>
    <t>POINT (-87.6284788187708 41.6387374320604)</t>
  </si>
  <si>
    <t xml:space="preserve">7254 University Ave </t>
  </si>
  <si>
    <t>20-26-113-038-0000</t>
  </si>
  <si>
    <t>20261130380000</t>
  </si>
  <si>
    <t>POINT (-87.5973292293448 41.762504237314)</t>
  </si>
  <si>
    <t>7600 S Kingston Ave</t>
  </si>
  <si>
    <t>21-30-309-030-0000</t>
  </si>
  <si>
    <t>21303090300000</t>
  </si>
  <si>
    <t>POINT (-87.5630447602278 41.7569611512309)</t>
  </si>
  <si>
    <t>25-32-407-054-0000</t>
  </si>
  <si>
    <t>25324070540000</t>
  </si>
  <si>
    <t>POINT (-87.6368650837435 41.6473817668281)</t>
  </si>
  <si>
    <t>17-04-306-042-0000</t>
  </si>
  <si>
    <t>17043060420000</t>
  </si>
  <si>
    <t>POINT (-87.640704920627 41.9031184992625)</t>
  </si>
  <si>
    <t>4301 W 21st Street</t>
  </si>
  <si>
    <t>16-22-421-019-0000</t>
  </si>
  <si>
    <t>16224210190000</t>
  </si>
  <si>
    <t>POINT (-87.7323073347446 41.8531274928874)</t>
  </si>
  <si>
    <t xml:space="preserve">17-29-311-018-0000 </t>
  </si>
  <si>
    <t>17293110180000</t>
  </si>
  <si>
    <t>POINT (-87.6587841527244 41.8416690935339)</t>
  </si>
  <si>
    <t>Washington Courts 5416</t>
  </si>
  <si>
    <t>16-09-316-020-0000</t>
  </si>
  <si>
    <t>16093160200000</t>
  </si>
  <si>
    <t>POINT (-87.7611981418129 41.8825813706898)</t>
  </si>
  <si>
    <t>8455 S Sangamon</t>
  </si>
  <si>
    <t>20-32-413-020-0000</t>
  </si>
  <si>
    <t>20324130200000</t>
  </si>
  <si>
    <t>POINT (-87.6470201841019 41.7398149567921)</t>
  </si>
  <si>
    <t>17-21-418-013-0000</t>
  </si>
  <si>
    <t>17214180130000</t>
  </si>
  <si>
    <t>POINT (-87.6292021066777 41.8545645049042)</t>
  </si>
  <si>
    <t>none 3916</t>
  </si>
  <si>
    <t>16-02-310-019-0000</t>
  </si>
  <si>
    <t>16023100190000</t>
  </si>
  <si>
    <t>POINT (-87.7246266158115 41.8991960504657)</t>
  </si>
  <si>
    <t>60th/Richmond</t>
  </si>
  <si>
    <t>19-13-313-001-0000</t>
  </si>
  <si>
    <t>19133130010000</t>
  </si>
  <si>
    <t>POINT (-87.6968462837237 41.7843570006367)</t>
  </si>
  <si>
    <t>Park Apartments 220</t>
  </si>
  <si>
    <t>20-10-314-024-0000</t>
  </si>
  <si>
    <t>20103140240000</t>
  </si>
  <si>
    <t>POINT (-87.6198493467305 41.7950811773545)</t>
  </si>
  <si>
    <t xml:space="preserve"> 16-11-209-038-0000</t>
  </si>
  <si>
    <t>16112090380000</t>
  </si>
  <si>
    <t>POINT (-87.714118821506 41.8919590874145)</t>
  </si>
  <si>
    <t>13-35-236-022-0000</t>
  </si>
  <si>
    <t>13352360220000</t>
  </si>
  <si>
    <t>POINT (-87.7083639204513 41.9176458319994)</t>
  </si>
  <si>
    <t>20-03-304-026-0000</t>
  </si>
  <si>
    <t>20033040260000</t>
  </si>
  <si>
    <t>POINT (-87.6186957899511 41.8161407509562)</t>
  </si>
  <si>
    <t>North &amp; Talman III</t>
  </si>
  <si>
    <t>13-36-427-032-0000</t>
  </si>
  <si>
    <t>13364270320000</t>
  </si>
  <si>
    <t>POINT (-87.6943409740496 41.9105631984036)</t>
  </si>
  <si>
    <t>AV_2022vs2021</t>
  </si>
  <si>
    <t>Tax_2022vs2021</t>
  </si>
  <si>
    <t>AV_2023vs2022</t>
  </si>
  <si>
    <t>Num PINs in Project</t>
  </si>
  <si>
    <t>AV prior year</t>
  </si>
  <si>
    <t>AV year accepted</t>
  </si>
  <si>
    <t>Tax prior year</t>
  </si>
  <si>
    <t>Tax year accepted</t>
  </si>
  <si>
    <t>PIN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</si>
</sst>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164" fontId="4" fillId="0" borderId="0" xfId="1" applyNumberFormat="1" applyFont="1"/>
    <xf numFmtId="0" fontId="3" fillId="0" borderId="0" xfId="0" applyFont="1"/>
    <xf numFmtId="164" fontId="3" fillId="0" borderId="0" xfId="1" applyNumberFormat="1" applyFont="1"/>
    <xf numFmtId="165" fontId="0" fillId="0" borderId="0" xfId="0" applyNumberFormat="1"/>
    <xf numFmtId="164" fontId="4" fillId="0" borderId="0" xfId="0" applyNumberFormat="1" applyFont="1"/>
    <xf numFmtId="0" fontId="3" fillId="2" borderId="0" xfId="0" applyFont="1" applyFill="1"/>
  </cellXfs>
  <cellStyles count="2">
    <cellStyle name="Currency" xfId="1" builtinId="4"/>
    <cellStyle name="Normal" xfId="0" builtinId="0"/>
  </cellStyles>
  <dxfs count="34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073F7C-997A-40EA-9E16-CAD140FC3AC2}" name="Table1" displayName="Table1" ref="A1:AH1454" totalsRowShown="0">
  <autoFilter ref="A1:AH1454" xr:uid="{2C073F7C-997A-40EA-9E16-CAD140FC3AC2}"/>
  <sortState xmlns:xlrd2="http://schemas.microsoft.com/office/spreadsheetml/2017/richdata2" ref="A2:AH1454">
    <sortCondition ref="G1:G1454"/>
  </sortState>
  <tableColumns count="34">
    <tableColumn id="1" xr3:uid="{C89E55BE-596A-488C-8E33-60DD353FC371}" name="Status" dataDxfId="33"/>
    <tableColumn id="2" xr3:uid="{1AD0D501-B8F3-4C3C-A23F-4F9A50208AA0}" name="Tier" dataDxfId="32"/>
    <tableColumn id="3" xr3:uid="{2BAC01B5-A41F-408A-AB71-5F4B79DBD01C}" name="Township" dataDxfId="31"/>
    <tableColumn id="4" xr3:uid="{6CC2D388-8712-4040-8164-55F010BC8C40}" name="Project Name" dataDxfId="30"/>
    <tableColumn id="5" xr3:uid="{5880C44B-0439-455B-8E32-E604B99541D9}" name="PIN Number" dataDxfId="29"/>
    <tableColumn id="6" xr3:uid="{38932D58-7956-4298-B265-928DFF5C2A74}" name="Pin14_no-dashes" dataDxfId="28"/>
    <tableColumn id="7" xr3:uid="{F44722A7-8341-4104-937B-DDB1F7D0A400}" name="Year Accepted" dataDxfId="27"/>
    <tableColumn id="8" xr3:uid="{64EA2937-45EF-4DFC-ACA7-ACDF83EC6A0D}" name="Prior Year" dataDxfId="26"/>
    <tableColumn id="9" xr3:uid="{DCC17E35-CC24-4DEC-8832-C54085E41F1E}" name="2021 AV (BOR final)" dataDxfId="25" dataCellStyle="Currency"/>
    <tableColumn id="10" xr3:uid="{84DC15AF-5C1D-47A7-BFCC-EC6C1251C3CD}" name="2021 Class (BOR final)" dataDxfId="24"/>
    <tableColumn id="12" xr3:uid="{C6E52A0F-00FF-4341-A4E0-6C89F4233DF3}" name="2021 Tax Bill" dataDxfId="23" dataCellStyle="Currency"/>
    <tableColumn id="14" xr3:uid="{655E0383-0E63-4E02-BD35-FF044CFD614C}" name="2022 AV (BOR final)" dataDxfId="22" dataCellStyle="Currency"/>
    <tableColumn id="15" xr3:uid="{0C51C78D-383C-4B37-A272-B62ED4EA2B29}" name="2022 Class (BOR final)" dataDxfId="21"/>
    <tableColumn id="17" xr3:uid="{C80C1175-AB07-4470-8B8A-D4FCB1B16327}" name="2022 Tax Bill" dataDxfId="20" dataCellStyle="Currency"/>
    <tableColumn id="19" xr3:uid="{CCF417AD-DB91-425F-9294-D03B15241B13}" name="2023 AV (BOR final)" dataDxfId="19" dataCellStyle="Currency"/>
    <tableColumn id="20" xr3:uid="{A5DB9BC2-62F5-4F19-A335-2BC57FC1E503}" name="2023 Class (BOR final)" dataDxfId="18"/>
    <tableColumn id="22" xr3:uid="{70139697-A02B-4EF5-A7C8-3248E62B285F}" name="2023 Tax Bill" dataDxfId="17" dataCellStyle="Currency"/>
    <tableColumn id="23" xr3:uid="{505671DA-4C64-4D67-A649-9AE34518C855}" name="lon" dataDxfId="16"/>
    <tableColumn id="24" xr3:uid="{CC79674D-FA2D-49DD-B0B0-B915EDE1DD9A}" name="lat" dataDxfId="15"/>
    <tableColumn id="25" xr3:uid="{2F5D1132-FC4F-47FE-9C8E-C1444DC08751}" name="centroid_point" dataDxfId="14"/>
    <tableColumn id="26" xr3:uid="{052D5052-8159-48F0-99C4-C62CEFCB4531}" name="Municipality" dataDxfId="13"/>
    <tableColumn id="27" xr3:uid="{89B58025-3A2A-4568-8DCA-590FD172CAA4}" name="Ward" dataDxfId="12"/>
    <tableColumn id="28" xr3:uid="{EAF0409F-AFEB-4FA7-B407-3D71D9A40678}" name="Chicago Community Area" dataDxfId="11"/>
    <tableColumn id="29" xr3:uid="{5AE2C04C-818D-488F-A5AE-8786348E4EEA}" name="Cook County Commissioner Dist." dataDxfId="10"/>
    <tableColumn id="30" xr3:uid="{10E94BA2-0F40-4CD3-B6AB-4021480F19D0}" name="State Rep District" dataDxfId="9"/>
    <tableColumn id="31" xr3:uid="{F1791B30-C345-433A-8D60-F95097E70380}" name="State Senator District" dataDxfId="8"/>
    <tableColumn id="34" xr3:uid="{C81D0BBD-6824-4B71-8070-DF7244238872}" name="AV_2022vs2021" dataDxfId="7">
      <calculatedColumnFormula>Table1[[#This Row],[2022 AV (BOR final)]]-Table1[[#This Row],[2021 AV (BOR final)]]</calculatedColumnFormula>
    </tableColumn>
    <tableColumn id="38" xr3:uid="{2DD5D135-0A10-415E-8AAF-611DB17594D4}" name="AV_2023vs2022" dataDxfId="6">
      <calculatedColumnFormula>Table1[[#This Row],[2023 AV (BOR final)]]-Table1[[#This Row],[2022 AV (BOR final)]]</calculatedColumnFormula>
    </tableColumn>
    <tableColumn id="33" xr3:uid="{2FB68B51-6EDA-4FAA-9B0E-1A0BEDC3DBA3}" name="Tax_2022vs2021" dataDxfId="5">
      <calculatedColumnFormula>Table1[[#This Row],[2022 Tax Bill]]-Table1[[#This Row],[2021 Tax Bill]]</calculatedColumnFormula>
    </tableColumn>
    <tableColumn id="35" xr3:uid="{C64BD294-AA39-47A6-AB49-0F014D8F4F45}" name="Num PINs in Project" dataDxfId="4">
      <calculatedColumnFormula>COUNTIF(D:D,Table1[[#This Row],[Project Name]])</calculatedColumnFormula>
    </tableColumn>
    <tableColumn id="39" xr3:uid="{276EE28C-B80B-48E1-82E4-C239F8B6677E}" name="AV prior year" dataDxfId="3">
      <calculatedColumnFormula>IF(Table1[[#This Row],[Year Accepted]]=2022,Table1[[#This Row],[2021 AV (BOR final)]],Table1[[#This Row],[2022 AV (BOR final)]])</calculatedColumnFormula>
    </tableColumn>
    <tableColumn id="40" xr3:uid="{25C32722-3408-42B1-BCF8-3DEC8648757F}" name="AV year accepted" dataDxfId="2">
      <calculatedColumnFormula>IF(Table1[[#This Row],[Year Accepted]]=2022,Table1[[#This Row],[2022 AV (BOR final)]],Table1[[#This Row],[2023 AV (BOR final)]])</calculatedColumnFormula>
    </tableColumn>
    <tableColumn id="41" xr3:uid="{F11C928F-5E19-4195-BFEC-0BDD06676DD2}" name="Tax prior year" dataDxfId="1">
      <calculatedColumnFormula>IF(Table1[[#This Row],[Year Accepted]]=2022,Table1[[#This Row],[2021 Tax Bill]],Table1[[#This Row],[2022 Tax Bill]])</calculatedColumnFormula>
    </tableColumn>
    <tableColumn id="42" xr3:uid="{55B2A730-22D2-47F2-9286-BBB208CCB443}" name="Tax year accepted" dataDxfId="0">
      <calculatedColumnFormula>IF(Table1[[#This Row],[Year Accepted]]=2022,Table1[[#This Row],[2022 Tax Bill]],Table1[[#This Row],[2023 Tax Bill]])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60"/>
  <sheetViews>
    <sheetView tabSelected="1" zoomScale="110" zoomScaleNormal="110" workbookViewId="0">
      <selection activeCell="D13" sqref="D13"/>
    </sheetView>
  </sheetViews>
  <sheetFormatPr defaultColWidth="11.42578125" defaultRowHeight="15" x14ac:dyDescent="0.25"/>
  <cols>
    <col min="1" max="1" width="11.42578125" style="3"/>
    <col min="2" max="2" width="6.5703125" style="3" customWidth="1"/>
    <col min="3" max="3" width="13.5703125" style="3" bestFit="1" customWidth="1"/>
    <col min="4" max="4" width="24.28515625" style="3" customWidth="1"/>
    <col min="5" max="5" width="19.85546875" style="3" bestFit="1" customWidth="1"/>
    <col min="6" max="6" width="18.140625" style="3" customWidth="1"/>
    <col min="7" max="7" width="15.28515625" style="3" customWidth="1"/>
    <col min="8" max="8" width="11.7109375" style="3" customWidth="1"/>
    <col min="9" max="9" width="16.28515625" style="4" customWidth="1"/>
    <col min="10" max="10" width="16.5703125" style="3" customWidth="1"/>
    <col min="11" max="11" width="15.28515625" style="4" customWidth="1"/>
    <col min="12" max="12" width="14.42578125" style="4" customWidth="1"/>
    <col min="13" max="13" width="22" style="3" customWidth="1"/>
    <col min="14" max="14" width="15.28515625" style="4" customWidth="1"/>
    <col min="15" max="15" width="20.140625" style="4" customWidth="1"/>
    <col min="16" max="16" width="22" customWidth="1"/>
    <col min="17" max="17" width="15.28515625" style="1" customWidth="1"/>
    <col min="18" max="19" width="11.42578125" customWidth="1"/>
    <col min="20" max="20" width="41.7109375" customWidth="1"/>
    <col min="21" max="21" width="14.140625" customWidth="1"/>
    <col min="22" max="22" width="11.42578125" customWidth="1"/>
    <col min="23" max="23" width="25.28515625" customWidth="1"/>
    <col min="24" max="24" width="31.85546875" customWidth="1"/>
    <col min="25" max="25" width="18.28515625" customWidth="1"/>
    <col min="26" max="26" width="21.7109375" customWidth="1"/>
    <col min="27" max="27" width="14.42578125" customWidth="1"/>
    <col min="28" max="29" width="11.42578125" customWidth="1"/>
    <col min="30" max="30" width="12.28515625" hidden="1" customWidth="1"/>
    <col min="31" max="34" width="11.42578125" hidden="1" customWidth="1"/>
    <col min="35" max="35" width="0" hidden="1" customWidth="1"/>
    <col min="37" max="37" width="14.85546875" customWidth="1"/>
    <col min="39" max="39" width="14" customWidth="1"/>
  </cols>
  <sheetData>
    <row r="1" spans="1:39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5371</v>
      </c>
      <c r="F1" s="5" t="s">
        <v>4</v>
      </c>
      <c r="G1" s="9" t="s">
        <v>5</v>
      </c>
      <c r="H1" s="5" t="s">
        <v>6</v>
      </c>
      <c r="I1" s="6" t="s">
        <v>7</v>
      </c>
      <c r="J1" s="5" t="s">
        <v>8</v>
      </c>
      <c r="K1" s="6" t="s">
        <v>9</v>
      </c>
      <c r="L1" s="6" t="s">
        <v>10</v>
      </c>
      <c r="M1" s="5" t="s">
        <v>11</v>
      </c>
      <c r="N1" s="6" t="s">
        <v>12</v>
      </c>
      <c r="O1" s="6" t="s">
        <v>13</v>
      </c>
      <c r="P1" s="5" t="s">
        <v>14</v>
      </c>
      <c r="Q1" s="6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5363</v>
      </c>
      <c r="AB1" s="5" t="s">
        <v>5365</v>
      </c>
      <c r="AC1" t="s">
        <v>5364</v>
      </c>
      <c r="AD1" s="5" t="s">
        <v>5366</v>
      </c>
      <c r="AE1" s="5" t="s">
        <v>5367</v>
      </c>
      <c r="AF1" s="5" t="s">
        <v>5368</v>
      </c>
      <c r="AG1" s="5" t="s">
        <v>5369</v>
      </c>
      <c r="AH1" s="5" t="s">
        <v>5370</v>
      </c>
    </row>
    <row r="2" spans="1:39" x14ac:dyDescent="0.25">
      <c r="A2" s="3" t="s">
        <v>25</v>
      </c>
      <c r="B2" s="3" t="s">
        <v>26</v>
      </c>
      <c r="C2" s="3" t="s">
        <v>619</v>
      </c>
      <c r="D2" s="3" t="s">
        <v>2484</v>
      </c>
      <c r="E2" s="3" t="s">
        <v>2485</v>
      </c>
      <c r="F2" s="3" t="s">
        <v>2486</v>
      </c>
      <c r="G2" s="3">
        <v>2022</v>
      </c>
      <c r="H2" s="3">
        <v>2021</v>
      </c>
      <c r="I2" s="4">
        <v>147657</v>
      </c>
      <c r="J2" s="3" t="s">
        <v>52</v>
      </c>
      <c r="K2" s="4">
        <v>29692.49</v>
      </c>
      <c r="L2" s="4">
        <v>95978</v>
      </c>
      <c r="M2" s="3" t="s">
        <v>52</v>
      </c>
      <c r="N2" s="4">
        <v>19740.98</v>
      </c>
      <c r="O2" s="4">
        <v>95978</v>
      </c>
      <c r="P2" s="3" t="s">
        <v>52</v>
      </c>
      <c r="Q2" s="4">
        <v>20250.39</v>
      </c>
      <c r="R2" s="3">
        <v>-87.692931104711406</v>
      </c>
      <c r="S2" s="3">
        <v>41.774966109462703</v>
      </c>
      <c r="T2" s="3" t="s">
        <v>2487</v>
      </c>
      <c r="U2" s="3" t="s">
        <v>33</v>
      </c>
      <c r="V2" s="3" t="s">
        <v>688</v>
      </c>
      <c r="W2" s="3" t="s">
        <v>87</v>
      </c>
      <c r="X2" s="3" t="s">
        <v>47</v>
      </c>
      <c r="Y2" s="3" t="s">
        <v>354</v>
      </c>
      <c r="Z2" s="3" t="s">
        <v>38</v>
      </c>
      <c r="AA2" s="8">
        <f>Table1[[#This Row],[2022 AV (BOR final)]]-Table1[[#This Row],[2021 AV (BOR final)]]</f>
        <v>-51679</v>
      </c>
      <c r="AB2" s="8">
        <f>Table1[[#This Row],[2023 AV (BOR final)]]-Table1[[#This Row],[2022 AV (BOR final)]]</f>
        <v>0</v>
      </c>
      <c r="AC2" s="8">
        <f>Table1[[#This Row],[2022 Tax Bill]]-Table1[[#This Row],[2021 Tax Bill]]</f>
        <v>-9951.510000000002</v>
      </c>
      <c r="AD2" s="3">
        <f>COUNTIF(D:D,Table1[[#This Row],[Project Name]])</f>
        <v>1</v>
      </c>
      <c r="AE2" s="2">
        <f>IF(Table1[[#This Row],[Year Accepted]]=2022,Table1[[#This Row],[2021 AV (BOR final)]],Table1[[#This Row],[2022 AV (BOR final)]])</f>
        <v>147657</v>
      </c>
      <c r="AF2" s="2">
        <f>IF(Table1[[#This Row],[Year Accepted]]=2022,Table1[[#This Row],[2022 AV (BOR final)]],Table1[[#This Row],[2023 AV (BOR final)]])</f>
        <v>95978</v>
      </c>
      <c r="AG2" s="2">
        <f>IF(Table1[[#This Row],[Year Accepted]]=2022,Table1[[#This Row],[2021 Tax Bill]],Table1[[#This Row],[2022 Tax Bill]])</f>
        <v>29692.49</v>
      </c>
      <c r="AH2" s="2">
        <f>IF(Table1[[#This Row],[Year Accepted]]=2022,Table1[[#This Row],[2022 Tax Bill]],Table1[[#This Row],[2023 Tax Bill]])</f>
        <v>19740.98</v>
      </c>
    </row>
    <row r="3" spans="1:39" x14ac:dyDescent="0.25">
      <c r="A3" s="3" t="s">
        <v>25</v>
      </c>
      <c r="B3" s="3" t="s">
        <v>26</v>
      </c>
      <c r="C3" s="3" t="s">
        <v>619</v>
      </c>
      <c r="D3" s="3" t="s">
        <v>947</v>
      </c>
      <c r="E3" s="3" t="s">
        <v>942</v>
      </c>
      <c r="F3" s="3" t="s">
        <v>943</v>
      </c>
      <c r="G3" s="3">
        <v>2022</v>
      </c>
      <c r="H3" s="3">
        <v>2021</v>
      </c>
      <c r="I3" s="4">
        <v>276533</v>
      </c>
      <c r="J3" s="3" t="s">
        <v>203</v>
      </c>
      <c r="K3" s="4">
        <v>55608.27</v>
      </c>
      <c r="L3" s="4">
        <v>176853</v>
      </c>
      <c r="M3" s="3" t="s">
        <v>203</v>
      </c>
      <c r="N3" s="4">
        <v>36375.519999999997</v>
      </c>
      <c r="O3" s="4">
        <v>179669</v>
      </c>
      <c r="P3" s="3" t="s">
        <v>203</v>
      </c>
      <c r="Q3" s="4">
        <v>37908.42</v>
      </c>
      <c r="R3" s="3">
        <v>-87.693219766193295</v>
      </c>
      <c r="S3" s="3">
        <v>41.749591998422702</v>
      </c>
      <c r="T3" s="3" t="s">
        <v>944</v>
      </c>
      <c r="U3" s="3" t="s">
        <v>33</v>
      </c>
      <c r="V3" s="3" t="s">
        <v>945</v>
      </c>
      <c r="W3" s="3" t="s">
        <v>946</v>
      </c>
      <c r="X3" s="3" t="s">
        <v>36</v>
      </c>
      <c r="Y3" s="3" t="s">
        <v>151</v>
      </c>
      <c r="Z3" s="3" t="s">
        <v>111</v>
      </c>
      <c r="AA3" s="8">
        <f>Table1[[#This Row],[2022 AV (BOR final)]]-Table1[[#This Row],[2021 AV (BOR final)]]</f>
        <v>-99680</v>
      </c>
      <c r="AB3" s="8">
        <f>Table1[[#This Row],[2023 AV (BOR final)]]-Table1[[#This Row],[2022 AV (BOR final)]]</f>
        <v>2816</v>
      </c>
      <c r="AC3" s="8">
        <f>Table1[[#This Row],[2022 Tax Bill]]-Table1[[#This Row],[2021 Tax Bill]]</f>
        <v>-19232.75</v>
      </c>
      <c r="AD3" s="3">
        <f>COUNTIF(D:D,Table1[[#This Row],[Project Name]])</f>
        <v>2</v>
      </c>
      <c r="AE3" s="2">
        <f>IF(Table1[[#This Row],[Year Accepted]]=2022,Table1[[#This Row],[2021 AV (BOR final)]],Table1[[#This Row],[2022 AV (BOR final)]])</f>
        <v>276533</v>
      </c>
      <c r="AF3" s="2">
        <f>IF(Table1[[#This Row],[Year Accepted]]=2022,Table1[[#This Row],[2022 AV (BOR final)]],Table1[[#This Row],[2023 AV (BOR final)]])</f>
        <v>176853</v>
      </c>
      <c r="AG3" s="2">
        <f>IF(Table1[[#This Row],[Year Accepted]]=2022,Table1[[#This Row],[2021 Tax Bill]],Table1[[#This Row],[2022 Tax Bill]])</f>
        <v>55608.27</v>
      </c>
      <c r="AH3" s="2">
        <f>IF(Table1[[#This Row],[Year Accepted]]=2022,Table1[[#This Row],[2022 Tax Bill]],Table1[[#This Row],[2023 Tax Bill]])</f>
        <v>36375.519999999997</v>
      </c>
      <c r="AK3" s="7"/>
      <c r="AL3" s="7"/>
      <c r="AM3" s="7"/>
    </row>
    <row r="4" spans="1:39" x14ac:dyDescent="0.25">
      <c r="A4" s="3" t="s">
        <v>25</v>
      </c>
      <c r="B4" s="3" t="s">
        <v>26</v>
      </c>
      <c r="C4" s="3" t="s">
        <v>619</v>
      </c>
      <c r="D4" s="3" t="s">
        <v>947</v>
      </c>
      <c r="E4" s="3" t="s">
        <v>4107</v>
      </c>
      <c r="F4" s="3" t="s">
        <v>4108</v>
      </c>
      <c r="G4" s="3">
        <v>2022</v>
      </c>
      <c r="H4" s="3">
        <v>2021</v>
      </c>
      <c r="I4" s="4">
        <v>8810</v>
      </c>
      <c r="J4" s="3" t="s">
        <v>149</v>
      </c>
      <c r="K4" s="4">
        <v>1771.62</v>
      </c>
      <c r="L4" s="4">
        <v>8623</v>
      </c>
      <c r="M4" s="3" t="s">
        <v>149</v>
      </c>
      <c r="N4" s="4">
        <v>1773.59</v>
      </c>
      <c r="O4" s="4">
        <v>5605</v>
      </c>
      <c r="P4" s="3" t="s">
        <v>149</v>
      </c>
      <c r="Q4" s="4">
        <v>1182.57</v>
      </c>
      <c r="R4" s="3">
        <v>-87.692334536709893</v>
      </c>
      <c r="S4" s="3">
        <v>41.749634558754202</v>
      </c>
      <c r="T4" s="3" t="s">
        <v>4109</v>
      </c>
      <c r="U4" s="3" t="s">
        <v>33</v>
      </c>
      <c r="V4" s="3" t="s">
        <v>945</v>
      </c>
      <c r="W4" s="3" t="s">
        <v>946</v>
      </c>
      <c r="X4" s="3" t="s">
        <v>36</v>
      </c>
      <c r="Y4" s="3" t="s">
        <v>151</v>
      </c>
      <c r="Z4" s="3" t="s">
        <v>111</v>
      </c>
      <c r="AA4" s="8">
        <f>Table1[[#This Row],[2022 AV (BOR final)]]-Table1[[#This Row],[2021 AV (BOR final)]]</f>
        <v>-187</v>
      </c>
      <c r="AB4" s="8">
        <f>Table1[[#This Row],[2023 AV (BOR final)]]-Table1[[#This Row],[2022 AV (BOR final)]]</f>
        <v>-3018</v>
      </c>
      <c r="AC4" s="8">
        <f>Table1[[#This Row],[2022 Tax Bill]]-Table1[[#This Row],[2021 Tax Bill]]</f>
        <v>1.9700000000000273</v>
      </c>
      <c r="AD4" s="3">
        <f>COUNTIF(D:D,Table1[[#This Row],[Project Name]])</f>
        <v>2</v>
      </c>
      <c r="AE4" s="2">
        <f>IF(Table1[[#This Row],[Year Accepted]]=2022,Table1[[#This Row],[2021 AV (BOR final)]],Table1[[#This Row],[2022 AV (BOR final)]])</f>
        <v>8810</v>
      </c>
      <c r="AF4" s="2">
        <f>IF(Table1[[#This Row],[Year Accepted]]=2022,Table1[[#This Row],[2022 AV (BOR final)]],Table1[[#This Row],[2023 AV (BOR final)]])</f>
        <v>8623</v>
      </c>
      <c r="AG4" s="2">
        <f>IF(Table1[[#This Row],[Year Accepted]]=2022,Table1[[#This Row],[2021 Tax Bill]],Table1[[#This Row],[2022 Tax Bill]])</f>
        <v>1771.62</v>
      </c>
      <c r="AH4" s="2">
        <f>IF(Table1[[#This Row],[Year Accepted]]=2022,Table1[[#This Row],[2022 Tax Bill]],Table1[[#This Row],[2023 Tax Bill]])</f>
        <v>1773.59</v>
      </c>
    </row>
    <row r="5" spans="1:39" x14ac:dyDescent="0.25">
      <c r="A5" s="3" t="s">
        <v>25</v>
      </c>
      <c r="B5" s="3" t="s">
        <v>26</v>
      </c>
      <c r="C5" s="3" t="s">
        <v>619</v>
      </c>
      <c r="D5" s="3" t="s">
        <v>3208</v>
      </c>
      <c r="E5" s="3" t="s">
        <v>3209</v>
      </c>
      <c r="F5" s="3" t="s">
        <v>3210</v>
      </c>
      <c r="G5" s="3">
        <v>2022</v>
      </c>
      <c r="H5" s="3">
        <v>2021</v>
      </c>
      <c r="I5" s="4">
        <v>52716</v>
      </c>
      <c r="J5" s="3" t="s">
        <v>52</v>
      </c>
      <c r="K5" s="4">
        <v>10600.68</v>
      </c>
      <c r="L5" s="4">
        <v>59857</v>
      </c>
      <c r="M5" s="3" t="s">
        <v>52</v>
      </c>
      <c r="N5" s="4">
        <v>12311.53</v>
      </c>
      <c r="O5" s="4">
        <v>59857</v>
      </c>
      <c r="P5" s="3" t="s">
        <v>52</v>
      </c>
      <c r="Q5" s="4">
        <v>12629.26</v>
      </c>
      <c r="R5" s="3">
        <v>-87.636047603906903</v>
      </c>
      <c r="S5" s="3">
        <v>41.756386592843498</v>
      </c>
      <c r="T5" s="3" t="s">
        <v>3211</v>
      </c>
      <c r="U5" s="3" t="s">
        <v>33</v>
      </c>
      <c r="V5" s="3" t="s">
        <v>108</v>
      </c>
      <c r="W5" s="3" t="s">
        <v>109</v>
      </c>
      <c r="X5" s="3" t="s">
        <v>36</v>
      </c>
      <c r="Y5" s="3" t="s">
        <v>151</v>
      </c>
      <c r="Z5" s="3" t="s">
        <v>111</v>
      </c>
      <c r="AA5" s="8">
        <f>Table1[[#This Row],[2022 AV (BOR final)]]-Table1[[#This Row],[2021 AV (BOR final)]]</f>
        <v>7141</v>
      </c>
      <c r="AB5" s="8">
        <f>Table1[[#This Row],[2023 AV (BOR final)]]-Table1[[#This Row],[2022 AV (BOR final)]]</f>
        <v>0</v>
      </c>
      <c r="AC5" s="8">
        <f>Table1[[#This Row],[2022 Tax Bill]]-Table1[[#This Row],[2021 Tax Bill]]</f>
        <v>1710.8500000000004</v>
      </c>
      <c r="AD5" s="3">
        <f>COUNTIF(D:D,Table1[[#This Row],[Project Name]])</f>
        <v>1</v>
      </c>
      <c r="AE5" s="2">
        <f>IF(Table1[[#This Row],[Year Accepted]]=2022,Table1[[#This Row],[2021 AV (BOR final)]],Table1[[#This Row],[2022 AV (BOR final)]])</f>
        <v>52716</v>
      </c>
      <c r="AF5" s="2">
        <f>IF(Table1[[#This Row],[Year Accepted]]=2022,Table1[[#This Row],[2022 AV (BOR final)]],Table1[[#This Row],[2023 AV (BOR final)]])</f>
        <v>59857</v>
      </c>
      <c r="AG5" s="2">
        <f>IF(Table1[[#This Row],[Year Accepted]]=2022,Table1[[#This Row],[2021 Tax Bill]],Table1[[#This Row],[2022 Tax Bill]])</f>
        <v>10600.68</v>
      </c>
      <c r="AH5" s="2">
        <f>IF(Table1[[#This Row],[Year Accepted]]=2022,Table1[[#This Row],[2022 Tax Bill]],Table1[[#This Row],[2023 Tax Bill]])</f>
        <v>12311.53</v>
      </c>
    </row>
    <row r="6" spans="1:39" x14ac:dyDescent="0.25">
      <c r="A6" s="3" t="s">
        <v>25</v>
      </c>
      <c r="B6" s="3" t="s">
        <v>26</v>
      </c>
      <c r="C6" s="3" t="s">
        <v>1561</v>
      </c>
      <c r="D6" s="3" t="s">
        <v>1562</v>
      </c>
      <c r="E6" s="3" t="s">
        <v>1563</v>
      </c>
      <c r="F6" s="3" t="s">
        <v>1564</v>
      </c>
      <c r="G6" s="3">
        <v>2022</v>
      </c>
      <c r="H6" s="3">
        <v>2021</v>
      </c>
      <c r="I6" s="4">
        <v>10290</v>
      </c>
      <c r="J6" s="3" t="s">
        <v>52</v>
      </c>
      <c r="K6" s="4">
        <v>9694.25</v>
      </c>
      <c r="L6" s="4">
        <v>9509</v>
      </c>
      <c r="M6" s="3" t="s">
        <v>52</v>
      </c>
      <c r="N6" s="4">
        <v>9169.6</v>
      </c>
      <c r="O6" s="4">
        <v>7183</v>
      </c>
      <c r="P6" s="3" t="s">
        <v>52</v>
      </c>
      <c r="Q6" s="4">
        <v>5535.66</v>
      </c>
      <c r="R6" s="3">
        <v>-87.628483931695399</v>
      </c>
      <c r="S6" s="3">
        <v>41.6401416664431</v>
      </c>
      <c r="T6" s="3" t="s">
        <v>1565</v>
      </c>
      <c r="U6" s="3" t="s">
        <v>191</v>
      </c>
      <c r="V6" s="3"/>
      <c r="W6" s="3"/>
      <c r="X6" s="3" t="s">
        <v>129</v>
      </c>
      <c r="Y6" s="3" t="s">
        <v>192</v>
      </c>
      <c r="Z6" s="3" t="s">
        <v>193</v>
      </c>
      <c r="AA6" s="8">
        <f>Table1[[#This Row],[2022 AV (BOR final)]]-Table1[[#This Row],[2021 AV (BOR final)]]</f>
        <v>-781</v>
      </c>
      <c r="AB6" s="8">
        <f>Table1[[#This Row],[2023 AV (BOR final)]]-Table1[[#This Row],[2022 AV (BOR final)]]</f>
        <v>-2326</v>
      </c>
      <c r="AC6" s="8">
        <f>Table1[[#This Row],[2022 Tax Bill]]-Table1[[#This Row],[2021 Tax Bill]]</f>
        <v>-524.64999999999964</v>
      </c>
      <c r="AD6" s="3">
        <f>COUNTIF(D:D,Table1[[#This Row],[Project Name]])</f>
        <v>2</v>
      </c>
      <c r="AE6" s="2">
        <f>IF(Table1[[#This Row],[Year Accepted]]=2022,Table1[[#This Row],[2021 AV (BOR final)]],Table1[[#This Row],[2022 AV (BOR final)]])</f>
        <v>10290</v>
      </c>
      <c r="AF6" s="2">
        <f>IF(Table1[[#This Row],[Year Accepted]]=2022,Table1[[#This Row],[2022 AV (BOR final)]],Table1[[#This Row],[2023 AV (BOR final)]])</f>
        <v>9509</v>
      </c>
      <c r="AG6" s="2">
        <f>IF(Table1[[#This Row],[Year Accepted]]=2022,Table1[[#This Row],[2021 Tax Bill]],Table1[[#This Row],[2022 Tax Bill]])</f>
        <v>9694.25</v>
      </c>
      <c r="AH6" s="2">
        <f>IF(Table1[[#This Row],[Year Accepted]]=2022,Table1[[#This Row],[2022 Tax Bill]],Table1[[#This Row],[2023 Tax Bill]])</f>
        <v>9169.6</v>
      </c>
    </row>
    <row r="7" spans="1:39" x14ac:dyDescent="0.25">
      <c r="A7" s="3" t="s">
        <v>25</v>
      </c>
      <c r="B7" s="3" t="s">
        <v>26</v>
      </c>
      <c r="C7" s="3" t="s">
        <v>1561</v>
      </c>
      <c r="D7" s="3" t="s">
        <v>1562</v>
      </c>
      <c r="E7" s="3" t="s">
        <v>3741</v>
      </c>
      <c r="F7" s="3" t="s">
        <v>3742</v>
      </c>
      <c r="G7" s="3">
        <v>2022</v>
      </c>
      <c r="H7" s="3">
        <v>2021</v>
      </c>
      <c r="I7" s="4">
        <v>13720</v>
      </c>
      <c r="J7" s="3" t="s">
        <v>52</v>
      </c>
      <c r="K7" s="4">
        <v>12925.56</v>
      </c>
      <c r="L7" s="4">
        <v>12679</v>
      </c>
      <c r="M7" s="3" t="s">
        <v>52</v>
      </c>
      <c r="N7" s="4">
        <v>12226.8</v>
      </c>
      <c r="O7" s="4">
        <v>9290</v>
      </c>
      <c r="P7" s="3" t="s">
        <v>52</v>
      </c>
      <c r="Q7" s="4">
        <v>7159.37</v>
      </c>
      <c r="R7" s="3">
        <v>-87.628484778641806</v>
      </c>
      <c r="S7" s="3">
        <v>41.640070780777698</v>
      </c>
      <c r="T7" s="3" t="s">
        <v>3743</v>
      </c>
      <c r="U7" s="3" t="s">
        <v>191</v>
      </c>
      <c r="V7" s="3"/>
      <c r="W7" s="3"/>
      <c r="X7" s="3" t="s">
        <v>129</v>
      </c>
      <c r="Y7" s="3" t="s">
        <v>192</v>
      </c>
      <c r="Z7" s="3" t="s">
        <v>193</v>
      </c>
      <c r="AA7" s="8">
        <f>Table1[[#This Row],[2022 AV (BOR final)]]-Table1[[#This Row],[2021 AV (BOR final)]]</f>
        <v>-1041</v>
      </c>
      <c r="AB7" s="8">
        <f>Table1[[#This Row],[2023 AV (BOR final)]]-Table1[[#This Row],[2022 AV (BOR final)]]</f>
        <v>-3389</v>
      </c>
      <c r="AC7" s="8">
        <f>Table1[[#This Row],[2022 Tax Bill]]-Table1[[#This Row],[2021 Tax Bill]]</f>
        <v>-698.76000000000022</v>
      </c>
      <c r="AD7" s="3">
        <f>COUNTIF(D:D,Table1[[#This Row],[Project Name]])</f>
        <v>2</v>
      </c>
      <c r="AE7" s="2">
        <f>IF(Table1[[#This Row],[Year Accepted]]=2022,Table1[[#This Row],[2021 AV (BOR final)]],Table1[[#This Row],[2022 AV (BOR final)]])</f>
        <v>13720</v>
      </c>
      <c r="AF7" s="2">
        <f>IF(Table1[[#This Row],[Year Accepted]]=2022,Table1[[#This Row],[2022 AV (BOR final)]],Table1[[#This Row],[2023 AV (BOR final)]])</f>
        <v>12679</v>
      </c>
      <c r="AG7" s="2">
        <f>IF(Table1[[#This Row],[Year Accepted]]=2022,Table1[[#This Row],[2021 Tax Bill]],Table1[[#This Row],[2022 Tax Bill]])</f>
        <v>12925.56</v>
      </c>
      <c r="AH7" s="2">
        <f>IF(Table1[[#This Row],[Year Accepted]]=2022,Table1[[#This Row],[2022 Tax Bill]],Table1[[#This Row],[2023 Tax Bill]])</f>
        <v>12226.8</v>
      </c>
    </row>
    <row r="8" spans="1:39" x14ac:dyDescent="0.25">
      <c r="A8" s="3" t="s">
        <v>25</v>
      </c>
      <c r="B8" s="3" t="s">
        <v>26</v>
      </c>
      <c r="C8" s="3" t="s">
        <v>3791</v>
      </c>
      <c r="D8" s="3" t="s">
        <v>3792</v>
      </c>
      <c r="E8" s="3" t="s">
        <v>3793</v>
      </c>
      <c r="F8" s="3" t="s">
        <v>3794</v>
      </c>
      <c r="G8" s="3">
        <v>2022</v>
      </c>
      <c r="H8" s="3">
        <v>2021</v>
      </c>
      <c r="I8" s="4">
        <v>138918</v>
      </c>
      <c r="J8" s="3" t="s">
        <v>52</v>
      </c>
      <c r="K8" s="4">
        <v>27935.13</v>
      </c>
      <c r="L8" s="4">
        <v>86360</v>
      </c>
      <c r="M8" s="3" t="s">
        <v>52</v>
      </c>
      <c r="N8" s="4">
        <v>17762.740000000002</v>
      </c>
      <c r="O8" s="4">
        <v>86360</v>
      </c>
      <c r="P8" s="3" t="s">
        <v>52</v>
      </c>
      <c r="Q8" s="4">
        <v>18221.14</v>
      </c>
      <c r="R8" s="3">
        <v>-87.770237859314904</v>
      </c>
      <c r="S8" s="3">
        <v>41.882491339891999</v>
      </c>
      <c r="T8" s="3" t="s">
        <v>3795</v>
      </c>
      <c r="U8" s="3" t="s">
        <v>33</v>
      </c>
      <c r="V8" s="3" t="s">
        <v>117</v>
      </c>
      <c r="W8" s="3" t="s">
        <v>118</v>
      </c>
      <c r="X8" s="3" t="s">
        <v>119</v>
      </c>
      <c r="Y8" s="3" t="s">
        <v>159</v>
      </c>
      <c r="Z8" s="3" t="s">
        <v>264</v>
      </c>
      <c r="AA8" s="8">
        <f>Table1[[#This Row],[2022 AV (BOR final)]]-Table1[[#This Row],[2021 AV (BOR final)]]</f>
        <v>-52558</v>
      </c>
      <c r="AB8" s="8">
        <f>Table1[[#This Row],[2023 AV (BOR final)]]-Table1[[#This Row],[2022 AV (BOR final)]]</f>
        <v>0</v>
      </c>
      <c r="AC8" s="8">
        <f>Table1[[#This Row],[2022 Tax Bill]]-Table1[[#This Row],[2021 Tax Bill]]</f>
        <v>-10172.39</v>
      </c>
      <c r="AD8" s="3">
        <f>COUNTIF(D:D,Table1[[#This Row],[Project Name]])</f>
        <v>1</v>
      </c>
      <c r="AE8" s="2">
        <f>IF(Table1[[#This Row],[Year Accepted]]=2022,Table1[[#This Row],[2021 AV (BOR final)]],Table1[[#This Row],[2022 AV (BOR final)]])</f>
        <v>138918</v>
      </c>
      <c r="AF8" s="2">
        <f>IF(Table1[[#This Row],[Year Accepted]]=2022,Table1[[#This Row],[2022 AV (BOR final)]],Table1[[#This Row],[2023 AV (BOR final)]])</f>
        <v>86360</v>
      </c>
      <c r="AG8" s="2">
        <f>IF(Table1[[#This Row],[Year Accepted]]=2022,Table1[[#This Row],[2021 Tax Bill]],Table1[[#This Row],[2022 Tax Bill]])</f>
        <v>27935.13</v>
      </c>
      <c r="AH8" s="2">
        <f>IF(Table1[[#This Row],[Year Accepted]]=2022,Table1[[#This Row],[2022 Tax Bill]],Table1[[#This Row],[2023 Tax Bill]])</f>
        <v>17762.740000000002</v>
      </c>
    </row>
    <row r="9" spans="1:39" x14ac:dyDescent="0.25">
      <c r="A9" s="3" t="s">
        <v>25</v>
      </c>
      <c r="B9" s="3" t="s">
        <v>26</v>
      </c>
      <c r="C9" s="3" t="s">
        <v>3791</v>
      </c>
      <c r="D9" s="3" t="s">
        <v>4456</v>
      </c>
      <c r="E9" s="3" t="s">
        <v>4457</v>
      </c>
      <c r="F9" s="3" t="s">
        <v>4458</v>
      </c>
      <c r="G9" s="3">
        <v>2022</v>
      </c>
      <c r="H9" s="3">
        <v>2021</v>
      </c>
      <c r="I9" s="4">
        <v>116324</v>
      </c>
      <c r="J9" s="3" t="s">
        <v>52</v>
      </c>
      <c r="K9" s="4">
        <v>23468.53</v>
      </c>
      <c r="L9" s="4">
        <v>75610</v>
      </c>
      <c r="M9" s="3" t="s">
        <v>52</v>
      </c>
      <c r="N9" s="4">
        <v>15604.7</v>
      </c>
      <c r="O9" s="4">
        <v>75610</v>
      </c>
      <c r="P9" s="3" t="s">
        <v>52</v>
      </c>
      <c r="Q9" s="4">
        <v>16007.67</v>
      </c>
      <c r="R9" s="3">
        <v>-87.718995776575994</v>
      </c>
      <c r="S9" s="3">
        <v>41.872363778098403</v>
      </c>
      <c r="T9" s="3" t="s">
        <v>4459</v>
      </c>
      <c r="U9" s="3" t="s">
        <v>33</v>
      </c>
      <c r="V9" s="3" t="s">
        <v>254</v>
      </c>
      <c r="W9" s="3" t="s">
        <v>227</v>
      </c>
      <c r="X9" s="3" t="s">
        <v>47</v>
      </c>
      <c r="Y9" s="3" t="s">
        <v>70</v>
      </c>
      <c r="Z9" s="3" t="s">
        <v>37</v>
      </c>
      <c r="AA9" s="8">
        <f>Table1[[#This Row],[2022 AV (BOR final)]]-Table1[[#This Row],[2021 AV (BOR final)]]</f>
        <v>-40714</v>
      </c>
      <c r="AB9" s="8">
        <f>Table1[[#This Row],[2023 AV (BOR final)]]-Table1[[#This Row],[2022 AV (BOR final)]]</f>
        <v>0</v>
      </c>
      <c r="AC9" s="8">
        <f>Table1[[#This Row],[2022 Tax Bill]]-Table1[[#This Row],[2021 Tax Bill]]</f>
        <v>-7863.8299999999981</v>
      </c>
      <c r="AD9" s="3">
        <f>COUNTIF(D:D,Table1[[#This Row],[Project Name]])</f>
        <v>1</v>
      </c>
      <c r="AE9" s="2">
        <f>IF(Table1[[#This Row],[Year Accepted]]=2022,Table1[[#This Row],[2021 AV (BOR final)]],Table1[[#This Row],[2022 AV (BOR final)]])</f>
        <v>116324</v>
      </c>
      <c r="AF9" s="2">
        <f>IF(Table1[[#This Row],[Year Accepted]]=2022,Table1[[#This Row],[2022 AV (BOR final)]],Table1[[#This Row],[2023 AV (BOR final)]])</f>
        <v>75610</v>
      </c>
      <c r="AG9" s="2">
        <f>IF(Table1[[#This Row],[Year Accepted]]=2022,Table1[[#This Row],[2021 Tax Bill]],Table1[[#This Row],[2022 Tax Bill]])</f>
        <v>23468.53</v>
      </c>
      <c r="AH9" s="2">
        <f>IF(Table1[[#This Row],[Year Accepted]]=2022,Table1[[#This Row],[2022 Tax Bill]],Table1[[#This Row],[2023 Tax Bill]])</f>
        <v>15604.7</v>
      </c>
    </row>
    <row r="10" spans="1:39" x14ac:dyDescent="0.25">
      <c r="A10" s="3" t="s">
        <v>25</v>
      </c>
      <c r="B10" s="3" t="s">
        <v>71</v>
      </c>
      <c r="C10" s="3" t="s">
        <v>2306</v>
      </c>
      <c r="D10" s="3" t="s">
        <v>2307</v>
      </c>
      <c r="E10" s="3" t="s">
        <v>2308</v>
      </c>
      <c r="F10" s="3" t="s">
        <v>2309</v>
      </c>
      <c r="G10" s="3">
        <v>2022</v>
      </c>
      <c r="H10" s="3">
        <v>2021</v>
      </c>
      <c r="I10" s="4">
        <v>232843</v>
      </c>
      <c r="J10" s="3" t="s">
        <v>247</v>
      </c>
      <c r="K10" s="4">
        <v>57421.85</v>
      </c>
      <c r="L10" s="4">
        <v>176736</v>
      </c>
      <c r="M10" s="3" t="s">
        <v>247</v>
      </c>
      <c r="N10" s="4">
        <v>38557.870000000003</v>
      </c>
      <c r="O10" s="4">
        <v>176736</v>
      </c>
      <c r="P10" s="3" t="s">
        <v>247</v>
      </c>
      <c r="Q10" s="4">
        <v>39459.25</v>
      </c>
      <c r="R10" s="3">
        <v>-88.137712074810494</v>
      </c>
      <c r="S10" s="3">
        <v>42.133732763856599</v>
      </c>
      <c r="T10" s="3" t="s">
        <v>2310</v>
      </c>
      <c r="U10" s="3" t="s">
        <v>2311</v>
      </c>
      <c r="V10" s="3"/>
      <c r="W10" s="3"/>
      <c r="X10" s="3" t="s">
        <v>71</v>
      </c>
      <c r="Y10" s="3" t="s">
        <v>2312</v>
      </c>
      <c r="Z10" s="3" t="s">
        <v>56</v>
      </c>
      <c r="AA10" s="8">
        <f>Table1[[#This Row],[2022 AV (BOR final)]]-Table1[[#This Row],[2021 AV (BOR final)]]</f>
        <v>-56107</v>
      </c>
      <c r="AB10" s="8">
        <f>Table1[[#This Row],[2023 AV (BOR final)]]-Table1[[#This Row],[2022 AV (BOR final)]]</f>
        <v>0</v>
      </c>
      <c r="AC10" s="8">
        <f>Table1[[#This Row],[2022 Tax Bill]]-Table1[[#This Row],[2021 Tax Bill]]</f>
        <v>-18863.979999999996</v>
      </c>
      <c r="AD10" s="3">
        <f>COUNTIF(D:D,Table1[[#This Row],[Project Name]])</f>
        <v>1</v>
      </c>
      <c r="AE10" s="2">
        <f>IF(Table1[[#This Row],[Year Accepted]]=2022,Table1[[#This Row],[2021 AV (BOR final)]],Table1[[#This Row],[2022 AV (BOR final)]])</f>
        <v>232843</v>
      </c>
      <c r="AF10" s="2">
        <f>IF(Table1[[#This Row],[Year Accepted]]=2022,Table1[[#This Row],[2022 AV (BOR final)]],Table1[[#This Row],[2023 AV (BOR final)]])</f>
        <v>176736</v>
      </c>
      <c r="AG10" s="2">
        <f>IF(Table1[[#This Row],[Year Accepted]]=2022,Table1[[#This Row],[2021 Tax Bill]],Table1[[#This Row],[2022 Tax Bill]])</f>
        <v>57421.85</v>
      </c>
      <c r="AH10" s="2">
        <f>IF(Table1[[#This Row],[Year Accepted]]=2022,Table1[[#This Row],[2022 Tax Bill]],Table1[[#This Row],[2023 Tax Bill]])</f>
        <v>38557.870000000003</v>
      </c>
    </row>
    <row r="11" spans="1:39" x14ac:dyDescent="0.25">
      <c r="A11" s="3" t="s">
        <v>25</v>
      </c>
      <c r="B11" s="3" t="s">
        <v>26</v>
      </c>
      <c r="C11" s="3" t="s">
        <v>122</v>
      </c>
      <c r="D11" s="3" t="s">
        <v>1967</v>
      </c>
      <c r="E11" s="3" t="s">
        <v>1968</v>
      </c>
      <c r="F11" s="3" t="s">
        <v>1969</v>
      </c>
      <c r="G11" s="3">
        <v>2022</v>
      </c>
      <c r="H11" s="3">
        <v>2021</v>
      </c>
      <c r="I11" s="4">
        <v>666046</v>
      </c>
      <c r="J11" s="3" t="s">
        <v>247</v>
      </c>
      <c r="K11" s="4">
        <v>394147.39</v>
      </c>
      <c r="L11" s="4">
        <v>432760</v>
      </c>
      <c r="M11" s="3" t="s">
        <v>247</v>
      </c>
      <c r="N11" s="4">
        <v>258125.69</v>
      </c>
      <c r="O11" s="4">
        <v>406647</v>
      </c>
      <c r="P11" s="3" t="s">
        <v>247</v>
      </c>
      <c r="Q11" s="4">
        <v>199280.67</v>
      </c>
      <c r="R11" s="3">
        <v>-87.631452647040405</v>
      </c>
      <c r="S11" s="3">
        <v>41.537058807490403</v>
      </c>
      <c r="T11" s="3" t="s">
        <v>1970</v>
      </c>
      <c r="U11" s="3" t="s">
        <v>128</v>
      </c>
      <c r="V11" s="3"/>
      <c r="W11" s="3"/>
      <c r="X11" s="3" t="s">
        <v>776</v>
      </c>
      <c r="Y11" s="3" t="s">
        <v>130</v>
      </c>
      <c r="Z11" s="3" t="s">
        <v>131</v>
      </c>
      <c r="AA11" s="8">
        <f>Table1[[#This Row],[2022 AV (BOR final)]]-Table1[[#This Row],[2021 AV (BOR final)]]</f>
        <v>-233286</v>
      </c>
      <c r="AB11" s="8">
        <f>Table1[[#This Row],[2023 AV (BOR final)]]-Table1[[#This Row],[2022 AV (BOR final)]]</f>
        <v>-26113</v>
      </c>
      <c r="AC11" s="8">
        <f>Table1[[#This Row],[2022 Tax Bill]]-Table1[[#This Row],[2021 Tax Bill]]</f>
        <v>-136021.70000000001</v>
      </c>
      <c r="AD11" s="3">
        <f>COUNTIF(D:D,Table1[[#This Row],[Project Name]])</f>
        <v>1</v>
      </c>
      <c r="AE11" s="2">
        <f>IF(Table1[[#This Row],[Year Accepted]]=2022,Table1[[#This Row],[2021 AV (BOR final)]],Table1[[#This Row],[2022 AV (BOR final)]])</f>
        <v>666046</v>
      </c>
      <c r="AF11" s="2">
        <f>IF(Table1[[#This Row],[Year Accepted]]=2022,Table1[[#This Row],[2022 AV (BOR final)]],Table1[[#This Row],[2023 AV (BOR final)]])</f>
        <v>432760</v>
      </c>
      <c r="AG11" s="2">
        <f>IF(Table1[[#This Row],[Year Accepted]]=2022,Table1[[#This Row],[2021 Tax Bill]],Table1[[#This Row],[2022 Tax Bill]])</f>
        <v>394147.39</v>
      </c>
      <c r="AH11" s="2">
        <f>IF(Table1[[#This Row],[Year Accepted]]=2022,Table1[[#This Row],[2022 Tax Bill]],Table1[[#This Row],[2023 Tax Bill]])</f>
        <v>258125.69</v>
      </c>
    </row>
    <row r="12" spans="1:39" x14ac:dyDescent="0.25">
      <c r="A12" s="3" t="s">
        <v>25</v>
      </c>
      <c r="B12" s="3" t="s">
        <v>26</v>
      </c>
      <c r="C12" s="3" t="s">
        <v>122</v>
      </c>
      <c r="D12" s="3" t="s">
        <v>2672</v>
      </c>
      <c r="E12" s="3" t="s">
        <v>2673</v>
      </c>
      <c r="F12" s="3" t="s">
        <v>2674</v>
      </c>
      <c r="G12" s="3">
        <v>2022</v>
      </c>
      <c r="H12" s="3">
        <v>2021</v>
      </c>
      <c r="I12" s="4">
        <v>24137</v>
      </c>
      <c r="J12" s="3" t="s">
        <v>52</v>
      </c>
      <c r="K12" s="4">
        <v>14649.57</v>
      </c>
      <c r="L12" s="4">
        <v>15685</v>
      </c>
      <c r="M12" s="3" t="s">
        <v>52</v>
      </c>
      <c r="N12" s="4">
        <v>9913.58</v>
      </c>
      <c r="O12" s="4">
        <v>16286</v>
      </c>
      <c r="P12" s="3" t="s">
        <v>52</v>
      </c>
      <c r="Q12" s="4">
        <v>8657.93</v>
      </c>
      <c r="R12" s="3">
        <v>-87.645477517932704</v>
      </c>
      <c r="S12" s="3">
        <v>41.504065269577502</v>
      </c>
      <c r="T12" s="3" t="s">
        <v>2675</v>
      </c>
      <c r="U12" s="3" t="s">
        <v>128</v>
      </c>
      <c r="V12" s="3"/>
      <c r="W12" s="3"/>
      <c r="X12" s="3" t="s">
        <v>129</v>
      </c>
      <c r="Y12" s="3" t="s">
        <v>130</v>
      </c>
      <c r="Z12" s="3" t="s">
        <v>131</v>
      </c>
      <c r="AA12" s="8">
        <f>Table1[[#This Row],[2022 AV (BOR final)]]-Table1[[#This Row],[2021 AV (BOR final)]]</f>
        <v>-8452</v>
      </c>
      <c r="AB12" s="8">
        <f>Table1[[#This Row],[2023 AV (BOR final)]]-Table1[[#This Row],[2022 AV (BOR final)]]</f>
        <v>601</v>
      </c>
      <c r="AC12" s="8">
        <f>Table1[[#This Row],[2022 Tax Bill]]-Table1[[#This Row],[2021 Tax Bill]]</f>
        <v>-4735.99</v>
      </c>
      <c r="AD12" s="3">
        <f>COUNTIF(D:D,Table1[[#This Row],[Project Name]])</f>
        <v>1</v>
      </c>
      <c r="AE12" s="2">
        <f>IF(Table1[[#This Row],[Year Accepted]]=2022,Table1[[#This Row],[2021 AV (BOR final)]],Table1[[#This Row],[2022 AV (BOR final)]])</f>
        <v>24137</v>
      </c>
      <c r="AF12" s="2">
        <f>IF(Table1[[#This Row],[Year Accepted]]=2022,Table1[[#This Row],[2022 AV (BOR final)]],Table1[[#This Row],[2023 AV (BOR final)]])</f>
        <v>15685</v>
      </c>
      <c r="AG12" s="2">
        <f>IF(Table1[[#This Row],[Year Accepted]]=2022,Table1[[#This Row],[2021 Tax Bill]],Table1[[#This Row],[2022 Tax Bill]])</f>
        <v>14649.57</v>
      </c>
      <c r="AH12" s="2">
        <f>IF(Table1[[#This Row],[Year Accepted]]=2022,Table1[[#This Row],[2022 Tax Bill]],Table1[[#This Row],[2023 Tax Bill]])</f>
        <v>9913.58</v>
      </c>
    </row>
    <row r="13" spans="1:39" x14ac:dyDescent="0.25">
      <c r="A13" s="3" t="s">
        <v>25</v>
      </c>
      <c r="B13" s="3" t="s">
        <v>26</v>
      </c>
      <c r="C13" s="3" t="s">
        <v>3239</v>
      </c>
      <c r="D13" s="3" t="s">
        <v>3240</v>
      </c>
      <c r="E13" s="3" t="s">
        <v>3241</v>
      </c>
      <c r="F13" s="3" t="s">
        <v>3242</v>
      </c>
      <c r="G13" s="3">
        <v>2022</v>
      </c>
      <c r="H13" s="3">
        <v>2021</v>
      </c>
      <c r="I13" s="4">
        <v>338494</v>
      </c>
      <c r="J13" s="3" t="s">
        <v>247</v>
      </c>
      <c r="K13" s="4">
        <v>123197.36</v>
      </c>
      <c r="L13" s="4">
        <v>220092</v>
      </c>
      <c r="M13" s="3" t="s">
        <v>247</v>
      </c>
      <c r="N13" s="4">
        <v>81883.210000000006</v>
      </c>
      <c r="O13" s="4">
        <v>235473</v>
      </c>
      <c r="P13" s="3" t="s">
        <v>247</v>
      </c>
      <c r="Q13" s="4">
        <v>71601.009999999995</v>
      </c>
      <c r="R13" s="3">
        <v>-87.793010063579203</v>
      </c>
      <c r="S13" s="3">
        <v>41.610969968880497</v>
      </c>
      <c r="T13" s="3" t="s">
        <v>3243</v>
      </c>
      <c r="U13" s="3" t="s">
        <v>3244</v>
      </c>
      <c r="V13" s="3"/>
      <c r="W13" s="3"/>
      <c r="X13" s="3" t="s">
        <v>776</v>
      </c>
      <c r="Y13" s="3" t="s">
        <v>192</v>
      </c>
      <c r="Z13" s="3" t="s">
        <v>193</v>
      </c>
      <c r="AA13" s="8">
        <f>Table1[[#This Row],[2022 AV (BOR final)]]-Table1[[#This Row],[2021 AV (BOR final)]]</f>
        <v>-118402</v>
      </c>
      <c r="AB13" s="8">
        <f>Table1[[#This Row],[2023 AV (BOR final)]]-Table1[[#This Row],[2022 AV (BOR final)]]</f>
        <v>15381</v>
      </c>
      <c r="AC13" s="8">
        <f>Table1[[#This Row],[2022 Tax Bill]]-Table1[[#This Row],[2021 Tax Bill]]</f>
        <v>-41314.149999999994</v>
      </c>
      <c r="AD13" s="3">
        <f>COUNTIF(D:D,Table1[[#This Row],[Project Name]])</f>
        <v>1</v>
      </c>
      <c r="AE13" s="2">
        <f>IF(Table1[[#This Row],[Year Accepted]]=2022,Table1[[#This Row],[2021 AV (BOR final)]],Table1[[#This Row],[2022 AV (BOR final)]])</f>
        <v>338494</v>
      </c>
      <c r="AF13" s="2">
        <f>IF(Table1[[#This Row],[Year Accepted]]=2022,Table1[[#This Row],[2022 AV (BOR final)]],Table1[[#This Row],[2023 AV (BOR final)]])</f>
        <v>220092</v>
      </c>
      <c r="AG13" s="2">
        <f>IF(Table1[[#This Row],[Year Accepted]]=2022,Table1[[#This Row],[2021 Tax Bill]],Table1[[#This Row],[2022 Tax Bill]])</f>
        <v>123197.36</v>
      </c>
      <c r="AH13" s="2">
        <f>IF(Table1[[#This Row],[Year Accepted]]=2022,Table1[[#This Row],[2022 Tax Bill]],Table1[[#This Row],[2023 Tax Bill]])</f>
        <v>81883.210000000006</v>
      </c>
    </row>
    <row r="14" spans="1:39" x14ac:dyDescent="0.25">
      <c r="A14" s="3" t="s">
        <v>25</v>
      </c>
      <c r="B14" s="3" t="s">
        <v>26</v>
      </c>
      <c r="C14" s="3" t="s">
        <v>1002</v>
      </c>
      <c r="D14" s="3" t="s">
        <v>3033</v>
      </c>
      <c r="E14" s="3" t="s">
        <v>3034</v>
      </c>
      <c r="F14" s="3" t="s">
        <v>3035</v>
      </c>
      <c r="G14" s="3">
        <v>2022</v>
      </c>
      <c r="H14" s="3">
        <v>2021</v>
      </c>
      <c r="I14" s="4">
        <v>143426</v>
      </c>
      <c r="J14" s="3" t="s">
        <v>203</v>
      </c>
      <c r="K14" s="4">
        <v>58729.79</v>
      </c>
      <c r="L14" s="4">
        <v>78190</v>
      </c>
      <c r="M14" s="3" t="s">
        <v>203</v>
      </c>
      <c r="N14" s="4">
        <v>32829.82</v>
      </c>
      <c r="O14" s="4">
        <v>76182</v>
      </c>
      <c r="P14" s="3" t="s">
        <v>203</v>
      </c>
      <c r="Q14" s="4">
        <v>23835.91</v>
      </c>
      <c r="R14" s="3">
        <v>-87.737820585260806</v>
      </c>
      <c r="S14" s="3">
        <v>41.621280358945803</v>
      </c>
      <c r="T14" s="3" t="s">
        <v>3036</v>
      </c>
      <c r="U14" s="3" t="s">
        <v>3037</v>
      </c>
      <c r="V14" s="3"/>
      <c r="W14" s="3"/>
      <c r="X14" s="3" t="s">
        <v>776</v>
      </c>
      <c r="Y14" s="3" t="s">
        <v>2750</v>
      </c>
      <c r="Z14" s="3" t="s">
        <v>71</v>
      </c>
      <c r="AA14" s="8">
        <f>Table1[[#This Row],[2022 AV (BOR final)]]-Table1[[#This Row],[2021 AV (BOR final)]]</f>
        <v>-65236</v>
      </c>
      <c r="AB14" s="8">
        <f>Table1[[#This Row],[2023 AV (BOR final)]]-Table1[[#This Row],[2022 AV (BOR final)]]</f>
        <v>-2008</v>
      </c>
      <c r="AC14" s="8">
        <f>Table1[[#This Row],[2022 Tax Bill]]-Table1[[#This Row],[2021 Tax Bill]]</f>
        <v>-25899.97</v>
      </c>
      <c r="AD14" s="3">
        <f>COUNTIF(D:D,Table1[[#This Row],[Project Name]])</f>
        <v>2</v>
      </c>
      <c r="AE14" s="2">
        <f>IF(Table1[[#This Row],[Year Accepted]]=2022,Table1[[#This Row],[2021 AV (BOR final)]],Table1[[#This Row],[2022 AV (BOR final)]])</f>
        <v>143426</v>
      </c>
      <c r="AF14" s="2">
        <f>IF(Table1[[#This Row],[Year Accepted]]=2022,Table1[[#This Row],[2022 AV (BOR final)]],Table1[[#This Row],[2023 AV (BOR final)]])</f>
        <v>78190</v>
      </c>
      <c r="AG14" s="2">
        <f>IF(Table1[[#This Row],[Year Accepted]]=2022,Table1[[#This Row],[2021 Tax Bill]],Table1[[#This Row],[2022 Tax Bill]])</f>
        <v>58729.79</v>
      </c>
      <c r="AH14" s="2">
        <f>IF(Table1[[#This Row],[Year Accepted]]=2022,Table1[[#This Row],[2022 Tax Bill]],Table1[[#This Row],[2023 Tax Bill]])</f>
        <v>32829.82</v>
      </c>
    </row>
    <row r="15" spans="1:39" x14ac:dyDescent="0.25">
      <c r="A15" s="3" t="s">
        <v>25</v>
      </c>
      <c r="B15" s="3" t="s">
        <v>26</v>
      </c>
      <c r="C15" s="3" t="s">
        <v>1002</v>
      </c>
      <c r="D15" s="3" t="s">
        <v>3033</v>
      </c>
      <c r="E15" s="3" t="s">
        <v>5113</v>
      </c>
      <c r="F15" s="3" t="s">
        <v>5114</v>
      </c>
      <c r="G15" s="3">
        <v>2022</v>
      </c>
      <c r="H15" s="3">
        <v>2021</v>
      </c>
      <c r="I15" s="4">
        <v>157851</v>
      </c>
      <c r="J15" s="3" t="s">
        <v>203</v>
      </c>
      <c r="K15" s="4">
        <v>64636.52</v>
      </c>
      <c r="L15" s="4">
        <v>117286</v>
      </c>
      <c r="M15" s="3" t="s">
        <v>203</v>
      </c>
      <c r="N15" s="4">
        <v>49245.16</v>
      </c>
      <c r="O15" s="4">
        <v>114273</v>
      </c>
      <c r="P15" s="3" t="s">
        <v>203</v>
      </c>
      <c r="Q15" s="4">
        <v>35753.86</v>
      </c>
      <c r="R15" s="3">
        <v>-87.737808108490597</v>
      </c>
      <c r="S15" s="3">
        <v>41.620847163666802</v>
      </c>
      <c r="T15" s="3" t="s">
        <v>5115</v>
      </c>
      <c r="U15" s="3" t="s">
        <v>3037</v>
      </c>
      <c r="V15" s="3"/>
      <c r="W15" s="3"/>
      <c r="X15" s="3" t="s">
        <v>776</v>
      </c>
      <c r="Y15" s="3" t="s">
        <v>2750</v>
      </c>
      <c r="Z15" s="3" t="s">
        <v>71</v>
      </c>
      <c r="AA15" s="8">
        <f>Table1[[#This Row],[2022 AV (BOR final)]]-Table1[[#This Row],[2021 AV (BOR final)]]</f>
        <v>-40565</v>
      </c>
      <c r="AB15" s="8">
        <f>Table1[[#This Row],[2023 AV (BOR final)]]-Table1[[#This Row],[2022 AV (BOR final)]]</f>
        <v>-3013</v>
      </c>
      <c r="AC15" s="8">
        <f>Table1[[#This Row],[2022 Tax Bill]]-Table1[[#This Row],[2021 Tax Bill]]</f>
        <v>-15391.359999999993</v>
      </c>
      <c r="AD15" s="3">
        <f>COUNTIF(D:D,Table1[[#This Row],[Project Name]])</f>
        <v>2</v>
      </c>
      <c r="AE15" s="2">
        <f>IF(Table1[[#This Row],[Year Accepted]]=2022,Table1[[#This Row],[2021 AV (BOR final)]],Table1[[#This Row],[2022 AV (BOR final)]])</f>
        <v>157851</v>
      </c>
      <c r="AF15" s="2">
        <f>IF(Table1[[#This Row],[Year Accepted]]=2022,Table1[[#This Row],[2022 AV (BOR final)]],Table1[[#This Row],[2023 AV (BOR final)]])</f>
        <v>117286</v>
      </c>
      <c r="AG15" s="2">
        <f>IF(Table1[[#This Row],[Year Accepted]]=2022,Table1[[#This Row],[2021 Tax Bill]],Table1[[#This Row],[2022 Tax Bill]])</f>
        <v>64636.52</v>
      </c>
      <c r="AH15" s="2">
        <f>IF(Table1[[#This Row],[Year Accepted]]=2022,Table1[[#This Row],[2022 Tax Bill]],Table1[[#This Row],[2023 Tax Bill]])</f>
        <v>49245.16</v>
      </c>
    </row>
    <row r="16" spans="1:39" x14ac:dyDescent="0.25">
      <c r="A16" s="3" t="s">
        <v>25</v>
      </c>
      <c r="B16" s="3" t="s">
        <v>71</v>
      </c>
      <c r="C16" s="3" t="s">
        <v>1002</v>
      </c>
      <c r="D16" s="3" t="s">
        <v>2040</v>
      </c>
      <c r="E16" s="3" t="s">
        <v>2041</v>
      </c>
      <c r="F16" s="3" t="s">
        <v>2042</v>
      </c>
      <c r="G16" s="3">
        <v>2022</v>
      </c>
      <c r="H16" s="3">
        <v>2021</v>
      </c>
      <c r="I16" s="4">
        <v>245108</v>
      </c>
      <c r="J16" s="3" t="s">
        <v>43</v>
      </c>
      <c r="K16" s="4">
        <v>178520.76</v>
      </c>
      <c r="L16" s="4">
        <v>159318</v>
      </c>
      <c r="M16" s="3" t="s">
        <v>43</v>
      </c>
      <c r="N16" s="4">
        <v>118186.93</v>
      </c>
      <c r="O16" s="4">
        <v>76167</v>
      </c>
      <c r="P16" s="3" t="s">
        <v>43</v>
      </c>
      <c r="Q16" s="4">
        <v>40012.04</v>
      </c>
      <c r="R16" s="3">
        <v>-87.718090170929699</v>
      </c>
      <c r="S16" s="3">
        <v>41.582130400783797</v>
      </c>
      <c r="T16" s="3" t="s">
        <v>2043</v>
      </c>
      <c r="U16" s="3" t="s">
        <v>1007</v>
      </c>
      <c r="V16" s="3"/>
      <c r="W16" s="3"/>
      <c r="X16" s="3" t="s">
        <v>129</v>
      </c>
      <c r="Y16" s="3" t="s">
        <v>1008</v>
      </c>
      <c r="Z16" s="3" t="s">
        <v>1009</v>
      </c>
      <c r="AA16" s="8">
        <f>Table1[[#This Row],[2022 AV (BOR final)]]-Table1[[#This Row],[2021 AV (BOR final)]]</f>
        <v>-85790</v>
      </c>
      <c r="AB16" s="8">
        <f>Table1[[#This Row],[2023 AV (BOR final)]]-Table1[[#This Row],[2022 AV (BOR final)]]</f>
        <v>-83151</v>
      </c>
      <c r="AC16" s="8">
        <f>Table1[[#This Row],[2022 Tax Bill]]-Table1[[#This Row],[2021 Tax Bill]]</f>
        <v>-60333.830000000016</v>
      </c>
      <c r="AD16" s="3">
        <f>COUNTIF(D:D,Table1[[#This Row],[Project Name]])</f>
        <v>1</v>
      </c>
      <c r="AE16" s="2">
        <f>IF(Table1[[#This Row],[Year Accepted]]=2022,Table1[[#This Row],[2021 AV (BOR final)]],Table1[[#This Row],[2022 AV (BOR final)]])</f>
        <v>245108</v>
      </c>
      <c r="AF16" s="2">
        <f>IF(Table1[[#This Row],[Year Accepted]]=2022,Table1[[#This Row],[2022 AV (BOR final)]],Table1[[#This Row],[2023 AV (BOR final)]])</f>
        <v>159318</v>
      </c>
      <c r="AG16" s="2">
        <f>IF(Table1[[#This Row],[Year Accepted]]=2022,Table1[[#This Row],[2021 Tax Bill]],Table1[[#This Row],[2022 Tax Bill]])</f>
        <v>178520.76</v>
      </c>
      <c r="AH16" s="2">
        <f>IF(Table1[[#This Row],[Year Accepted]]=2022,Table1[[#This Row],[2022 Tax Bill]],Table1[[#This Row],[2023 Tax Bill]])</f>
        <v>118186.93</v>
      </c>
    </row>
    <row r="17" spans="1:34" x14ac:dyDescent="0.25">
      <c r="A17" s="3" t="s">
        <v>25</v>
      </c>
      <c r="B17" s="3" t="s">
        <v>26</v>
      </c>
      <c r="C17" s="3" t="s">
        <v>1002</v>
      </c>
      <c r="D17" s="3" t="s">
        <v>1003</v>
      </c>
      <c r="E17" s="3" t="s">
        <v>1004</v>
      </c>
      <c r="F17" s="3" t="s">
        <v>1005</v>
      </c>
      <c r="G17" s="3">
        <v>2022</v>
      </c>
      <c r="H17" s="3">
        <v>2021</v>
      </c>
      <c r="I17" s="4">
        <v>429715</v>
      </c>
      <c r="J17" s="3" t="s">
        <v>203</v>
      </c>
      <c r="K17" s="4">
        <v>312976.38</v>
      </c>
      <c r="L17" s="4">
        <v>279491</v>
      </c>
      <c r="M17" s="3" t="s">
        <v>203</v>
      </c>
      <c r="N17" s="4">
        <v>207334.96</v>
      </c>
      <c r="O17" s="4">
        <v>144739</v>
      </c>
      <c r="P17" s="3" t="s">
        <v>203</v>
      </c>
      <c r="Q17" s="4">
        <v>76034.080000000002</v>
      </c>
      <c r="R17" s="3">
        <v>-87.718085963507903</v>
      </c>
      <c r="S17" s="3">
        <v>41.581437466860002</v>
      </c>
      <c r="T17" s="3" t="s">
        <v>1006</v>
      </c>
      <c r="U17" s="3" t="s">
        <v>1007</v>
      </c>
      <c r="V17" s="3"/>
      <c r="W17" s="3"/>
      <c r="X17" s="3" t="s">
        <v>129</v>
      </c>
      <c r="Y17" s="3" t="s">
        <v>1008</v>
      </c>
      <c r="Z17" s="3" t="s">
        <v>1009</v>
      </c>
      <c r="AA17" s="8">
        <f>Table1[[#This Row],[2022 AV (BOR final)]]-Table1[[#This Row],[2021 AV (BOR final)]]</f>
        <v>-150224</v>
      </c>
      <c r="AB17" s="8">
        <f>Table1[[#This Row],[2023 AV (BOR final)]]-Table1[[#This Row],[2022 AV (BOR final)]]</f>
        <v>-134752</v>
      </c>
      <c r="AC17" s="8">
        <f>Table1[[#This Row],[2022 Tax Bill]]-Table1[[#This Row],[2021 Tax Bill]]</f>
        <v>-105641.42000000001</v>
      </c>
      <c r="AD17" s="3">
        <f>COUNTIF(D:D,Table1[[#This Row],[Project Name]])</f>
        <v>1</v>
      </c>
      <c r="AE17" s="2">
        <f>IF(Table1[[#This Row],[Year Accepted]]=2022,Table1[[#This Row],[2021 AV (BOR final)]],Table1[[#This Row],[2022 AV (BOR final)]])</f>
        <v>429715</v>
      </c>
      <c r="AF17" s="2">
        <f>IF(Table1[[#This Row],[Year Accepted]]=2022,Table1[[#This Row],[2022 AV (BOR final)]],Table1[[#This Row],[2023 AV (BOR final)]])</f>
        <v>279491</v>
      </c>
      <c r="AG17" s="2">
        <f>IF(Table1[[#This Row],[Year Accepted]]=2022,Table1[[#This Row],[2021 Tax Bill]],Table1[[#This Row],[2022 Tax Bill]])</f>
        <v>312976.38</v>
      </c>
      <c r="AH17" s="2">
        <f>IF(Table1[[#This Row],[Year Accepted]]=2022,Table1[[#This Row],[2022 Tax Bill]],Table1[[#This Row],[2023 Tax Bill]])</f>
        <v>207334.96</v>
      </c>
    </row>
    <row r="18" spans="1:34" x14ac:dyDescent="0.25">
      <c r="A18" s="3" t="s">
        <v>25</v>
      </c>
      <c r="B18" s="3" t="s">
        <v>71</v>
      </c>
      <c r="C18" s="3" t="s">
        <v>315</v>
      </c>
      <c r="D18" s="3" t="s">
        <v>316</v>
      </c>
      <c r="E18" s="3" t="s">
        <v>4172</v>
      </c>
      <c r="F18" s="3" t="s">
        <v>4173</v>
      </c>
      <c r="G18" s="3">
        <v>2022</v>
      </c>
      <c r="H18" s="3">
        <v>2021</v>
      </c>
      <c r="I18" s="4">
        <v>48848</v>
      </c>
      <c r="J18" s="3" t="s">
        <v>135</v>
      </c>
      <c r="K18" s="4">
        <v>43445.43</v>
      </c>
      <c r="L18" s="4">
        <v>19533</v>
      </c>
      <c r="M18" s="3" t="s">
        <v>135</v>
      </c>
      <c r="N18" s="4">
        <v>17917.38</v>
      </c>
      <c r="O18" s="4">
        <v>23359</v>
      </c>
      <c r="P18" s="3" t="s">
        <v>135</v>
      </c>
      <c r="Q18" s="4">
        <v>17396.080000000002</v>
      </c>
      <c r="R18" s="3">
        <v>-87.637579988731403</v>
      </c>
      <c r="S18" s="3">
        <v>41.644896450109002</v>
      </c>
      <c r="T18" s="3" t="s">
        <v>4174</v>
      </c>
      <c r="U18" s="3" t="s">
        <v>191</v>
      </c>
      <c r="V18" s="3"/>
      <c r="W18" s="3"/>
      <c r="X18" s="3" t="s">
        <v>129</v>
      </c>
      <c r="Y18" s="3" t="s">
        <v>192</v>
      </c>
      <c r="Z18" s="3" t="s">
        <v>193</v>
      </c>
      <c r="AA18" s="8">
        <f>Table1[[#This Row],[2022 AV (BOR final)]]-Table1[[#This Row],[2021 AV (BOR final)]]</f>
        <v>-29315</v>
      </c>
      <c r="AB18" s="8">
        <f>Table1[[#This Row],[2023 AV (BOR final)]]-Table1[[#This Row],[2022 AV (BOR final)]]</f>
        <v>3826</v>
      </c>
      <c r="AC18" s="8">
        <f>Table1[[#This Row],[2022 Tax Bill]]-Table1[[#This Row],[2021 Tax Bill]]</f>
        <v>-25528.05</v>
      </c>
      <c r="AD18" s="3">
        <f>COUNTIF(D:D,Table1[[#This Row],[Project Name]])</f>
        <v>24</v>
      </c>
      <c r="AE18" s="2">
        <f>IF(Table1[[#This Row],[Year Accepted]]=2022,Table1[[#This Row],[2021 AV (BOR final)]],Table1[[#This Row],[2022 AV (BOR final)]])</f>
        <v>48848</v>
      </c>
      <c r="AF18" s="2">
        <f>IF(Table1[[#This Row],[Year Accepted]]=2022,Table1[[#This Row],[2022 AV (BOR final)]],Table1[[#This Row],[2023 AV (BOR final)]])</f>
        <v>19533</v>
      </c>
      <c r="AG18" s="2">
        <f>IF(Table1[[#This Row],[Year Accepted]]=2022,Table1[[#This Row],[2021 Tax Bill]],Table1[[#This Row],[2022 Tax Bill]])</f>
        <v>43445.43</v>
      </c>
      <c r="AH18" s="2">
        <f>IF(Table1[[#This Row],[Year Accepted]]=2022,Table1[[#This Row],[2022 Tax Bill]],Table1[[#This Row],[2023 Tax Bill]])</f>
        <v>17917.38</v>
      </c>
    </row>
    <row r="19" spans="1:34" x14ac:dyDescent="0.25">
      <c r="A19" s="3" t="s">
        <v>25</v>
      </c>
      <c r="B19" s="3" t="s">
        <v>71</v>
      </c>
      <c r="C19" s="3" t="s">
        <v>315</v>
      </c>
      <c r="D19" s="3" t="s">
        <v>316</v>
      </c>
      <c r="E19" s="3" t="s">
        <v>3931</v>
      </c>
      <c r="F19" s="3" t="s">
        <v>3932</v>
      </c>
      <c r="G19" s="3">
        <v>2022</v>
      </c>
      <c r="H19" s="3">
        <v>2021</v>
      </c>
      <c r="I19" s="4">
        <v>394</v>
      </c>
      <c r="J19" s="3" t="s">
        <v>185</v>
      </c>
      <c r="K19" s="4">
        <v>350.4</v>
      </c>
      <c r="L19" s="4">
        <v>394</v>
      </c>
      <c r="M19" s="3" t="s">
        <v>185</v>
      </c>
      <c r="N19" s="4">
        <v>361.43</v>
      </c>
      <c r="O19" s="4">
        <v>282</v>
      </c>
      <c r="P19" s="3" t="s">
        <v>185</v>
      </c>
      <c r="Q19" s="4">
        <v>210.11</v>
      </c>
      <c r="R19" s="3">
        <v>-87.637520962137501</v>
      </c>
      <c r="S19" s="3">
        <v>41.648126933248903</v>
      </c>
      <c r="T19" s="3" t="s">
        <v>3933</v>
      </c>
      <c r="U19" s="3" t="s">
        <v>191</v>
      </c>
      <c r="V19" s="3"/>
      <c r="W19" s="3"/>
      <c r="X19" s="3" t="s">
        <v>129</v>
      </c>
      <c r="Y19" s="3" t="s">
        <v>192</v>
      </c>
      <c r="Z19" s="3" t="s">
        <v>193</v>
      </c>
      <c r="AA19" s="8">
        <f>Table1[[#This Row],[2022 AV (BOR final)]]-Table1[[#This Row],[2021 AV (BOR final)]]</f>
        <v>0</v>
      </c>
      <c r="AB19" s="8">
        <f>Table1[[#This Row],[2023 AV (BOR final)]]-Table1[[#This Row],[2022 AV (BOR final)]]</f>
        <v>-112</v>
      </c>
      <c r="AC19" s="8">
        <f>Table1[[#This Row],[2022 Tax Bill]]-Table1[[#This Row],[2021 Tax Bill]]</f>
        <v>11.03000000000003</v>
      </c>
      <c r="AD19" s="3">
        <f>COUNTIF(D:D,Table1[[#This Row],[Project Name]])</f>
        <v>24</v>
      </c>
      <c r="AE19" s="2">
        <f>IF(Table1[[#This Row],[Year Accepted]]=2022,Table1[[#This Row],[2021 AV (BOR final)]],Table1[[#This Row],[2022 AV (BOR final)]])</f>
        <v>394</v>
      </c>
      <c r="AF19" s="2">
        <f>IF(Table1[[#This Row],[Year Accepted]]=2022,Table1[[#This Row],[2022 AV (BOR final)]],Table1[[#This Row],[2023 AV (BOR final)]])</f>
        <v>394</v>
      </c>
      <c r="AG19" s="2">
        <f>IF(Table1[[#This Row],[Year Accepted]]=2022,Table1[[#This Row],[2021 Tax Bill]],Table1[[#This Row],[2022 Tax Bill]])</f>
        <v>350.4</v>
      </c>
      <c r="AH19" s="2">
        <f>IF(Table1[[#This Row],[Year Accepted]]=2022,Table1[[#This Row],[2022 Tax Bill]],Table1[[#This Row],[2023 Tax Bill]])</f>
        <v>361.43</v>
      </c>
    </row>
    <row r="20" spans="1:34" x14ac:dyDescent="0.25">
      <c r="A20" s="3" t="s">
        <v>25</v>
      </c>
      <c r="B20" s="3" t="s">
        <v>71</v>
      </c>
      <c r="C20" s="3" t="s">
        <v>315</v>
      </c>
      <c r="D20" s="3" t="s">
        <v>316</v>
      </c>
      <c r="E20" s="3" t="s">
        <v>550</v>
      </c>
      <c r="F20" s="3" t="s">
        <v>551</v>
      </c>
      <c r="G20" s="3">
        <v>2022</v>
      </c>
      <c r="H20" s="3">
        <v>2021</v>
      </c>
      <c r="I20" s="4">
        <v>3520</v>
      </c>
      <c r="J20" s="3" t="s">
        <v>67</v>
      </c>
      <c r="K20" s="4">
        <v>3130.83</v>
      </c>
      <c r="L20" s="4">
        <v>2518</v>
      </c>
      <c r="M20" s="3" t="s">
        <v>67</v>
      </c>
      <c r="N20" s="4">
        <v>2309.75</v>
      </c>
      <c r="O20" s="4">
        <v>1134</v>
      </c>
      <c r="P20" s="3" t="s">
        <v>67</v>
      </c>
      <c r="Q20" s="4">
        <v>844.4</v>
      </c>
      <c r="R20" s="3">
        <v>-87.637519697638197</v>
      </c>
      <c r="S20" s="3">
        <v>41.647584806438502</v>
      </c>
      <c r="T20" s="3" t="s">
        <v>552</v>
      </c>
      <c r="U20" s="3" t="s">
        <v>191</v>
      </c>
      <c r="V20" s="3"/>
      <c r="W20" s="3"/>
      <c r="X20" s="3" t="s">
        <v>129</v>
      </c>
      <c r="Y20" s="3" t="s">
        <v>192</v>
      </c>
      <c r="Z20" s="3" t="s">
        <v>193</v>
      </c>
      <c r="AA20" s="8">
        <f>Table1[[#This Row],[2022 AV (BOR final)]]-Table1[[#This Row],[2021 AV (BOR final)]]</f>
        <v>-1002</v>
      </c>
      <c r="AB20" s="8">
        <f>Table1[[#This Row],[2023 AV (BOR final)]]-Table1[[#This Row],[2022 AV (BOR final)]]</f>
        <v>-1384</v>
      </c>
      <c r="AC20" s="8">
        <f>Table1[[#This Row],[2022 Tax Bill]]-Table1[[#This Row],[2021 Tax Bill]]</f>
        <v>-821.07999999999993</v>
      </c>
      <c r="AD20" s="3">
        <f>COUNTIF(D:D,Table1[[#This Row],[Project Name]])</f>
        <v>24</v>
      </c>
      <c r="AE20" s="2">
        <f>IF(Table1[[#This Row],[Year Accepted]]=2022,Table1[[#This Row],[2021 AV (BOR final)]],Table1[[#This Row],[2022 AV (BOR final)]])</f>
        <v>3520</v>
      </c>
      <c r="AF20" s="2">
        <f>IF(Table1[[#This Row],[Year Accepted]]=2022,Table1[[#This Row],[2022 AV (BOR final)]],Table1[[#This Row],[2023 AV (BOR final)]])</f>
        <v>2518</v>
      </c>
      <c r="AG20" s="2">
        <f>IF(Table1[[#This Row],[Year Accepted]]=2022,Table1[[#This Row],[2021 Tax Bill]],Table1[[#This Row],[2022 Tax Bill]])</f>
        <v>3130.83</v>
      </c>
      <c r="AH20" s="2">
        <f>IF(Table1[[#This Row],[Year Accepted]]=2022,Table1[[#This Row],[2022 Tax Bill]],Table1[[#This Row],[2023 Tax Bill]])</f>
        <v>2309.75</v>
      </c>
    </row>
    <row r="21" spans="1:34" x14ac:dyDescent="0.25">
      <c r="A21" s="3" t="s">
        <v>25</v>
      </c>
      <c r="B21" s="3" t="s">
        <v>71</v>
      </c>
      <c r="C21" s="3" t="s">
        <v>315</v>
      </c>
      <c r="D21" s="3" t="s">
        <v>316</v>
      </c>
      <c r="E21" s="3" t="s">
        <v>2982</v>
      </c>
      <c r="F21" s="3" t="s">
        <v>2983</v>
      </c>
      <c r="G21" s="3">
        <v>2022</v>
      </c>
      <c r="H21" s="3">
        <v>2021</v>
      </c>
      <c r="I21" s="4">
        <v>2566</v>
      </c>
      <c r="J21" s="3" t="s">
        <v>67</v>
      </c>
      <c r="K21" s="4">
        <v>2282.2199999999998</v>
      </c>
      <c r="L21" s="4">
        <v>1708</v>
      </c>
      <c r="M21" s="3" t="s">
        <v>67</v>
      </c>
      <c r="N21" s="4">
        <v>1566.82</v>
      </c>
      <c r="O21" s="4">
        <v>815</v>
      </c>
      <c r="P21" s="3" t="s">
        <v>67</v>
      </c>
      <c r="Q21" s="4">
        <v>606.88</v>
      </c>
      <c r="R21" s="3">
        <v>-87.637519557607007</v>
      </c>
      <c r="S21" s="3">
        <v>41.647516169653798</v>
      </c>
      <c r="T21" s="3" t="s">
        <v>2984</v>
      </c>
      <c r="U21" s="3" t="s">
        <v>191</v>
      </c>
      <c r="V21" s="3"/>
      <c r="W21" s="3"/>
      <c r="X21" s="3" t="s">
        <v>129</v>
      </c>
      <c r="Y21" s="3" t="s">
        <v>192</v>
      </c>
      <c r="Z21" s="3" t="s">
        <v>193</v>
      </c>
      <c r="AA21" s="8">
        <f>Table1[[#This Row],[2022 AV (BOR final)]]-Table1[[#This Row],[2021 AV (BOR final)]]</f>
        <v>-858</v>
      </c>
      <c r="AB21" s="8">
        <f>Table1[[#This Row],[2023 AV (BOR final)]]-Table1[[#This Row],[2022 AV (BOR final)]]</f>
        <v>-893</v>
      </c>
      <c r="AC21" s="8">
        <f>Table1[[#This Row],[2022 Tax Bill]]-Table1[[#This Row],[2021 Tax Bill]]</f>
        <v>-715.39999999999986</v>
      </c>
      <c r="AD21" s="3">
        <f>COUNTIF(D:D,Table1[[#This Row],[Project Name]])</f>
        <v>24</v>
      </c>
      <c r="AE21" s="2">
        <f>IF(Table1[[#This Row],[Year Accepted]]=2022,Table1[[#This Row],[2021 AV (BOR final)]],Table1[[#This Row],[2022 AV (BOR final)]])</f>
        <v>2566</v>
      </c>
      <c r="AF21" s="2">
        <f>IF(Table1[[#This Row],[Year Accepted]]=2022,Table1[[#This Row],[2022 AV (BOR final)]],Table1[[#This Row],[2023 AV (BOR final)]])</f>
        <v>1708</v>
      </c>
      <c r="AG21" s="2">
        <f>IF(Table1[[#This Row],[Year Accepted]]=2022,Table1[[#This Row],[2021 Tax Bill]],Table1[[#This Row],[2022 Tax Bill]])</f>
        <v>2282.2199999999998</v>
      </c>
      <c r="AH21" s="2">
        <f>IF(Table1[[#This Row],[Year Accepted]]=2022,Table1[[#This Row],[2022 Tax Bill]],Table1[[#This Row],[2023 Tax Bill]])</f>
        <v>1566.82</v>
      </c>
    </row>
    <row r="22" spans="1:34" x14ac:dyDescent="0.25">
      <c r="A22" s="3" t="s">
        <v>25</v>
      </c>
      <c r="B22" s="3" t="s">
        <v>71</v>
      </c>
      <c r="C22" s="3" t="s">
        <v>315</v>
      </c>
      <c r="D22" s="3" t="s">
        <v>316</v>
      </c>
      <c r="E22" s="3" t="s">
        <v>5153</v>
      </c>
      <c r="F22" s="3" t="s">
        <v>5154</v>
      </c>
      <c r="G22" s="3">
        <v>2022</v>
      </c>
      <c r="H22" s="3">
        <v>2021</v>
      </c>
      <c r="I22" s="4">
        <v>2566</v>
      </c>
      <c r="J22" s="3" t="s">
        <v>67</v>
      </c>
      <c r="K22" s="4">
        <v>2282.2199999999998</v>
      </c>
      <c r="L22" s="4">
        <v>1708</v>
      </c>
      <c r="M22" s="3" t="s">
        <v>67</v>
      </c>
      <c r="N22" s="4">
        <v>1566.82</v>
      </c>
      <c r="O22" s="4">
        <v>815</v>
      </c>
      <c r="P22" s="3" t="s">
        <v>67</v>
      </c>
      <c r="Q22" s="4">
        <v>606.88</v>
      </c>
      <c r="R22" s="3">
        <v>-87.637519419962302</v>
      </c>
      <c r="S22" s="3">
        <v>41.647461240610902</v>
      </c>
      <c r="T22" s="3" t="s">
        <v>5155</v>
      </c>
      <c r="U22" s="3" t="s">
        <v>191</v>
      </c>
      <c r="V22" s="3"/>
      <c r="W22" s="3"/>
      <c r="X22" s="3" t="s">
        <v>129</v>
      </c>
      <c r="Y22" s="3" t="s">
        <v>192</v>
      </c>
      <c r="Z22" s="3" t="s">
        <v>193</v>
      </c>
      <c r="AA22" s="8">
        <f>Table1[[#This Row],[2022 AV (BOR final)]]-Table1[[#This Row],[2021 AV (BOR final)]]</f>
        <v>-858</v>
      </c>
      <c r="AB22" s="8">
        <f>Table1[[#This Row],[2023 AV (BOR final)]]-Table1[[#This Row],[2022 AV (BOR final)]]</f>
        <v>-893</v>
      </c>
      <c r="AC22" s="8">
        <f>Table1[[#This Row],[2022 Tax Bill]]-Table1[[#This Row],[2021 Tax Bill]]</f>
        <v>-715.39999999999986</v>
      </c>
      <c r="AD22" s="3">
        <f>COUNTIF(D:D,Table1[[#This Row],[Project Name]])</f>
        <v>24</v>
      </c>
      <c r="AE22" s="2">
        <f>IF(Table1[[#This Row],[Year Accepted]]=2022,Table1[[#This Row],[2021 AV (BOR final)]],Table1[[#This Row],[2022 AV (BOR final)]])</f>
        <v>2566</v>
      </c>
      <c r="AF22" s="2">
        <f>IF(Table1[[#This Row],[Year Accepted]]=2022,Table1[[#This Row],[2022 AV (BOR final)]],Table1[[#This Row],[2023 AV (BOR final)]])</f>
        <v>1708</v>
      </c>
      <c r="AG22" s="2">
        <f>IF(Table1[[#This Row],[Year Accepted]]=2022,Table1[[#This Row],[2021 Tax Bill]],Table1[[#This Row],[2022 Tax Bill]])</f>
        <v>2282.2199999999998</v>
      </c>
      <c r="AH22" s="2">
        <f>IF(Table1[[#This Row],[Year Accepted]]=2022,Table1[[#This Row],[2022 Tax Bill]],Table1[[#This Row],[2023 Tax Bill]])</f>
        <v>1566.82</v>
      </c>
    </row>
    <row r="23" spans="1:34" x14ac:dyDescent="0.25">
      <c r="A23" s="3" t="s">
        <v>25</v>
      </c>
      <c r="B23" s="3" t="s">
        <v>71</v>
      </c>
      <c r="C23" s="3" t="s">
        <v>315</v>
      </c>
      <c r="D23" s="3" t="s">
        <v>316</v>
      </c>
      <c r="E23" s="3" t="s">
        <v>2683</v>
      </c>
      <c r="F23" s="3" t="s">
        <v>2684</v>
      </c>
      <c r="G23" s="3">
        <v>2022</v>
      </c>
      <c r="H23" s="3">
        <v>2021</v>
      </c>
      <c r="I23" s="4">
        <v>2566</v>
      </c>
      <c r="J23" s="3" t="s">
        <v>67</v>
      </c>
      <c r="K23" s="4">
        <v>2282.2199999999998</v>
      </c>
      <c r="L23" s="4">
        <v>1708</v>
      </c>
      <c r="M23" s="3" t="s">
        <v>67</v>
      </c>
      <c r="N23" s="4">
        <v>1566.82</v>
      </c>
      <c r="O23" s="4">
        <v>815</v>
      </c>
      <c r="P23" s="3" t="s">
        <v>67</v>
      </c>
      <c r="Q23" s="4">
        <v>606.88</v>
      </c>
      <c r="R23" s="3">
        <v>-87.637519346501605</v>
      </c>
      <c r="S23" s="3">
        <v>41.647406352164197</v>
      </c>
      <c r="T23" s="3" t="s">
        <v>2685</v>
      </c>
      <c r="U23" s="3" t="s">
        <v>191</v>
      </c>
      <c r="V23" s="3"/>
      <c r="W23" s="3"/>
      <c r="X23" s="3" t="s">
        <v>129</v>
      </c>
      <c r="Y23" s="3" t="s">
        <v>192</v>
      </c>
      <c r="Z23" s="3" t="s">
        <v>193</v>
      </c>
      <c r="AA23" s="8">
        <f>Table1[[#This Row],[2022 AV (BOR final)]]-Table1[[#This Row],[2021 AV (BOR final)]]</f>
        <v>-858</v>
      </c>
      <c r="AB23" s="8">
        <f>Table1[[#This Row],[2023 AV (BOR final)]]-Table1[[#This Row],[2022 AV (BOR final)]]</f>
        <v>-893</v>
      </c>
      <c r="AC23" s="8">
        <f>Table1[[#This Row],[2022 Tax Bill]]-Table1[[#This Row],[2021 Tax Bill]]</f>
        <v>-715.39999999999986</v>
      </c>
      <c r="AD23" s="3">
        <f>COUNTIF(D:D,Table1[[#This Row],[Project Name]])</f>
        <v>24</v>
      </c>
      <c r="AE23" s="2">
        <f>IF(Table1[[#This Row],[Year Accepted]]=2022,Table1[[#This Row],[2021 AV (BOR final)]],Table1[[#This Row],[2022 AV (BOR final)]])</f>
        <v>2566</v>
      </c>
      <c r="AF23" s="2">
        <f>IF(Table1[[#This Row],[Year Accepted]]=2022,Table1[[#This Row],[2022 AV (BOR final)]],Table1[[#This Row],[2023 AV (BOR final)]])</f>
        <v>1708</v>
      </c>
      <c r="AG23" s="2">
        <f>IF(Table1[[#This Row],[Year Accepted]]=2022,Table1[[#This Row],[2021 Tax Bill]],Table1[[#This Row],[2022 Tax Bill]])</f>
        <v>2282.2199999999998</v>
      </c>
      <c r="AH23" s="2">
        <f>IF(Table1[[#This Row],[Year Accepted]]=2022,Table1[[#This Row],[2022 Tax Bill]],Table1[[#This Row],[2023 Tax Bill]])</f>
        <v>1566.82</v>
      </c>
    </row>
    <row r="24" spans="1:34" x14ac:dyDescent="0.25">
      <c r="A24" s="3" t="s">
        <v>25</v>
      </c>
      <c r="B24" s="3" t="s">
        <v>71</v>
      </c>
      <c r="C24" s="3" t="s">
        <v>315</v>
      </c>
      <c r="D24" s="3" t="s">
        <v>316</v>
      </c>
      <c r="E24" s="3" t="s">
        <v>3697</v>
      </c>
      <c r="F24" s="3" t="s">
        <v>3698</v>
      </c>
      <c r="G24" s="3">
        <v>2022</v>
      </c>
      <c r="H24" s="3">
        <v>2021</v>
      </c>
      <c r="I24" s="4">
        <v>2566</v>
      </c>
      <c r="J24" s="3" t="s">
        <v>67</v>
      </c>
      <c r="K24" s="4">
        <v>2282.2199999999998</v>
      </c>
      <c r="L24" s="4">
        <v>1708</v>
      </c>
      <c r="M24" s="3" t="s">
        <v>67</v>
      </c>
      <c r="N24" s="4">
        <v>1566.82</v>
      </c>
      <c r="O24" s="4">
        <v>815</v>
      </c>
      <c r="P24" s="3" t="s">
        <v>67</v>
      </c>
      <c r="Q24" s="4">
        <v>606.88</v>
      </c>
      <c r="R24" s="3">
        <v>-87.637519171457896</v>
      </c>
      <c r="S24" s="3">
        <v>41.647351478330997</v>
      </c>
      <c r="T24" s="3" t="s">
        <v>3699</v>
      </c>
      <c r="U24" s="3" t="s">
        <v>191</v>
      </c>
      <c r="V24" s="3"/>
      <c r="W24" s="3"/>
      <c r="X24" s="3" t="s">
        <v>129</v>
      </c>
      <c r="Y24" s="3" t="s">
        <v>192</v>
      </c>
      <c r="Z24" s="3" t="s">
        <v>193</v>
      </c>
      <c r="AA24" s="8">
        <f>Table1[[#This Row],[2022 AV (BOR final)]]-Table1[[#This Row],[2021 AV (BOR final)]]</f>
        <v>-858</v>
      </c>
      <c r="AB24" s="8">
        <f>Table1[[#This Row],[2023 AV (BOR final)]]-Table1[[#This Row],[2022 AV (BOR final)]]</f>
        <v>-893</v>
      </c>
      <c r="AC24" s="8">
        <f>Table1[[#This Row],[2022 Tax Bill]]-Table1[[#This Row],[2021 Tax Bill]]</f>
        <v>-715.39999999999986</v>
      </c>
      <c r="AD24" s="3">
        <f>COUNTIF(D:D,Table1[[#This Row],[Project Name]])</f>
        <v>24</v>
      </c>
      <c r="AE24" s="2">
        <f>IF(Table1[[#This Row],[Year Accepted]]=2022,Table1[[#This Row],[2021 AV (BOR final)]],Table1[[#This Row],[2022 AV (BOR final)]])</f>
        <v>2566</v>
      </c>
      <c r="AF24" s="2">
        <f>IF(Table1[[#This Row],[Year Accepted]]=2022,Table1[[#This Row],[2022 AV (BOR final)]],Table1[[#This Row],[2023 AV (BOR final)]])</f>
        <v>1708</v>
      </c>
      <c r="AG24" s="2">
        <f>IF(Table1[[#This Row],[Year Accepted]]=2022,Table1[[#This Row],[2021 Tax Bill]],Table1[[#This Row],[2022 Tax Bill]])</f>
        <v>2282.2199999999998</v>
      </c>
      <c r="AH24" s="2">
        <f>IF(Table1[[#This Row],[Year Accepted]]=2022,Table1[[#This Row],[2022 Tax Bill]],Table1[[#This Row],[2023 Tax Bill]])</f>
        <v>1566.82</v>
      </c>
    </row>
    <row r="25" spans="1:34" x14ac:dyDescent="0.25">
      <c r="A25" s="3" t="s">
        <v>25</v>
      </c>
      <c r="B25" s="3" t="s">
        <v>71</v>
      </c>
      <c r="C25" s="3" t="s">
        <v>315</v>
      </c>
      <c r="D25" s="3" t="s">
        <v>316</v>
      </c>
      <c r="E25" s="3" t="s">
        <v>317</v>
      </c>
      <c r="F25" s="3" t="s">
        <v>318</v>
      </c>
      <c r="G25" s="3">
        <v>2022</v>
      </c>
      <c r="H25" s="3">
        <v>2021</v>
      </c>
      <c r="I25" s="4">
        <v>2566</v>
      </c>
      <c r="J25" s="3" t="s">
        <v>67</v>
      </c>
      <c r="K25" s="4">
        <v>2282.2199999999998</v>
      </c>
      <c r="L25" s="4">
        <v>1708</v>
      </c>
      <c r="M25" s="3" t="s">
        <v>67</v>
      </c>
      <c r="N25" s="4">
        <v>1566.82</v>
      </c>
      <c r="O25" s="4">
        <v>815</v>
      </c>
      <c r="P25" s="3" t="s">
        <v>67</v>
      </c>
      <c r="Q25" s="4">
        <v>606.88</v>
      </c>
      <c r="R25" s="3">
        <v>-87.637519030575504</v>
      </c>
      <c r="S25" s="3">
        <v>41.647296562947197</v>
      </c>
      <c r="T25" s="3" t="s">
        <v>319</v>
      </c>
      <c r="U25" s="3" t="s">
        <v>191</v>
      </c>
      <c r="V25" s="3"/>
      <c r="W25" s="3"/>
      <c r="X25" s="3" t="s">
        <v>129</v>
      </c>
      <c r="Y25" s="3" t="s">
        <v>192</v>
      </c>
      <c r="Z25" s="3" t="s">
        <v>193</v>
      </c>
      <c r="AA25" s="8">
        <f>Table1[[#This Row],[2022 AV (BOR final)]]-Table1[[#This Row],[2021 AV (BOR final)]]</f>
        <v>-858</v>
      </c>
      <c r="AB25" s="8">
        <f>Table1[[#This Row],[2023 AV (BOR final)]]-Table1[[#This Row],[2022 AV (BOR final)]]</f>
        <v>-893</v>
      </c>
      <c r="AC25" s="8">
        <f>Table1[[#This Row],[2022 Tax Bill]]-Table1[[#This Row],[2021 Tax Bill]]</f>
        <v>-715.39999999999986</v>
      </c>
      <c r="AD25" s="3">
        <f>COUNTIF(D:D,Table1[[#This Row],[Project Name]])</f>
        <v>24</v>
      </c>
      <c r="AE25" s="2">
        <f>IF(Table1[[#This Row],[Year Accepted]]=2022,Table1[[#This Row],[2021 AV (BOR final)]],Table1[[#This Row],[2022 AV (BOR final)]])</f>
        <v>2566</v>
      </c>
      <c r="AF25" s="2">
        <f>IF(Table1[[#This Row],[Year Accepted]]=2022,Table1[[#This Row],[2022 AV (BOR final)]],Table1[[#This Row],[2023 AV (BOR final)]])</f>
        <v>1708</v>
      </c>
      <c r="AG25" s="2">
        <f>IF(Table1[[#This Row],[Year Accepted]]=2022,Table1[[#This Row],[2021 Tax Bill]],Table1[[#This Row],[2022 Tax Bill]])</f>
        <v>2282.2199999999998</v>
      </c>
      <c r="AH25" s="2">
        <f>IF(Table1[[#This Row],[Year Accepted]]=2022,Table1[[#This Row],[2022 Tax Bill]],Table1[[#This Row],[2023 Tax Bill]])</f>
        <v>1566.82</v>
      </c>
    </row>
    <row r="26" spans="1:34" x14ac:dyDescent="0.25">
      <c r="A26" s="3" t="s">
        <v>25</v>
      </c>
      <c r="B26" s="3" t="s">
        <v>71</v>
      </c>
      <c r="C26" s="3" t="s">
        <v>315</v>
      </c>
      <c r="D26" s="3" t="s">
        <v>316</v>
      </c>
      <c r="E26" s="3" t="s">
        <v>2013</v>
      </c>
      <c r="F26" s="3" t="s">
        <v>2014</v>
      </c>
      <c r="G26" s="3">
        <v>2022</v>
      </c>
      <c r="H26" s="3">
        <v>2021</v>
      </c>
      <c r="I26" s="4">
        <v>2566</v>
      </c>
      <c r="J26" s="3" t="s">
        <v>67</v>
      </c>
      <c r="K26" s="4">
        <v>2282.2199999999998</v>
      </c>
      <c r="L26" s="4">
        <v>1708</v>
      </c>
      <c r="M26" s="3" t="s">
        <v>67</v>
      </c>
      <c r="N26" s="4">
        <v>1566.82</v>
      </c>
      <c r="O26" s="4">
        <v>815</v>
      </c>
      <c r="P26" s="3" t="s">
        <v>67</v>
      </c>
      <c r="Q26" s="4">
        <v>606.88</v>
      </c>
      <c r="R26" s="3">
        <v>-87.637518892061493</v>
      </c>
      <c r="S26" s="3">
        <v>41.647241634455902</v>
      </c>
      <c r="T26" s="3" t="s">
        <v>2015</v>
      </c>
      <c r="U26" s="3" t="s">
        <v>191</v>
      </c>
      <c r="V26" s="3"/>
      <c r="W26" s="3"/>
      <c r="X26" s="3" t="s">
        <v>129</v>
      </c>
      <c r="Y26" s="3" t="s">
        <v>192</v>
      </c>
      <c r="Z26" s="3" t="s">
        <v>193</v>
      </c>
      <c r="AA26" s="8">
        <f>Table1[[#This Row],[2022 AV (BOR final)]]-Table1[[#This Row],[2021 AV (BOR final)]]</f>
        <v>-858</v>
      </c>
      <c r="AB26" s="8">
        <f>Table1[[#This Row],[2023 AV (BOR final)]]-Table1[[#This Row],[2022 AV (BOR final)]]</f>
        <v>-893</v>
      </c>
      <c r="AC26" s="8">
        <f>Table1[[#This Row],[2022 Tax Bill]]-Table1[[#This Row],[2021 Tax Bill]]</f>
        <v>-715.39999999999986</v>
      </c>
      <c r="AD26" s="3">
        <f>COUNTIF(D:D,Table1[[#This Row],[Project Name]])</f>
        <v>24</v>
      </c>
      <c r="AE26" s="2">
        <f>IF(Table1[[#This Row],[Year Accepted]]=2022,Table1[[#This Row],[2021 AV (BOR final)]],Table1[[#This Row],[2022 AV (BOR final)]])</f>
        <v>2566</v>
      </c>
      <c r="AF26" s="2">
        <f>IF(Table1[[#This Row],[Year Accepted]]=2022,Table1[[#This Row],[2022 AV (BOR final)]],Table1[[#This Row],[2023 AV (BOR final)]])</f>
        <v>1708</v>
      </c>
      <c r="AG26" s="2">
        <f>IF(Table1[[#This Row],[Year Accepted]]=2022,Table1[[#This Row],[2021 Tax Bill]],Table1[[#This Row],[2022 Tax Bill]])</f>
        <v>2282.2199999999998</v>
      </c>
      <c r="AH26" s="2">
        <f>IF(Table1[[#This Row],[Year Accepted]]=2022,Table1[[#This Row],[2022 Tax Bill]],Table1[[#This Row],[2023 Tax Bill]])</f>
        <v>1566.82</v>
      </c>
    </row>
    <row r="27" spans="1:34" x14ac:dyDescent="0.25">
      <c r="A27" s="3" t="s">
        <v>25</v>
      </c>
      <c r="B27" s="3" t="s">
        <v>71</v>
      </c>
      <c r="C27" s="3" t="s">
        <v>315</v>
      </c>
      <c r="D27" s="3" t="s">
        <v>316</v>
      </c>
      <c r="E27" s="3" t="s">
        <v>3968</v>
      </c>
      <c r="F27" s="3" t="s">
        <v>3969</v>
      </c>
      <c r="G27" s="3">
        <v>2022</v>
      </c>
      <c r="H27" s="3">
        <v>2021</v>
      </c>
      <c r="I27" s="4">
        <v>3520</v>
      </c>
      <c r="J27" s="3" t="s">
        <v>67</v>
      </c>
      <c r="K27" s="4">
        <v>3130.83</v>
      </c>
      <c r="L27" s="4">
        <v>2518</v>
      </c>
      <c r="M27" s="3" t="s">
        <v>67</v>
      </c>
      <c r="N27" s="4">
        <v>2309.75</v>
      </c>
      <c r="O27" s="4">
        <v>1134</v>
      </c>
      <c r="P27" s="3" t="s">
        <v>67</v>
      </c>
      <c r="Q27" s="4">
        <v>844.4</v>
      </c>
      <c r="R27" s="3">
        <v>-87.637518808465799</v>
      </c>
      <c r="S27" s="3">
        <v>41.647173024265904</v>
      </c>
      <c r="T27" s="3" t="s">
        <v>3970</v>
      </c>
      <c r="U27" s="3" t="s">
        <v>191</v>
      </c>
      <c r="V27" s="3"/>
      <c r="W27" s="3"/>
      <c r="X27" s="3" t="s">
        <v>129</v>
      </c>
      <c r="Y27" s="3" t="s">
        <v>192</v>
      </c>
      <c r="Z27" s="3" t="s">
        <v>193</v>
      </c>
      <c r="AA27" s="8">
        <f>Table1[[#This Row],[2022 AV (BOR final)]]-Table1[[#This Row],[2021 AV (BOR final)]]</f>
        <v>-1002</v>
      </c>
      <c r="AB27" s="8">
        <f>Table1[[#This Row],[2023 AV (BOR final)]]-Table1[[#This Row],[2022 AV (BOR final)]]</f>
        <v>-1384</v>
      </c>
      <c r="AC27" s="8">
        <f>Table1[[#This Row],[2022 Tax Bill]]-Table1[[#This Row],[2021 Tax Bill]]</f>
        <v>-821.07999999999993</v>
      </c>
      <c r="AD27" s="3">
        <f>COUNTIF(D:D,Table1[[#This Row],[Project Name]])</f>
        <v>24</v>
      </c>
      <c r="AE27" s="2">
        <f>IF(Table1[[#This Row],[Year Accepted]]=2022,Table1[[#This Row],[2021 AV (BOR final)]],Table1[[#This Row],[2022 AV (BOR final)]])</f>
        <v>3520</v>
      </c>
      <c r="AF27" s="2">
        <f>IF(Table1[[#This Row],[Year Accepted]]=2022,Table1[[#This Row],[2022 AV (BOR final)]],Table1[[#This Row],[2023 AV (BOR final)]])</f>
        <v>2518</v>
      </c>
      <c r="AG27" s="2">
        <f>IF(Table1[[#This Row],[Year Accepted]]=2022,Table1[[#This Row],[2021 Tax Bill]],Table1[[#This Row],[2022 Tax Bill]])</f>
        <v>3130.83</v>
      </c>
      <c r="AH27" s="2">
        <f>IF(Table1[[#This Row],[Year Accepted]]=2022,Table1[[#This Row],[2022 Tax Bill]],Table1[[#This Row],[2023 Tax Bill]])</f>
        <v>2309.75</v>
      </c>
    </row>
    <row r="28" spans="1:34" x14ac:dyDescent="0.25">
      <c r="A28" s="3" t="s">
        <v>25</v>
      </c>
      <c r="B28" s="3" t="s">
        <v>71</v>
      </c>
      <c r="C28" s="3" t="s">
        <v>315</v>
      </c>
      <c r="D28" s="3" t="s">
        <v>316</v>
      </c>
      <c r="E28" s="3" t="s">
        <v>568</v>
      </c>
      <c r="F28" s="3" t="s">
        <v>569</v>
      </c>
      <c r="G28" s="3">
        <v>2022</v>
      </c>
      <c r="H28" s="3">
        <v>2021</v>
      </c>
      <c r="I28" s="4">
        <v>22444</v>
      </c>
      <c r="J28" s="3" t="s">
        <v>67</v>
      </c>
      <c r="K28" s="4">
        <v>19961.810000000001</v>
      </c>
      <c r="L28" s="4">
        <v>15289</v>
      </c>
      <c r="M28" s="3" t="s">
        <v>67</v>
      </c>
      <c r="N28" s="4">
        <v>14024.18</v>
      </c>
      <c r="O28" s="4">
        <v>7107</v>
      </c>
      <c r="P28" s="3" t="s">
        <v>67</v>
      </c>
      <c r="Q28" s="4">
        <v>5292.8</v>
      </c>
      <c r="R28" s="3">
        <v>-87.637520376607398</v>
      </c>
      <c r="S28" s="3">
        <v>41.647873043190003</v>
      </c>
      <c r="T28" s="3" t="s">
        <v>570</v>
      </c>
      <c r="U28" s="3" t="s">
        <v>191</v>
      </c>
      <c r="V28" s="3"/>
      <c r="W28" s="3"/>
      <c r="X28" s="3" t="s">
        <v>129</v>
      </c>
      <c r="Y28" s="3" t="s">
        <v>192</v>
      </c>
      <c r="Z28" s="3" t="s">
        <v>193</v>
      </c>
      <c r="AA28" s="8">
        <f>Table1[[#This Row],[2022 AV (BOR final)]]-Table1[[#This Row],[2021 AV (BOR final)]]</f>
        <v>-7155</v>
      </c>
      <c r="AB28" s="8">
        <f>Table1[[#This Row],[2023 AV (BOR final)]]-Table1[[#This Row],[2022 AV (BOR final)]]</f>
        <v>-8182</v>
      </c>
      <c r="AC28" s="8">
        <f>Table1[[#This Row],[2022 Tax Bill]]-Table1[[#This Row],[2021 Tax Bill]]</f>
        <v>-5937.630000000001</v>
      </c>
      <c r="AD28" s="3">
        <f>COUNTIF(D:D,Table1[[#This Row],[Project Name]])</f>
        <v>24</v>
      </c>
      <c r="AE28" s="2">
        <f>IF(Table1[[#This Row],[Year Accepted]]=2022,Table1[[#This Row],[2021 AV (BOR final)]],Table1[[#This Row],[2022 AV (BOR final)]])</f>
        <v>22444</v>
      </c>
      <c r="AF28" s="2">
        <f>IF(Table1[[#This Row],[Year Accepted]]=2022,Table1[[#This Row],[2022 AV (BOR final)]],Table1[[#This Row],[2023 AV (BOR final)]])</f>
        <v>15289</v>
      </c>
      <c r="AG28" s="2">
        <f>IF(Table1[[#This Row],[Year Accepted]]=2022,Table1[[#This Row],[2021 Tax Bill]],Table1[[#This Row],[2022 Tax Bill]])</f>
        <v>19961.810000000001</v>
      </c>
      <c r="AH28" s="2">
        <f>IF(Table1[[#This Row],[Year Accepted]]=2022,Table1[[#This Row],[2022 Tax Bill]],Table1[[#This Row],[2023 Tax Bill]])</f>
        <v>14024.18</v>
      </c>
    </row>
    <row r="29" spans="1:34" x14ac:dyDescent="0.25">
      <c r="A29" s="3" t="s">
        <v>25</v>
      </c>
      <c r="B29" s="3" t="s">
        <v>71</v>
      </c>
      <c r="C29" s="3" t="s">
        <v>315</v>
      </c>
      <c r="D29" s="3" t="s">
        <v>316</v>
      </c>
      <c r="E29" s="3" t="s">
        <v>1942</v>
      </c>
      <c r="F29" s="3" t="s">
        <v>1943</v>
      </c>
      <c r="G29" s="3">
        <v>2022</v>
      </c>
      <c r="H29" s="3">
        <v>2021</v>
      </c>
      <c r="I29" s="4">
        <v>22444</v>
      </c>
      <c r="J29" s="3" t="s">
        <v>67</v>
      </c>
      <c r="K29" s="4">
        <v>19961.810000000001</v>
      </c>
      <c r="L29" s="4">
        <v>15289</v>
      </c>
      <c r="M29" s="3" t="s">
        <v>67</v>
      </c>
      <c r="N29" s="4">
        <v>14024.18</v>
      </c>
      <c r="O29" s="4">
        <v>7107</v>
      </c>
      <c r="P29" s="3" t="s">
        <v>67</v>
      </c>
      <c r="Q29" s="4">
        <v>5292.8</v>
      </c>
      <c r="R29" s="3">
        <v>-87.6375180984504</v>
      </c>
      <c r="S29" s="3">
        <v>41.646884817369198</v>
      </c>
      <c r="T29" s="3" t="s">
        <v>1944</v>
      </c>
      <c r="U29" s="3" t="s">
        <v>191</v>
      </c>
      <c r="V29" s="3"/>
      <c r="W29" s="3"/>
      <c r="X29" s="3" t="s">
        <v>129</v>
      </c>
      <c r="Y29" s="3" t="s">
        <v>192</v>
      </c>
      <c r="Z29" s="3" t="s">
        <v>193</v>
      </c>
      <c r="AA29" s="8">
        <f>Table1[[#This Row],[2022 AV (BOR final)]]-Table1[[#This Row],[2021 AV (BOR final)]]</f>
        <v>-7155</v>
      </c>
      <c r="AB29" s="8">
        <f>Table1[[#This Row],[2023 AV (BOR final)]]-Table1[[#This Row],[2022 AV (BOR final)]]</f>
        <v>-8182</v>
      </c>
      <c r="AC29" s="8">
        <f>Table1[[#This Row],[2022 Tax Bill]]-Table1[[#This Row],[2021 Tax Bill]]</f>
        <v>-5937.630000000001</v>
      </c>
      <c r="AD29" s="3">
        <f>COUNTIF(D:D,Table1[[#This Row],[Project Name]])</f>
        <v>24</v>
      </c>
      <c r="AE29" s="2">
        <f>IF(Table1[[#This Row],[Year Accepted]]=2022,Table1[[#This Row],[2021 AV (BOR final)]],Table1[[#This Row],[2022 AV (BOR final)]])</f>
        <v>22444</v>
      </c>
      <c r="AF29" s="2">
        <f>IF(Table1[[#This Row],[Year Accepted]]=2022,Table1[[#This Row],[2022 AV (BOR final)]],Table1[[#This Row],[2023 AV (BOR final)]])</f>
        <v>15289</v>
      </c>
      <c r="AG29" s="2">
        <f>IF(Table1[[#This Row],[Year Accepted]]=2022,Table1[[#This Row],[2021 Tax Bill]],Table1[[#This Row],[2022 Tax Bill]])</f>
        <v>19961.810000000001</v>
      </c>
      <c r="AH29" s="2">
        <f>IF(Table1[[#This Row],[Year Accepted]]=2022,Table1[[#This Row],[2022 Tax Bill]],Table1[[#This Row],[2023 Tax Bill]])</f>
        <v>14024.18</v>
      </c>
    </row>
    <row r="30" spans="1:34" x14ac:dyDescent="0.25">
      <c r="A30" s="3" t="s">
        <v>25</v>
      </c>
      <c r="B30" s="3" t="s">
        <v>71</v>
      </c>
      <c r="C30" s="3" t="s">
        <v>315</v>
      </c>
      <c r="D30" s="3" t="s">
        <v>316</v>
      </c>
      <c r="E30" s="3" t="s">
        <v>2077</v>
      </c>
      <c r="F30" s="3" t="s">
        <v>2078</v>
      </c>
      <c r="G30" s="3">
        <v>2022</v>
      </c>
      <c r="H30" s="3">
        <v>2021</v>
      </c>
      <c r="I30" s="4">
        <v>22447</v>
      </c>
      <c r="J30" s="3" t="s">
        <v>67</v>
      </c>
      <c r="K30" s="4">
        <v>19964.47</v>
      </c>
      <c r="L30" s="4">
        <v>15292</v>
      </c>
      <c r="M30" s="3" t="s">
        <v>67</v>
      </c>
      <c r="N30" s="4">
        <v>14027</v>
      </c>
      <c r="O30" s="4">
        <v>7107</v>
      </c>
      <c r="P30" s="3" t="s">
        <v>67</v>
      </c>
      <c r="Q30" s="4">
        <v>5292.8</v>
      </c>
      <c r="R30" s="3">
        <v>-87.637516959368597</v>
      </c>
      <c r="S30" s="3">
        <v>41.646390694142603</v>
      </c>
      <c r="T30" s="3" t="s">
        <v>2079</v>
      </c>
      <c r="U30" s="3" t="s">
        <v>191</v>
      </c>
      <c r="V30" s="3"/>
      <c r="W30" s="3"/>
      <c r="X30" s="3" t="s">
        <v>129</v>
      </c>
      <c r="Y30" s="3" t="s">
        <v>192</v>
      </c>
      <c r="Z30" s="3" t="s">
        <v>193</v>
      </c>
      <c r="AA30" s="8">
        <f>Table1[[#This Row],[2022 AV (BOR final)]]-Table1[[#This Row],[2021 AV (BOR final)]]</f>
        <v>-7155</v>
      </c>
      <c r="AB30" s="8">
        <f>Table1[[#This Row],[2023 AV (BOR final)]]-Table1[[#This Row],[2022 AV (BOR final)]]</f>
        <v>-8185</v>
      </c>
      <c r="AC30" s="8">
        <f>Table1[[#This Row],[2022 Tax Bill]]-Table1[[#This Row],[2021 Tax Bill]]</f>
        <v>-5937.4700000000012</v>
      </c>
      <c r="AD30" s="3">
        <f>COUNTIF(D:D,Table1[[#This Row],[Project Name]])</f>
        <v>24</v>
      </c>
      <c r="AE30" s="2">
        <f>IF(Table1[[#This Row],[Year Accepted]]=2022,Table1[[#This Row],[2021 AV (BOR final)]],Table1[[#This Row],[2022 AV (BOR final)]])</f>
        <v>22447</v>
      </c>
      <c r="AF30" s="2">
        <f>IF(Table1[[#This Row],[Year Accepted]]=2022,Table1[[#This Row],[2022 AV (BOR final)]],Table1[[#This Row],[2023 AV (BOR final)]])</f>
        <v>15292</v>
      </c>
      <c r="AG30" s="2">
        <f>IF(Table1[[#This Row],[Year Accepted]]=2022,Table1[[#This Row],[2021 Tax Bill]],Table1[[#This Row],[2022 Tax Bill]])</f>
        <v>19964.47</v>
      </c>
      <c r="AH30" s="2">
        <f>IF(Table1[[#This Row],[Year Accepted]]=2022,Table1[[#This Row],[2022 Tax Bill]],Table1[[#This Row],[2023 Tax Bill]])</f>
        <v>14027</v>
      </c>
    </row>
    <row r="31" spans="1:34" x14ac:dyDescent="0.25">
      <c r="A31" s="3" t="s">
        <v>25</v>
      </c>
      <c r="B31" s="3" t="s">
        <v>71</v>
      </c>
      <c r="C31" s="3" t="s">
        <v>315</v>
      </c>
      <c r="D31" s="3" t="s">
        <v>316</v>
      </c>
      <c r="E31" s="3" t="s">
        <v>1026</v>
      </c>
      <c r="F31" s="3" t="s">
        <v>1027</v>
      </c>
      <c r="G31" s="3">
        <v>2022</v>
      </c>
      <c r="H31" s="3">
        <v>2021</v>
      </c>
      <c r="I31" s="4">
        <v>22444</v>
      </c>
      <c r="J31" s="3" t="s">
        <v>67</v>
      </c>
      <c r="K31" s="4">
        <v>19961.810000000001</v>
      </c>
      <c r="L31" s="4">
        <v>15289</v>
      </c>
      <c r="M31" s="3" t="s">
        <v>67</v>
      </c>
      <c r="N31" s="4">
        <v>14024.18</v>
      </c>
      <c r="O31" s="4">
        <v>7107</v>
      </c>
      <c r="P31" s="3" t="s">
        <v>67</v>
      </c>
      <c r="Q31" s="4">
        <v>5292.8</v>
      </c>
      <c r="R31" s="3">
        <v>-87.637515836880496</v>
      </c>
      <c r="S31" s="3">
        <v>41.645896593519304</v>
      </c>
      <c r="T31" s="3" t="s">
        <v>1028</v>
      </c>
      <c r="U31" s="3" t="s">
        <v>191</v>
      </c>
      <c r="V31" s="3"/>
      <c r="W31" s="3"/>
      <c r="X31" s="3" t="s">
        <v>129</v>
      </c>
      <c r="Y31" s="3" t="s">
        <v>192</v>
      </c>
      <c r="Z31" s="3" t="s">
        <v>193</v>
      </c>
      <c r="AA31" s="8">
        <f>Table1[[#This Row],[2022 AV (BOR final)]]-Table1[[#This Row],[2021 AV (BOR final)]]</f>
        <v>-7155</v>
      </c>
      <c r="AB31" s="8">
        <f>Table1[[#This Row],[2023 AV (BOR final)]]-Table1[[#This Row],[2022 AV (BOR final)]]</f>
        <v>-8182</v>
      </c>
      <c r="AC31" s="8">
        <f>Table1[[#This Row],[2022 Tax Bill]]-Table1[[#This Row],[2021 Tax Bill]]</f>
        <v>-5937.630000000001</v>
      </c>
      <c r="AD31" s="3">
        <f>COUNTIF(D:D,Table1[[#This Row],[Project Name]])</f>
        <v>24</v>
      </c>
      <c r="AE31" s="2">
        <f>IF(Table1[[#This Row],[Year Accepted]]=2022,Table1[[#This Row],[2021 AV (BOR final)]],Table1[[#This Row],[2022 AV (BOR final)]])</f>
        <v>22444</v>
      </c>
      <c r="AF31" s="2">
        <f>IF(Table1[[#This Row],[Year Accepted]]=2022,Table1[[#This Row],[2022 AV (BOR final)]],Table1[[#This Row],[2023 AV (BOR final)]])</f>
        <v>15289</v>
      </c>
      <c r="AG31" s="2">
        <f>IF(Table1[[#This Row],[Year Accepted]]=2022,Table1[[#This Row],[2021 Tax Bill]],Table1[[#This Row],[2022 Tax Bill]])</f>
        <v>19961.810000000001</v>
      </c>
      <c r="AH31" s="2">
        <f>IF(Table1[[#This Row],[Year Accepted]]=2022,Table1[[#This Row],[2022 Tax Bill]],Table1[[#This Row],[2023 Tax Bill]])</f>
        <v>14024.18</v>
      </c>
    </row>
    <row r="32" spans="1:34" x14ac:dyDescent="0.25">
      <c r="A32" s="3" t="s">
        <v>25</v>
      </c>
      <c r="B32" s="3" t="s">
        <v>71</v>
      </c>
      <c r="C32" s="3" t="s">
        <v>315</v>
      </c>
      <c r="D32" s="3" t="s">
        <v>316</v>
      </c>
      <c r="E32" s="3" t="s">
        <v>1797</v>
      </c>
      <c r="F32" s="3" t="s">
        <v>1798</v>
      </c>
      <c r="G32" s="3">
        <v>2022</v>
      </c>
      <c r="H32" s="3">
        <v>2021</v>
      </c>
      <c r="I32" s="4">
        <v>17277</v>
      </c>
      <c r="J32" s="3" t="s">
        <v>67</v>
      </c>
      <c r="K32" s="4">
        <v>15366.26</v>
      </c>
      <c r="L32" s="4">
        <v>12035</v>
      </c>
      <c r="M32" s="3" t="s">
        <v>67</v>
      </c>
      <c r="N32" s="4">
        <v>11039.57</v>
      </c>
      <c r="O32" s="4">
        <v>5497</v>
      </c>
      <c r="P32" s="3" t="s">
        <v>67</v>
      </c>
      <c r="Q32" s="4">
        <v>4093.85</v>
      </c>
      <c r="R32" s="3">
        <v>-87.637514696584304</v>
      </c>
      <c r="S32" s="3">
        <v>41.645454090328698</v>
      </c>
      <c r="T32" s="3" t="s">
        <v>1799</v>
      </c>
      <c r="U32" s="3" t="s">
        <v>191</v>
      </c>
      <c r="V32" s="3"/>
      <c r="W32" s="3"/>
      <c r="X32" s="3" t="s">
        <v>129</v>
      </c>
      <c r="Y32" s="3" t="s">
        <v>192</v>
      </c>
      <c r="Z32" s="3" t="s">
        <v>193</v>
      </c>
      <c r="AA32" s="8">
        <f>Table1[[#This Row],[2022 AV (BOR final)]]-Table1[[#This Row],[2021 AV (BOR final)]]</f>
        <v>-5242</v>
      </c>
      <c r="AB32" s="8">
        <f>Table1[[#This Row],[2023 AV (BOR final)]]-Table1[[#This Row],[2022 AV (BOR final)]]</f>
        <v>-6538</v>
      </c>
      <c r="AC32" s="8">
        <f>Table1[[#This Row],[2022 Tax Bill]]-Table1[[#This Row],[2021 Tax Bill]]</f>
        <v>-4326.6900000000005</v>
      </c>
      <c r="AD32" s="3">
        <f>COUNTIF(D:D,Table1[[#This Row],[Project Name]])</f>
        <v>24</v>
      </c>
      <c r="AE32" s="2">
        <f>IF(Table1[[#This Row],[Year Accepted]]=2022,Table1[[#This Row],[2021 AV (BOR final)]],Table1[[#This Row],[2022 AV (BOR final)]])</f>
        <v>17277</v>
      </c>
      <c r="AF32" s="2">
        <f>IF(Table1[[#This Row],[Year Accepted]]=2022,Table1[[#This Row],[2022 AV (BOR final)]],Table1[[#This Row],[2023 AV (BOR final)]])</f>
        <v>12035</v>
      </c>
      <c r="AG32" s="2">
        <f>IF(Table1[[#This Row],[Year Accepted]]=2022,Table1[[#This Row],[2021 Tax Bill]],Table1[[#This Row],[2022 Tax Bill]])</f>
        <v>15366.26</v>
      </c>
      <c r="AH32" s="2">
        <f>IF(Table1[[#This Row],[Year Accepted]]=2022,Table1[[#This Row],[2022 Tax Bill]],Table1[[#This Row],[2023 Tax Bill]])</f>
        <v>11039.57</v>
      </c>
    </row>
    <row r="33" spans="1:34" x14ac:dyDescent="0.25">
      <c r="A33" s="3" t="s">
        <v>25</v>
      </c>
      <c r="B33" s="3" t="s">
        <v>71</v>
      </c>
      <c r="C33" s="3" t="s">
        <v>315</v>
      </c>
      <c r="D33" s="3" t="s">
        <v>316</v>
      </c>
      <c r="E33" s="3" t="s">
        <v>1616</v>
      </c>
      <c r="F33" s="3" t="s">
        <v>1617</v>
      </c>
      <c r="G33" s="3">
        <v>2022</v>
      </c>
      <c r="H33" s="3">
        <v>2021</v>
      </c>
      <c r="I33" s="4">
        <v>12329</v>
      </c>
      <c r="J33" s="3" t="s">
        <v>67</v>
      </c>
      <c r="K33" s="4">
        <v>10965.32</v>
      </c>
      <c r="L33" s="4">
        <v>9062</v>
      </c>
      <c r="M33" s="3" t="s">
        <v>67</v>
      </c>
      <c r="N33" s="4">
        <v>8312.5400000000009</v>
      </c>
      <c r="O33" s="4">
        <v>3970</v>
      </c>
      <c r="P33" s="3" t="s">
        <v>67</v>
      </c>
      <c r="Q33" s="4">
        <v>2956.63</v>
      </c>
      <c r="R33" s="3">
        <v>-87.636860840067101</v>
      </c>
      <c r="S33" s="3">
        <v>41.645502969814601</v>
      </c>
      <c r="T33" s="3" t="s">
        <v>1618</v>
      </c>
      <c r="U33" s="3" t="s">
        <v>191</v>
      </c>
      <c r="V33" s="3"/>
      <c r="W33" s="3"/>
      <c r="X33" s="3" t="s">
        <v>129</v>
      </c>
      <c r="Y33" s="3" t="s">
        <v>192</v>
      </c>
      <c r="Z33" s="3" t="s">
        <v>193</v>
      </c>
      <c r="AA33" s="8">
        <f>Table1[[#This Row],[2022 AV (BOR final)]]-Table1[[#This Row],[2021 AV (BOR final)]]</f>
        <v>-3267</v>
      </c>
      <c r="AB33" s="8">
        <f>Table1[[#This Row],[2023 AV (BOR final)]]-Table1[[#This Row],[2022 AV (BOR final)]]</f>
        <v>-5092</v>
      </c>
      <c r="AC33" s="8">
        <f>Table1[[#This Row],[2022 Tax Bill]]-Table1[[#This Row],[2021 Tax Bill]]</f>
        <v>-2652.7799999999988</v>
      </c>
      <c r="AD33" s="3">
        <f>COUNTIF(D:D,Table1[[#This Row],[Project Name]])</f>
        <v>24</v>
      </c>
      <c r="AE33" s="2">
        <f>IF(Table1[[#This Row],[Year Accepted]]=2022,Table1[[#This Row],[2021 AV (BOR final)]],Table1[[#This Row],[2022 AV (BOR final)]])</f>
        <v>12329</v>
      </c>
      <c r="AF33" s="2">
        <f>IF(Table1[[#This Row],[Year Accepted]]=2022,Table1[[#This Row],[2022 AV (BOR final)]],Table1[[#This Row],[2023 AV (BOR final)]])</f>
        <v>9062</v>
      </c>
      <c r="AG33" s="2">
        <f>IF(Table1[[#This Row],[Year Accepted]]=2022,Table1[[#This Row],[2021 Tax Bill]],Table1[[#This Row],[2022 Tax Bill]])</f>
        <v>10965.32</v>
      </c>
      <c r="AH33" s="2">
        <f>IF(Table1[[#This Row],[Year Accepted]]=2022,Table1[[#This Row],[2022 Tax Bill]],Table1[[#This Row],[2023 Tax Bill]])</f>
        <v>8312.5400000000009</v>
      </c>
    </row>
    <row r="34" spans="1:34" x14ac:dyDescent="0.25">
      <c r="A34" s="3" t="s">
        <v>25</v>
      </c>
      <c r="B34" s="3" t="s">
        <v>71</v>
      </c>
      <c r="C34" s="3" t="s">
        <v>315</v>
      </c>
      <c r="D34" s="3" t="s">
        <v>316</v>
      </c>
      <c r="E34" s="3" t="s">
        <v>2575</v>
      </c>
      <c r="F34" s="3" t="s">
        <v>2576</v>
      </c>
      <c r="G34" s="3">
        <v>2022</v>
      </c>
      <c r="H34" s="3">
        <v>2021</v>
      </c>
      <c r="I34" s="4">
        <v>22455</v>
      </c>
      <c r="J34" s="3" t="s">
        <v>67</v>
      </c>
      <c r="K34" s="4">
        <v>19971.580000000002</v>
      </c>
      <c r="L34" s="4">
        <v>15302</v>
      </c>
      <c r="M34" s="3" t="s">
        <v>67</v>
      </c>
      <c r="N34" s="4">
        <v>14036.1</v>
      </c>
      <c r="O34" s="4">
        <v>7111</v>
      </c>
      <c r="P34" s="3" t="s">
        <v>67</v>
      </c>
      <c r="Q34" s="4">
        <v>5295.76</v>
      </c>
      <c r="R34" s="3">
        <v>-87.636866193531304</v>
      </c>
      <c r="S34" s="3">
        <v>41.647876142143303</v>
      </c>
      <c r="T34" s="3" t="s">
        <v>2577</v>
      </c>
      <c r="U34" s="3" t="s">
        <v>191</v>
      </c>
      <c r="V34" s="3"/>
      <c r="W34" s="3"/>
      <c r="X34" s="3" t="s">
        <v>129</v>
      </c>
      <c r="Y34" s="3" t="s">
        <v>192</v>
      </c>
      <c r="Z34" s="3" t="s">
        <v>193</v>
      </c>
      <c r="AA34" s="8">
        <f>Table1[[#This Row],[2022 AV (BOR final)]]-Table1[[#This Row],[2021 AV (BOR final)]]</f>
        <v>-7153</v>
      </c>
      <c r="AB34" s="8">
        <f>Table1[[#This Row],[2023 AV (BOR final)]]-Table1[[#This Row],[2022 AV (BOR final)]]</f>
        <v>-8191</v>
      </c>
      <c r="AC34" s="8">
        <f>Table1[[#This Row],[2022 Tax Bill]]-Table1[[#This Row],[2021 Tax Bill]]</f>
        <v>-5935.4800000000014</v>
      </c>
      <c r="AD34" s="3">
        <f>COUNTIF(D:D,Table1[[#This Row],[Project Name]])</f>
        <v>24</v>
      </c>
      <c r="AE34" s="2">
        <f>IF(Table1[[#This Row],[Year Accepted]]=2022,Table1[[#This Row],[2021 AV (BOR final)]],Table1[[#This Row],[2022 AV (BOR final)]])</f>
        <v>22455</v>
      </c>
      <c r="AF34" s="2">
        <f>IF(Table1[[#This Row],[Year Accepted]]=2022,Table1[[#This Row],[2022 AV (BOR final)]],Table1[[#This Row],[2023 AV (BOR final)]])</f>
        <v>15302</v>
      </c>
      <c r="AG34" s="2">
        <f>IF(Table1[[#This Row],[Year Accepted]]=2022,Table1[[#This Row],[2021 Tax Bill]],Table1[[#This Row],[2022 Tax Bill]])</f>
        <v>19971.580000000002</v>
      </c>
      <c r="AH34" s="2">
        <f>IF(Table1[[#This Row],[Year Accepted]]=2022,Table1[[#This Row],[2022 Tax Bill]],Table1[[#This Row],[2023 Tax Bill]])</f>
        <v>14036.1</v>
      </c>
    </row>
    <row r="35" spans="1:34" x14ac:dyDescent="0.25">
      <c r="A35" s="3" t="s">
        <v>25</v>
      </c>
      <c r="B35" s="3" t="s">
        <v>71</v>
      </c>
      <c r="C35" s="3" t="s">
        <v>315</v>
      </c>
      <c r="D35" s="3" t="s">
        <v>316</v>
      </c>
      <c r="E35" s="3" t="s">
        <v>5314</v>
      </c>
      <c r="F35" s="3" t="s">
        <v>5315</v>
      </c>
      <c r="G35" s="3">
        <v>2022</v>
      </c>
      <c r="H35" s="3">
        <v>2021</v>
      </c>
      <c r="I35" s="4">
        <v>22450</v>
      </c>
      <c r="J35" s="3" t="s">
        <v>67</v>
      </c>
      <c r="K35" s="4">
        <v>19967.14</v>
      </c>
      <c r="L35" s="4">
        <v>15296</v>
      </c>
      <c r="M35" s="3" t="s">
        <v>67</v>
      </c>
      <c r="N35" s="4">
        <v>14030.77</v>
      </c>
      <c r="O35" s="4">
        <v>7109</v>
      </c>
      <c r="P35" s="3" t="s">
        <v>67</v>
      </c>
      <c r="Q35" s="4">
        <v>5294.28</v>
      </c>
      <c r="R35" s="3">
        <v>-87.636865083743501</v>
      </c>
      <c r="S35" s="3">
        <v>41.647381766828097</v>
      </c>
      <c r="T35" s="3" t="s">
        <v>5316</v>
      </c>
      <c r="U35" s="3" t="s">
        <v>191</v>
      </c>
      <c r="V35" s="3"/>
      <c r="W35" s="3"/>
      <c r="X35" s="3" t="s">
        <v>129</v>
      </c>
      <c r="Y35" s="3" t="s">
        <v>192</v>
      </c>
      <c r="Z35" s="3" t="s">
        <v>193</v>
      </c>
      <c r="AA35" s="8">
        <f>Table1[[#This Row],[2022 AV (BOR final)]]-Table1[[#This Row],[2021 AV (BOR final)]]</f>
        <v>-7154</v>
      </c>
      <c r="AB35" s="8">
        <f>Table1[[#This Row],[2023 AV (BOR final)]]-Table1[[#This Row],[2022 AV (BOR final)]]</f>
        <v>-8187</v>
      </c>
      <c r="AC35" s="8">
        <f>Table1[[#This Row],[2022 Tax Bill]]-Table1[[#This Row],[2021 Tax Bill]]</f>
        <v>-5936.369999999999</v>
      </c>
      <c r="AD35" s="3">
        <f>COUNTIF(D:D,Table1[[#This Row],[Project Name]])</f>
        <v>24</v>
      </c>
      <c r="AE35" s="2">
        <f>IF(Table1[[#This Row],[Year Accepted]]=2022,Table1[[#This Row],[2021 AV (BOR final)]],Table1[[#This Row],[2022 AV (BOR final)]])</f>
        <v>22450</v>
      </c>
      <c r="AF35" s="2">
        <f>IF(Table1[[#This Row],[Year Accepted]]=2022,Table1[[#This Row],[2022 AV (BOR final)]],Table1[[#This Row],[2023 AV (BOR final)]])</f>
        <v>15296</v>
      </c>
      <c r="AG35" s="2">
        <f>IF(Table1[[#This Row],[Year Accepted]]=2022,Table1[[#This Row],[2021 Tax Bill]],Table1[[#This Row],[2022 Tax Bill]])</f>
        <v>19967.14</v>
      </c>
      <c r="AH35" s="2">
        <f>IF(Table1[[#This Row],[Year Accepted]]=2022,Table1[[#This Row],[2022 Tax Bill]],Table1[[#This Row],[2023 Tax Bill]])</f>
        <v>14030.77</v>
      </c>
    </row>
    <row r="36" spans="1:34" x14ac:dyDescent="0.25">
      <c r="A36" s="3" t="s">
        <v>25</v>
      </c>
      <c r="B36" s="3" t="s">
        <v>71</v>
      </c>
      <c r="C36" s="3" t="s">
        <v>315</v>
      </c>
      <c r="D36" s="3" t="s">
        <v>316</v>
      </c>
      <c r="E36" s="3" t="s">
        <v>4566</v>
      </c>
      <c r="F36" s="3" t="s">
        <v>4567</v>
      </c>
      <c r="G36" s="3">
        <v>2022</v>
      </c>
      <c r="H36" s="3">
        <v>2021</v>
      </c>
      <c r="I36" s="4">
        <v>22450</v>
      </c>
      <c r="J36" s="3" t="s">
        <v>67</v>
      </c>
      <c r="K36" s="4">
        <v>19967.14</v>
      </c>
      <c r="L36" s="4">
        <v>15295</v>
      </c>
      <c r="M36" s="3" t="s">
        <v>67</v>
      </c>
      <c r="N36" s="4">
        <v>14029.83</v>
      </c>
      <c r="O36" s="4">
        <v>7109</v>
      </c>
      <c r="P36" s="3" t="s">
        <v>67</v>
      </c>
      <c r="Q36" s="4">
        <v>5294.28</v>
      </c>
      <c r="R36" s="3">
        <v>-87.6368628507023</v>
      </c>
      <c r="S36" s="3">
        <v>41.646393264225203</v>
      </c>
      <c r="T36" s="3" t="s">
        <v>4568</v>
      </c>
      <c r="U36" s="3" t="s">
        <v>191</v>
      </c>
      <c r="V36" s="3"/>
      <c r="W36" s="3"/>
      <c r="X36" s="3" t="s">
        <v>129</v>
      </c>
      <c r="Y36" s="3" t="s">
        <v>192</v>
      </c>
      <c r="Z36" s="3" t="s">
        <v>193</v>
      </c>
      <c r="AA36" s="8">
        <f>Table1[[#This Row],[2022 AV (BOR final)]]-Table1[[#This Row],[2021 AV (BOR final)]]</f>
        <v>-7155</v>
      </c>
      <c r="AB36" s="8">
        <f>Table1[[#This Row],[2023 AV (BOR final)]]-Table1[[#This Row],[2022 AV (BOR final)]]</f>
        <v>-8186</v>
      </c>
      <c r="AC36" s="8">
        <f>Table1[[#This Row],[2022 Tax Bill]]-Table1[[#This Row],[2021 Tax Bill]]</f>
        <v>-5937.3099999999995</v>
      </c>
      <c r="AD36" s="3">
        <f>COUNTIF(D:D,Table1[[#This Row],[Project Name]])</f>
        <v>24</v>
      </c>
      <c r="AE36" s="2">
        <f>IF(Table1[[#This Row],[Year Accepted]]=2022,Table1[[#This Row],[2021 AV (BOR final)]],Table1[[#This Row],[2022 AV (BOR final)]])</f>
        <v>22450</v>
      </c>
      <c r="AF36" s="2">
        <f>IF(Table1[[#This Row],[Year Accepted]]=2022,Table1[[#This Row],[2022 AV (BOR final)]],Table1[[#This Row],[2023 AV (BOR final)]])</f>
        <v>15295</v>
      </c>
      <c r="AG36" s="2">
        <f>IF(Table1[[#This Row],[Year Accepted]]=2022,Table1[[#This Row],[2021 Tax Bill]],Table1[[#This Row],[2022 Tax Bill]])</f>
        <v>19967.14</v>
      </c>
      <c r="AH36" s="2">
        <f>IF(Table1[[#This Row],[Year Accepted]]=2022,Table1[[#This Row],[2022 Tax Bill]],Table1[[#This Row],[2023 Tax Bill]])</f>
        <v>14029.83</v>
      </c>
    </row>
    <row r="37" spans="1:34" x14ac:dyDescent="0.25">
      <c r="A37" s="3" t="s">
        <v>25</v>
      </c>
      <c r="B37" s="3" t="s">
        <v>71</v>
      </c>
      <c r="C37" s="3" t="s">
        <v>315</v>
      </c>
      <c r="D37" s="3" t="s">
        <v>316</v>
      </c>
      <c r="E37" s="3" t="s">
        <v>2869</v>
      </c>
      <c r="F37" s="3" t="s">
        <v>2870</v>
      </c>
      <c r="G37" s="3">
        <v>2022</v>
      </c>
      <c r="H37" s="3">
        <v>2021</v>
      </c>
      <c r="I37" s="4">
        <v>22450</v>
      </c>
      <c r="J37" s="3" t="s">
        <v>67</v>
      </c>
      <c r="K37" s="4">
        <v>19967.14</v>
      </c>
      <c r="L37" s="4">
        <v>15295</v>
      </c>
      <c r="M37" s="3" t="s">
        <v>67</v>
      </c>
      <c r="N37" s="4">
        <v>14029.83</v>
      </c>
      <c r="O37" s="4">
        <v>7109</v>
      </c>
      <c r="P37" s="3" t="s">
        <v>67</v>
      </c>
      <c r="Q37" s="4">
        <v>5294.28</v>
      </c>
      <c r="R37" s="3">
        <v>-87.636861737649099</v>
      </c>
      <c r="S37" s="3">
        <v>41.645899040448803</v>
      </c>
      <c r="T37" s="3" t="s">
        <v>2871</v>
      </c>
      <c r="U37" s="3" t="s">
        <v>191</v>
      </c>
      <c r="V37" s="3"/>
      <c r="W37" s="3"/>
      <c r="X37" s="3" t="s">
        <v>129</v>
      </c>
      <c r="Y37" s="3" t="s">
        <v>192</v>
      </c>
      <c r="Z37" s="3" t="s">
        <v>193</v>
      </c>
      <c r="AA37" s="8">
        <f>Table1[[#This Row],[2022 AV (BOR final)]]-Table1[[#This Row],[2021 AV (BOR final)]]</f>
        <v>-7155</v>
      </c>
      <c r="AB37" s="8">
        <f>Table1[[#This Row],[2023 AV (BOR final)]]-Table1[[#This Row],[2022 AV (BOR final)]]</f>
        <v>-8186</v>
      </c>
      <c r="AC37" s="8">
        <f>Table1[[#This Row],[2022 Tax Bill]]-Table1[[#This Row],[2021 Tax Bill]]</f>
        <v>-5937.3099999999995</v>
      </c>
      <c r="AD37" s="3">
        <f>COUNTIF(D:D,Table1[[#This Row],[Project Name]])</f>
        <v>24</v>
      </c>
      <c r="AE37" s="2">
        <f>IF(Table1[[#This Row],[Year Accepted]]=2022,Table1[[#This Row],[2021 AV (BOR final)]],Table1[[#This Row],[2022 AV (BOR final)]])</f>
        <v>22450</v>
      </c>
      <c r="AF37" s="2">
        <f>IF(Table1[[#This Row],[Year Accepted]]=2022,Table1[[#This Row],[2022 AV (BOR final)]],Table1[[#This Row],[2023 AV (BOR final)]])</f>
        <v>15295</v>
      </c>
      <c r="AG37" s="2">
        <f>IF(Table1[[#This Row],[Year Accepted]]=2022,Table1[[#This Row],[2021 Tax Bill]],Table1[[#This Row],[2022 Tax Bill]])</f>
        <v>19967.14</v>
      </c>
      <c r="AH37" s="2">
        <f>IF(Table1[[#This Row],[Year Accepted]]=2022,Table1[[#This Row],[2022 Tax Bill]],Table1[[#This Row],[2023 Tax Bill]])</f>
        <v>14029.83</v>
      </c>
    </row>
    <row r="38" spans="1:34" x14ac:dyDescent="0.25">
      <c r="A38" s="3" t="s">
        <v>25</v>
      </c>
      <c r="B38" s="3" t="s">
        <v>71</v>
      </c>
      <c r="C38" s="3" t="s">
        <v>315</v>
      </c>
      <c r="D38" s="3" t="s">
        <v>316</v>
      </c>
      <c r="E38" s="3" t="s">
        <v>529</v>
      </c>
      <c r="F38" s="3" t="s">
        <v>530</v>
      </c>
      <c r="G38" s="3">
        <v>2022</v>
      </c>
      <c r="H38" s="3">
        <v>2021</v>
      </c>
      <c r="I38" s="4">
        <v>22450</v>
      </c>
      <c r="J38" s="3" t="s">
        <v>67</v>
      </c>
      <c r="K38" s="4">
        <v>19967.14</v>
      </c>
      <c r="L38" s="4">
        <v>15296</v>
      </c>
      <c r="M38" s="3" t="s">
        <v>67</v>
      </c>
      <c r="N38" s="4">
        <v>14030.77</v>
      </c>
      <c r="O38" s="4">
        <v>7109</v>
      </c>
      <c r="P38" s="3" t="s">
        <v>67</v>
      </c>
      <c r="Q38" s="4">
        <v>5294.28</v>
      </c>
      <c r="R38" s="3">
        <v>-87.636863967440803</v>
      </c>
      <c r="S38" s="3">
        <v>41.646887501539297</v>
      </c>
      <c r="T38" s="3" t="s">
        <v>531</v>
      </c>
      <c r="U38" s="3" t="s">
        <v>191</v>
      </c>
      <c r="V38" s="3"/>
      <c r="W38" s="3"/>
      <c r="X38" s="3" t="s">
        <v>129</v>
      </c>
      <c r="Y38" s="3" t="s">
        <v>192</v>
      </c>
      <c r="Z38" s="3" t="s">
        <v>193</v>
      </c>
      <c r="AA38" s="8">
        <f>Table1[[#This Row],[2022 AV (BOR final)]]-Table1[[#This Row],[2021 AV (BOR final)]]</f>
        <v>-7154</v>
      </c>
      <c r="AB38" s="8">
        <f>Table1[[#This Row],[2023 AV (BOR final)]]-Table1[[#This Row],[2022 AV (BOR final)]]</f>
        <v>-8187</v>
      </c>
      <c r="AC38" s="8">
        <f>Table1[[#This Row],[2022 Tax Bill]]-Table1[[#This Row],[2021 Tax Bill]]</f>
        <v>-5936.369999999999</v>
      </c>
      <c r="AD38" s="3">
        <f>COUNTIF(D:D,Table1[[#This Row],[Project Name]])</f>
        <v>24</v>
      </c>
      <c r="AE38" s="2">
        <f>IF(Table1[[#This Row],[Year Accepted]]=2022,Table1[[#This Row],[2021 AV (BOR final)]],Table1[[#This Row],[2022 AV (BOR final)]])</f>
        <v>22450</v>
      </c>
      <c r="AF38" s="2">
        <f>IF(Table1[[#This Row],[Year Accepted]]=2022,Table1[[#This Row],[2022 AV (BOR final)]],Table1[[#This Row],[2023 AV (BOR final)]])</f>
        <v>15296</v>
      </c>
      <c r="AG38" s="2">
        <f>IF(Table1[[#This Row],[Year Accepted]]=2022,Table1[[#This Row],[2021 Tax Bill]],Table1[[#This Row],[2022 Tax Bill]])</f>
        <v>19967.14</v>
      </c>
      <c r="AH38" s="2">
        <f>IF(Table1[[#This Row],[Year Accepted]]=2022,Table1[[#This Row],[2022 Tax Bill]],Table1[[#This Row],[2023 Tax Bill]])</f>
        <v>14030.77</v>
      </c>
    </row>
    <row r="39" spans="1:34" x14ac:dyDescent="0.25">
      <c r="A39" s="3" t="s">
        <v>25</v>
      </c>
      <c r="B39" s="3" t="s">
        <v>71</v>
      </c>
      <c r="C39" s="3" t="s">
        <v>315</v>
      </c>
      <c r="D39" s="3" t="s">
        <v>316</v>
      </c>
      <c r="E39" s="3" t="s">
        <v>1975</v>
      </c>
      <c r="F39" s="3" t="s">
        <v>1976</v>
      </c>
      <c r="G39" s="3">
        <v>2022</v>
      </c>
      <c r="H39" s="3">
        <v>2021</v>
      </c>
      <c r="I39" s="4">
        <v>4951</v>
      </c>
      <c r="J39" s="3" t="s">
        <v>149</v>
      </c>
      <c r="K39" s="4">
        <v>4403.3100000000004</v>
      </c>
      <c r="L39" s="4">
        <v>4892</v>
      </c>
      <c r="M39" s="3" t="s">
        <v>149</v>
      </c>
      <c r="N39" s="4">
        <v>4487.42</v>
      </c>
      <c r="O39" s="4">
        <v>1745</v>
      </c>
      <c r="P39" s="3" t="s">
        <v>149</v>
      </c>
      <c r="Q39" s="4">
        <v>1299.43</v>
      </c>
      <c r="R39" s="3">
        <v>-87.6367773361292</v>
      </c>
      <c r="S39" s="3">
        <v>41.645077187389603</v>
      </c>
      <c r="T39" s="3" t="s">
        <v>1977</v>
      </c>
      <c r="U39" s="3" t="s">
        <v>191</v>
      </c>
      <c r="V39" s="3"/>
      <c r="W39" s="3"/>
      <c r="X39" s="3" t="s">
        <v>129</v>
      </c>
      <c r="Y39" s="3" t="s">
        <v>192</v>
      </c>
      <c r="Z39" s="3" t="s">
        <v>193</v>
      </c>
      <c r="AA39" s="8">
        <f>Table1[[#This Row],[2022 AV (BOR final)]]-Table1[[#This Row],[2021 AV (BOR final)]]</f>
        <v>-59</v>
      </c>
      <c r="AB39" s="8">
        <f>Table1[[#This Row],[2023 AV (BOR final)]]-Table1[[#This Row],[2022 AV (BOR final)]]</f>
        <v>-3147</v>
      </c>
      <c r="AC39" s="8">
        <f>Table1[[#This Row],[2022 Tax Bill]]-Table1[[#This Row],[2021 Tax Bill]]</f>
        <v>84.109999999999673</v>
      </c>
      <c r="AD39" s="3">
        <f>COUNTIF(D:D,Table1[[#This Row],[Project Name]])</f>
        <v>24</v>
      </c>
      <c r="AE39" s="2">
        <f>IF(Table1[[#This Row],[Year Accepted]]=2022,Table1[[#This Row],[2021 AV (BOR final)]],Table1[[#This Row],[2022 AV (BOR final)]])</f>
        <v>4951</v>
      </c>
      <c r="AF39" s="2">
        <f>IF(Table1[[#This Row],[Year Accepted]]=2022,Table1[[#This Row],[2022 AV (BOR final)]],Table1[[#This Row],[2023 AV (BOR final)]])</f>
        <v>4892</v>
      </c>
      <c r="AG39" s="2">
        <f>IF(Table1[[#This Row],[Year Accepted]]=2022,Table1[[#This Row],[2021 Tax Bill]],Table1[[#This Row],[2022 Tax Bill]])</f>
        <v>4403.3100000000004</v>
      </c>
      <c r="AH39" s="2">
        <f>IF(Table1[[#This Row],[Year Accepted]]=2022,Table1[[#This Row],[2022 Tax Bill]],Table1[[#This Row],[2023 Tax Bill]])</f>
        <v>4487.42</v>
      </c>
    </row>
    <row r="40" spans="1:34" x14ac:dyDescent="0.25">
      <c r="A40" s="3" t="s">
        <v>25</v>
      </c>
      <c r="B40" s="3" t="s">
        <v>71</v>
      </c>
      <c r="C40" s="3" t="s">
        <v>315</v>
      </c>
      <c r="D40" s="3" t="s">
        <v>316</v>
      </c>
      <c r="E40" s="3" t="s">
        <v>4521</v>
      </c>
      <c r="F40" s="3" t="s">
        <v>4522</v>
      </c>
      <c r="G40" s="3">
        <v>2022</v>
      </c>
      <c r="H40" s="3">
        <v>2021</v>
      </c>
      <c r="I40" s="4">
        <v>35770</v>
      </c>
      <c r="J40" s="3" t="s">
        <v>135</v>
      </c>
      <c r="K40" s="4">
        <v>31813.95</v>
      </c>
      <c r="L40" s="4">
        <v>12525</v>
      </c>
      <c r="M40" s="3" t="s">
        <v>135</v>
      </c>
      <c r="N40" s="4">
        <v>11488.85</v>
      </c>
      <c r="O40" s="4">
        <v>16169</v>
      </c>
      <c r="P40" s="3" t="s">
        <v>135</v>
      </c>
      <c r="Q40" s="4">
        <v>12041.56</v>
      </c>
      <c r="R40" s="3">
        <v>-87.636776729095999</v>
      </c>
      <c r="S40" s="3">
        <v>41.644803563823103</v>
      </c>
      <c r="T40" s="3" t="s">
        <v>4523</v>
      </c>
      <c r="U40" s="3" t="s">
        <v>191</v>
      </c>
      <c r="V40" s="3"/>
      <c r="W40" s="3"/>
      <c r="X40" s="3" t="s">
        <v>129</v>
      </c>
      <c r="Y40" s="3" t="s">
        <v>192</v>
      </c>
      <c r="Z40" s="3" t="s">
        <v>193</v>
      </c>
      <c r="AA40" s="8">
        <f>Table1[[#This Row],[2022 AV (BOR final)]]-Table1[[#This Row],[2021 AV (BOR final)]]</f>
        <v>-23245</v>
      </c>
      <c r="AB40" s="8">
        <f>Table1[[#This Row],[2023 AV (BOR final)]]-Table1[[#This Row],[2022 AV (BOR final)]]</f>
        <v>3644</v>
      </c>
      <c r="AC40" s="8">
        <f>Table1[[#This Row],[2022 Tax Bill]]-Table1[[#This Row],[2021 Tax Bill]]</f>
        <v>-20325.099999999999</v>
      </c>
      <c r="AD40" s="3">
        <f>COUNTIF(D:D,Table1[[#This Row],[Project Name]])</f>
        <v>24</v>
      </c>
      <c r="AE40" s="2">
        <f>IF(Table1[[#This Row],[Year Accepted]]=2022,Table1[[#This Row],[2021 AV (BOR final)]],Table1[[#This Row],[2022 AV (BOR final)]])</f>
        <v>35770</v>
      </c>
      <c r="AF40" s="2">
        <f>IF(Table1[[#This Row],[Year Accepted]]=2022,Table1[[#This Row],[2022 AV (BOR final)]],Table1[[#This Row],[2023 AV (BOR final)]])</f>
        <v>12525</v>
      </c>
      <c r="AG40" s="2">
        <f>IF(Table1[[#This Row],[Year Accepted]]=2022,Table1[[#This Row],[2021 Tax Bill]],Table1[[#This Row],[2022 Tax Bill]])</f>
        <v>31813.95</v>
      </c>
      <c r="AH40" s="2">
        <f>IF(Table1[[#This Row],[Year Accepted]]=2022,Table1[[#This Row],[2022 Tax Bill]],Table1[[#This Row],[2023 Tax Bill]])</f>
        <v>11488.85</v>
      </c>
    </row>
    <row r="41" spans="1:34" x14ac:dyDescent="0.25">
      <c r="A41" s="3" t="s">
        <v>25</v>
      </c>
      <c r="B41" s="3" t="s">
        <v>71</v>
      </c>
      <c r="C41" s="3" t="s">
        <v>315</v>
      </c>
      <c r="D41" s="3" t="s">
        <v>316</v>
      </c>
      <c r="E41" s="3" t="s">
        <v>414</v>
      </c>
      <c r="F41" s="3" t="s">
        <v>415</v>
      </c>
      <c r="G41" s="3">
        <v>2022</v>
      </c>
      <c r="H41" s="3">
        <v>2021</v>
      </c>
      <c r="I41" s="4">
        <v>6587</v>
      </c>
      <c r="J41" s="3" t="s">
        <v>185</v>
      </c>
      <c r="K41" s="4">
        <v>5858.54</v>
      </c>
      <c r="L41" s="4">
        <v>6587</v>
      </c>
      <c r="M41" s="3" t="s">
        <v>185</v>
      </c>
      <c r="N41" s="4">
        <v>6042</v>
      </c>
      <c r="O41" s="4">
        <v>7601</v>
      </c>
      <c r="P41" s="3" t="s">
        <v>185</v>
      </c>
      <c r="Q41" s="4">
        <v>5660.68</v>
      </c>
      <c r="R41" s="3">
        <v>-87.636409317429099</v>
      </c>
      <c r="S41" s="3">
        <v>41.644903399708703</v>
      </c>
      <c r="T41" s="3" t="s">
        <v>416</v>
      </c>
      <c r="U41" s="3" t="s">
        <v>191</v>
      </c>
      <c r="V41" s="3"/>
      <c r="W41" s="3"/>
      <c r="X41" s="3" t="s">
        <v>129</v>
      </c>
      <c r="Y41" s="3" t="s">
        <v>192</v>
      </c>
      <c r="Z41" s="3" t="s">
        <v>193</v>
      </c>
      <c r="AA41" s="8">
        <f>Table1[[#This Row],[2022 AV (BOR final)]]-Table1[[#This Row],[2021 AV (BOR final)]]</f>
        <v>0</v>
      </c>
      <c r="AB41" s="8">
        <f>Table1[[#This Row],[2023 AV (BOR final)]]-Table1[[#This Row],[2022 AV (BOR final)]]</f>
        <v>1014</v>
      </c>
      <c r="AC41" s="8">
        <f>Table1[[#This Row],[2022 Tax Bill]]-Table1[[#This Row],[2021 Tax Bill]]</f>
        <v>183.46000000000004</v>
      </c>
      <c r="AD41" s="3">
        <f>COUNTIF(D:D,Table1[[#This Row],[Project Name]])</f>
        <v>24</v>
      </c>
      <c r="AE41" s="2">
        <f>IF(Table1[[#This Row],[Year Accepted]]=2022,Table1[[#This Row],[2021 AV (BOR final)]],Table1[[#This Row],[2022 AV (BOR final)]])</f>
        <v>6587</v>
      </c>
      <c r="AF41" s="2">
        <f>IF(Table1[[#This Row],[Year Accepted]]=2022,Table1[[#This Row],[2022 AV (BOR final)]],Table1[[#This Row],[2023 AV (BOR final)]])</f>
        <v>6587</v>
      </c>
      <c r="AG41" s="2">
        <f>IF(Table1[[#This Row],[Year Accepted]]=2022,Table1[[#This Row],[2021 Tax Bill]],Table1[[#This Row],[2022 Tax Bill]])</f>
        <v>5858.54</v>
      </c>
      <c r="AH41" s="2">
        <f>IF(Table1[[#This Row],[Year Accepted]]=2022,Table1[[#This Row],[2022 Tax Bill]],Table1[[#This Row],[2023 Tax Bill]])</f>
        <v>6042</v>
      </c>
    </row>
    <row r="42" spans="1:34" x14ac:dyDescent="0.25">
      <c r="A42" s="3" t="s">
        <v>25</v>
      </c>
      <c r="B42" s="3" t="s">
        <v>26</v>
      </c>
      <c r="C42" s="3" t="s">
        <v>315</v>
      </c>
      <c r="D42" s="3" t="s">
        <v>3253</v>
      </c>
      <c r="E42" s="3" t="s">
        <v>3254</v>
      </c>
      <c r="F42" s="3" t="s">
        <v>3255</v>
      </c>
      <c r="G42" s="3">
        <v>2022</v>
      </c>
      <c r="H42" s="3">
        <v>2021</v>
      </c>
      <c r="I42" s="4">
        <v>24537</v>
      </c>
      <c r="J42" s="3" t="s">
        <v>52</v>
      </c>
      <c r="K42" s="4">
        <v>21823.13</v>
      </c>
      <c r="L42" s="4">
        <v>24537</v>
      </c>
      <c r="M42" s="3" t="s">
        <v>52</v>
      </c>
      <c r="N42" s="4">
        <v>22507.39</v>
      </c>
      <c r="O42" s="4">
        <v>16336</v>
      </c>
      <c r="P42" s="3" t="s">
        <v>52</v>
      </c>
      <c r="Q42" s="4">
        <v>12165.75</v>
      </c>
      <c r="R42" s="3">
        <v>-87.619924144773904</v>
      </c>
      <c r="S42" s="3">
        <v>41.644840170055097</v>
      </c>
      <c r="T42" s="3" t="s">
        <v>3256</v>
      </c>
      <c r="U42" s="3" t="s">
        <v>191</v>
      </c>
      <c r="V42" s="3"/>
      <c r="W42" s="3"/>
      <c r="X42" s="3" t="s">
        <v>129</v>
      </c>
      <c r="Y42" s="3" t="s">
        <v>192</v>
      </c>
      <c r="Z42" s="3" t="s">
        <v>193</v>
      </c>
      <c r="AA42" s="8">
        <f>Table1[[#This Row],[2022 AV (BOR final)]]-Table1[[#This Row],[2021 AV (BOR final)]]</f>
        <v>0</v>
      </c>
      <c r="AB42" s="8">
        <f>Table1[[#This Row],[2023 AV (BOR final)]]-Table1[[#This Row],[2022 AV (BOR final)]]</f>
        <v>-8201</v>
      </c>
      <c r="AC42" s="8">
        <f>Table1[[#This Row],[2022 Tax Bill]]-Table1[[#This Row],[2021 Tax Bill]]</f>
        <v>684.2599999999984</v>
      </c>
      <c r="AD42" s="3">
        <f>COUNTIF(D:D,Table1[[#This Row],[Project Name]])</f>
        <v>1</v>
      </c>
      <c r="AE42" s="2">
        <f>IF(Table1[[#This Row],[Year Accepted]]=2022,Table1[[#This Row],[2021 AV (BOR final)]],Table1[[#This Row],[2022 AV (BOR final)]])</f>
        <v>24537</v>
      </c>
      <c r="AF42" s="2">
        <f>IF(Table1[[#This Row],[Year Accepted]]=2022,Table1[[#This Row],[2022 AV (BOR final)]],Table1[[#This Row],[2023 AV (BOR final)]])</f>
        <v>24537</v>
      </c>
      <c r="AG42" s="2">
        <f>IF(Table1[[#This Row],[Year Accepted]]=2022,Table1[[#This Row],[2021 Tax Bill]],Table1[[#This Row],[2022 Tax Bill]])</f>
        <v>21823.13</v>
      </c>
      <c r="AH42" s="2">
        <f>IF(Table1[[#This Row],[Year Accepted]]=2022,Table1[[#This Row],[2022 Tax Bill]],Table1[[#This Row],[2023 Tax Bill]])</f>
        <v>22507.39</v>
      </c>
    </row>
    <row r="43" spans="1:34" x14ac:dyDescent="0.25">
      <c r="A43" s="3" t="s">
        <v>25</v>
      </c>
      <c r="B43" s="3" t="s">
        <v>26</v>
      </c>
      <c r="C43" s="3" t="s">
        <v>777</v>
      </c>
      <c r="D43" s="3" t="s">
        <v>3796</v>
      </c>
      <c r="E43" s="3" t="s">
        <v>3797</v>
      </c>
      <c r="F43" s="3" t="s">
        <v>3798</v>
      </c>
      <c r="G43" s="3">
        <v>2022</v>
      </c>
      <c r="H43" s="3">
        <v>2021</v>
      </c>
      <c r="I43" s="4">
        <v>38760</v>
      </c>
      <c r="J43" s="3" t="s">
        <v>76</v>
      </c>
      <c r="K43" s="4">
        <v>16731.509999999998</v>
      </c>
      <c r="L43" s="4">
        <v>25193</v>
      </c>
      <c r="M43" s="3" t="s">
        <v>76</v>
      </c>
      <c r="N43" s="4">
        <v>11002.88</v>
      </c>
      <c r="O43" s="4">
        <v>21329</v>
      </c>
      <c r="P43" s="3" t="s">
        <v>76</v>
      </c>
      <c r="Q43" s="4">
        <v>7215.81</v>
      </c>
      <c r="R43" s="3">
        <v>-87.761426591903998</v>
      </c>
      <c r="S43" s="3">
        <v>41.843989203619401</v>
      </c>
      <c r="T43" s="3" t="s">
        <v>3799</v>
      </c>
      <c r="U43" s="3" t="s">
        <v>782</v>
      </c>
      <c r="V43" s="3"/>
      <c r="W43" s="3"/>
      <c r="X43" s="3" t="s">
        <v>111</v>
      </c>
      <c r="Y43" s="3" t="s">
        <v>334</v>
      </c>
      <c r="Z43" s="3" t="s">
        <v>89</v>
      </c>
      <c r="AA43" s="8">
        <f>Table1[[#This Row],[2022 AV (BOR final)]]-Table1[[#This Row],[2021 AV (BOR final)]]</f>
        <v>-13567</v>
      </c>
      <c r="AB43" s="8">
        <f>Table1[[#This Row],[2023 AV (BOR final)]]-Table1[[#This Row],[2022 AV (BOR final)]]</f>
        <v>-3864</v>
      </c>
      <c r="AC43" s="8">
        <f>Table1[[#This Row],[2022 Tax Bill]]-Table1[[#This Row],[2021 Tax Bill]]</f>
        <v>-5728.6299999999992</v>
      </c>
      <c r="AD43" s="3">
        <f>COUNTIF(D:D,Table1[[#This Row],[Project Name]])</f>
        <v>1</v>
      </c>
      <c r="AE43" s="2">
        <f>IF(Table1[[#This Row],[Year Accepted]]=2022,Table1[[#This Row],[2021 AV (BOR final)]],Table1[[#This Row],[2022 AV (BOR final)]])</f>
        <v>38760</v>
      </c>
      <c r="AF43" s="2">
        <f>IF(Table1[[#This Row],[Year Accepted]]=2022,Table1[[#This Row],[2022 AV (BOR final)]],Table1[[#This Row],[2023 AV (BOR final)]])</f>
        <v>25193</v>
      </c>
      <c r="AG43" s="2">
        <f>IF(Table1[[#This Row],[Year Accepted]]=2022,Table1[[#This Row],[2021 Tax Bill]],Table1[[#This Row],[2022 Tax Bill]])</f>
        <v>16731.509999999998</v>
      </c>
      <c r="AH43" s="2">
        <f>IF(Table1[[#This Row],[Year Accepted]]=2022,Table1[[#This Row],[2022 Tax Bill]],Table1[[#This Row],[2023 Tax Bill]])</f>
        <v>11002.88</v>
      </c>
    </row>
    <row r="44" spans="1:34" x14ac:dyDescent="0.25">
      <c r="A44" s="3" t="s">
        <v>25</v>
      </c>
      <c r="B44" s="3" t="s">
        <v>26</v>
      </c>
      <c r="C44" s="3" t="s">
        <v>777</v>
      </c>
      <c r="D44" s="3" t="s">
        <v>2921</v>
      </c>
      <c r="E44" s="3" t="s">
        <v>2922</v>
      </c>
      <c r="F44" s="3" t="s">
        <v>2923</v>
      </c>
      <c r="G44" s="3">
        <v>2022</v>
      </c>
      <c r="H44" s="3">
        <v>2021</v>
      </c>
      <c r="I44" s="4">
        <v>37838</v>
      </c>
      <c r="J44" s="3" t="s">
        <v>76</v>
      </c>
      <c r="K44" s="4">
        <v>16333.44</v>
      </c>
      <c r="L44" s="4">
        <v>22566</v>
      </c>
      <c r="M44" s="3" t="s">
        <v>76</v>
      </c>
      <c r="N44" s="4">
        <v>9855.49</v>
      </c>
      <c r="O44" s="4">
        <v>24387</v>
      </c>
      <c r="P44" s="3" t="s">
        <v>76</v>
      </c>
      <c r="Q44" s="4">
        <v>8250.3799999999992</v>
      </c>
      <c r="R44" s="3">
        <v>-87.756149469276593</v>
      </c>
      <c r="S44" s="3">
        <v>41.829448426349302</v>
      </c>
      <c r="T44" s="3" t="s">
        <v>2924</v>
      </c>
      <c r="U44" s="3" t="s">
        <v>782</v>
      </c>
      <c r="V44" s="3"/>
      <c r="W44" s="3"/>
      <c r="X44" s="3" t="s">
        <v>111</v>
      </c>
      <c r="Y44" s="3" t="s">
        <v>334</v>
      </c>
      <c r="Z44" s="3" t="s">
        <v>89</v>
      </c>
      <c r="AA44" s="8">
        <f>Table1[[#This Row],[2022 AV (BOR final)]]-Table1[[#This Row],[2021 AV (BOR final)]]</f>
        <v>-15272</v>
      </c>
      <c r="AB44" s="8">
        <f>Table1[[#This Row],[2023 AV (BOR final)]]-Table1[[#This Row],[2022 AV (BOR final)]]</f>
        <v>1821</v>
      </c>
      <c r="AC44" s="8">
        <f>Table1[[#This Row],[2022 Tax Bill]]-Table1[[#This Row],[2021 Tax Bill]]</f>
        <v>-6477.9500000000007</v>
      </c>
      <c r="AD44" s="3">
        <f>COUNTIF(D:D,Table1[[#This Row],[Project Name]])</f>
        <v>1</v>
      </c>
      <c r="AE44" s="2">
        <f>IF(Table1[[#This Row],[Year Accepted]]=2022,Table1[[#This Row],[2021 AV (BOR final)]],Table1[[#This Row],[2022 AV (BOR final)]])</f>
        <v>37838</v>
      </c>
      <c r="AF44" s="2">
        <f>IF(Table1[[#This Row],[Year Accepted]]=2022,Table1[[#This Row],[2022 AV (BOR final)]],Table1[[#This Row],[2023 AV (BOR final)]])</f>
        <v>22566</v>
      </c>
      <c r="AG44" s="2">
        <f>IF(Table1[[#This Row],[Year Accepted]]=2022,Table1[[#This Row],[2021 Tax Bill]],Table1[[#This Row],[2022 Tax Bill]])</f>
        <v>16333.44</v>
      </c>
      <c r="AH44" s="2">
        <f>IF(Table1[[#This Row],[Year Accepted]]=2022,Table1[[#This Row],[2022 Tax Bill]],Table1[[#This Row],[2023 Tax Bill]])</f>
        <v>9855.49</v>
      </c>
    </row>
    <row r="45" spans="1:34" x14ac:dyDescent="0.25">
      <c r="A45" s="3" t="s">
        <v>25</v>
      </c>
      <c r="B45" s="3" t="s">
        <v>26</v>
      </c>
      <c r="C45" s="3" t="s">
        <v>873</v>
      </c>
      <c r="D45" s="3" t="s">
        <v>874</v>
      </c>
      <c r="E45" s="3" t="s">
        <v>875</v>
      </c>
      <c r="F45" s="3" t="s">
        <v>876</v>
      </c>
      <c r="G45" s="3">
        <v>2022</v>
      </c>
      <c r="H45" s="3">
        <v>2021</v>
      </c>
      <c r="I45" s="4">
        <v>420075</v>
      </c>
      <c r="J45" s="3" t="s">
        <v>126</v>
      </c>
      <c r="K45" s="4">
        <v>116612.64</v>
      </c>
      <c r="L45" s="4">
        <v>260037</v>
      </c>
      <c r="M45" s="3" t="s">
        <v>126</v>
      </c>
      <c r="N45" s="4">
        <v>63535.76</v>
      </c>
      <c r="O45" s="4">
        <v>260037</v>
      </c>
      <c r="P45" s="3" t="s">
        <v>126</v>
      </c>
      <c r="Q45" s="4">
        <v>66034.429999999993</v>
      </c>
      <c r="R45" s="3">
        <v>-88.020883752881403</v>
      </c>
      <c r="S45" s="3">
        <v>42.001671497018002</v>
      </c>
      <c r="T45" s="3" t="s">
        <v>877</v>
      </c>
      <c r="U45" s="3" t="s">
        <v>878</v>
      </c>
      <c r="V45" s="3"/>
      <c r="W45" s="3"/>
      <c r="X45" s="3" t="s">
        <v>144</v>
      </c>
      <c r="Y45" s="3" t="s">
        <v>879</v>
      </c>
      <c r="Z45" s="3" t="s">
        <v>102</v>
      </c>
      <c r="AA45" s="8">
        <f>Table1[[#This Row],[2022 AV (BOR final)]]-Table1[[#This Row],[2021 AV (BOR final)]]</f>
        <v>-160038</v>
      </c>
      <c r="AB45" s="8">
        <f>Table1[[#This Row],[2023 AV (BOR final)]]-Table1[[#This Row],[2022 AV (BOR final)]]</f>
        <v>0</v>
      </c>
      <c r="AC45" s="8">
        <f>Table1[[#This Row],[2022 Tax Bill]]-Table1[[#This Row],[2021 Tax Bill]]</f>
        <v>-53076.88</v>
      </c>
      <c r="AD45" s="3">
        <f>COUNTIF(D:D,Table1[[#This Row],[Project Name]])</f>
        <v>1</v>
      </c>
      <c r="AE45" s="2">
        <f>IF(Table1[[#This Row],[Year Accepted]]=2022,Table1[[#This Row],[2021 AV (BOR final)]],Table1[[#This Row],[2022 AV (BOR final)]])</f>
        <v>420075</v>
      </c>
      <c r="AF45" s="2">
        <f>IF(Table1[[#This Row],[Year Accepted]]=2022,Table1[[#This Row],[2022 AV (BOR final)]],Table1[[#This Row],[2023 AV (BOR final)]])</f>
        <v>260037</v>
      </c>
      <c r="AG45" s="2">
        <f>IF(Table1[[#This Row],[Year Accepted]]=2022,Table1[[#This Row],[2021 Tax Bill]],Table1[[#This Row],[2022 Tax Bill]])</f>
        <v>116612.64</v>
      </c>
      <c r="AH45" s="2">
        <f>IF(Table1[[#This Row],[Year Accepted]]=2022,Table1[[#This Row],[2022 Tax Bill]],Table1[[#This Row],[2023 Tax Bill]])</f>
        <v>63535.76</v>
      </c>
    </row>
    <row r="46" spans="1:34" x14ac:dyDescent="0.25">
      <c r="A46" s="3" t="s">
        <v>25</v>
      </c>
      <c r="B46" s="3" t="s">
        <v>26</v>
      </c>
      <c r="C46" s="3" t="s">
        <v>461</v>
      </c>
      <c r="D46" s="3" t="s">
        <v>462</v>
      </c>
      <c r="E46" s="3" t="s">
        <v>3270</v>
      </c>
      <c r="F46" s="3" t="s">
        <v>3271</v>
      </c>
      <c r="G46" s="3">
        <v>2022</v>
      </c>
      <c r="H46" s="3">
        <v>2021</v>
      </c>
      <c r="I46" s="4">
        <v>119906</v>
      </c>
      <c r="J46" s="3" t="s">
        <v>730</v>
      </c>
      <c r="K46" s="4">
        <v>31820.51</v>
      </c>
      <c r="L46" s="4">
        <v>107756</v>
      </c>
      <c r="M46" s="3" t="s">
        <v>730</v>
      </c>
      <c r="N46" s="4">
        <v>25030.400000000001</v>
      </c>
      <c r="O46" s="4">
        <v>107756</v>
      </c>
      <c r="P46" s="3" t="s">
        <v>730</v>
      </c>
      <c r="Q46" s="4">
        <v>26086.43</v>
      </c>
      <c r="R46" s="3">
        <v>-87.694728589245997</v>
      </c>
      <c r="S46" s="3">
        <v>42.053374845110298</v>
      </c>
      <c r="T46" s="3" t="s">
        <v>3272</v>
      </c>
      <c r="U46" s="3" t="s">
        <v>466</v>
      </c>
      <c r="V46" s="3" t="s">
        <v>467</v>
      </c>
      <c r="W46" s="3"/>
      <c r="X46" s="3" t="s">
        <v>57</v>
      </c>
      <c r="Y46" s="3" t="s">
        <v>468</v>
      </c>
      <c r="Z46" s="3" t="s">
        <v>48</v>
      </c>
      <c r="AA46" s="8">
        <f>Table1[[#This Row],[2022 AV (BOR final)]]-Table1[[#This Row],[2021 AV (BOR final)]]</f>
        <v>-12150</v>
      </c>
      <c r="AB46" s="8">
        <f>Table1[[#This Row],[2023 AV (BOR final)]]-Table1[[#This Row],[2022 AV (BOR final)]]</f>
        <v>0</v>
      </c>
      <c r="AC46" s="8">
        <f>Table1[[#This Row],[2022 Tax Bill]]-Table1[[#This Row],[2021 Tax Bill]]</f>
        <v>-6790.1099999999969</v>
      </c>
      <c r="AD46" s="3">
        <f>COUNTIF(D:D,Table1[[#This Row],[Project Name]])</f>
        <v>5</v>
      </c>
      <c r="AE46" s="2">
        <f>IF(Table1[[#This Row],[Year Accepted]]=2022,Table1[[#This Row],[2021 AV (BOR final)]],Table1[[#This Row],[2022 AV (BOR final)]])</f>
        <v>119906</v>
      </c>
      <c r="AF46" s="2">
        <f>IF(Table1[[#This Row],[Year Accepted]]=2022,Table1[[#This Row],[2022 AV (BOR final)]],Table1[[#This Row],[2023 AV (BOR final)]])</f>
        <v>107756</v>
      </c>
      <c r="AG46" s="2">
        <f>IF(Table1[[#This Row],[Year Accepted]]=2022,Table1[[#This Row],[2021 Tax Bill]],Table1[[#This Row],[2022 Tax Bill]])</f>
        <v>31820.51</v>
      </c>
      <c r="AH46" s="2">
        <f>IF(Table1[[#This Row],[Year Accepted]]=2022,Table1[[#This Row],[2022 Tax Bill]],Table1[[#This Row],[2023 Tax Bill]])</f>
        <v>25030.400000000001</v>
      </c>
    </row>
    <row r="47" spans="1:34" x14ac:dyDescent="0.25">
      <c r="A47" s="3" t="s">
        <v>25</v>
      </c>
      <c r="B47" s="3" t="s">
        <v>26</v>
      </c>
      <c r="C47" s="3" t="s">
        <v>461</v>
      </c>
      <c r="D47" s="3" t="s">
        <v>462</v>
      </c>
      <c r="E47" s="3" t="s">
        <v>2943</v>
      </c>
      <c r="F47" s="3" t="s">
        <v>2944</v>
      </c>
      <c r="G47" s="3">
        <v>2022</v>
      </c>
      <c r="H47" s="3">
        <v>2021</v>
      </c>
      <c r="I47" s="4">
        <v>26277</v>
      </c>
      <c r="J47" s="3" t="s">
        <v>730</v>
      </c>
      <c r="K47" s="4">
        <v>6973.36</v>
      </c>
      <c r="L47" s="4">
        <v>33930</v>
      </c>
      <c r="M47" s="3" t="s">
        <v>730</v>
      </c>
      <c r="N47" s="4">
        <v>7881.52</v>
      </c>
      <c r="O47" s="4">
        <v>33930</v>
      </c>
      <c r="P47" s="3" t="s">
        <v>730</v>
      </c>
      <c r="Q47" s="4">
        <v>8214.0499999999993</v>
      </c>
      <c r="R47" s="3">
        <v>-87.693992409061195</v>
      </c>
      <c r="S47" s="3">
        <v>42.053694575775097</v>
      </c>
      <c r="T47" s="3" t="s">
        <v>2945</v>
      </c>
      <c r="U47" s="3" t="s">
        <v>466</v>
      </c>
      <c r="V47" s="3" t="s">
        <v>467</v>
      </c>
      <c r="W47" s="3"/>
      <c r="X47" s="3" t="s">
        <v>57</v>
      </c>
      <c r="Y47" s="3" t="s">
        <v>468</v>
      </c>
      <c r="Z47" s="3" t="s">
        <v>48</v>
      </c>
      <c r="AA47" s="8">
        <f>Table1[[#This Row],[2022 AV (BOR final)]]-Table1[[#This Row],[2021 AV (BOR final)]]</f>
        <v>7653</v>
      </c>
      <c r="AB47" s="8">
        <f>Table1[[#This Row],[2023 AV (BOR final)]]-Table1[[#This Row],[2022 AV (BOR final)]]</f>
        <v>0</v>
      </c>
      <c r="AC47" s="8">
        <f>Table1[[#This Row],[2022 Tax Bill]]-Table1[[#This Row],[2021 Tax Bill]]</f>
        <v>908.16000000000076</v>
      </c>
      <c r="AD47" s="3">
        <f>COUNTIF(D:D,Table1[[#This Row],[Project Name]])</f>
        <v>5</v>
      </c>
      <c r="AE47" s="2">
        <f>IF(Table1[[#This Row],[Year Accepted]]=2022,Table1[[#This Row],[2021 AV (BOR final)]],Table1[[#This Row],[2022 AV (BOR final)]])</f>
        <v>26277</v>
      </c>
      <c r="AF47" s="2">
        <f>IF(Table1[[#This Row],[Year Accepted]]=2022,Table1[[#This Row],[2022 AV (BOR final)]],Table1[[#This Row],[2023 AV (BOR final)]])</f>
        <v>33930</v>
      </c>
      <c r="AG47" s="2">
        <f>IF(Table1[[#This Row],[Year Accepted]]=2022,Table1[[#This Row],[2021 Tax Bill]],Table1[[#This Row],[2022 Tax Bill]])</f>
        <v>6973.36</v>
      </c>
      <c r="AH47" s="2">
        <f>IF(Table1[[#This Row],[Year Accepted]]=2022,Table1[[#This Row],[2022 Tax Bill]],Table1[[#This Row],[2023 Tax Bill]])</f>
        <v>7881.52</v>
      </c>
    </row>
    <row r="48" spans="1:34" x14ac:dyDescent="0.25">
      <c r="A48" s="3" t="s">
        <v>25</v>
      </c>
      <c r="B48" s="3" t="s">
        <v>26</v>
      </c>
      <c r="C48" s="3" t="s">
        <v>461</v>
      </c>
      <c r="D48" s="3" t="s">
        <v>462</v>
      </c>
      <c r="E48" s="3" t="s">
        <v>2124</v>
      </c>
      <c r="F48" s="3" t="s">
        <v>2125</v>
      </c>
      <c r="G48" s="3">
        <v>2022</v>
      </c>
      <c r="H48" s="3">
        <v>2021</v>
      </c>
      <c r="I48" s="4">
        <v>2836</v>
      </c>
      <c r="J48" s="3" t="s">
        <v>185</v>
      </c>
      <c r="K48" s="4">
        <v>752.64</v>
      </c>
      <c r="L48" s="4">
        <v>2836</v>
      </c>
      <c r="M48" s="3" t="s">
        <v>185</v>
      </c>
      <c r="N48" s="4">
        <v>658.8</v>
      </c>
      <c r="O48" s="4">
        <v>2836</v>
      </c>
      <c r="P48" s="3" t="s">
        <v>185</v>
      </c>
      <c r="Q48" s="4">
        <v>686.54</v>
      </c>
      <c r="R48" s="3">
        <v>-87.693822873737901</v>
      </c>
      <c r="S48" s="3">
        <v>42.053748149334702</v>
      </c>
      <c r="T48" s="3" t="s">
        <v>2126</v>
      </c>
      <c r="U48" s="3" t="s">
        <v>466</v>
      </c>
      <c r="V48" s="3" t="s">
        <v>467</v>
      </c>
      <c r="W48" s="3"/>
      <c r="X48" s="3" t="s">
        <v>57</v>
      </c>
      <c r="Y48" s="3" t="s">
        <v>468</v>
      </c>
      <c r="Z48" s="3" t="s">
        <v>48</v>
      </c>
      <c r="AA48" s="8">
        <f>Table1[[#This Row],[2022 AV (BOR final)]]-Table1[[#This Row],[2021 AV (BOR final)]]</f>
        <v>0</v>
      </c>
      <c r="AB48" s="8">
        <f>Table1[[#This Row],[2023 AV (BOR final)]]-Table1[[#This Row],[2022 AV (BOR final)]]</f>
        <v>0</v>
      </c>
      <c r="AC48" s="8">
        <f>Table1[[#This Row],[2022 Tax Bill]]-Table1[[#This Row],[2021 Tax Bill]]</f>
        <v>-93.840000000000032</v>
      </c>
      <c r="AD48" s="3">
        <f>COUNTIF(D:D,Table1[[#This Row],[Project Name]])</f>
        <v>5</v>
      </c>
      <c r="AE48" s="2">
        <f>IF(Table1[[#This Row],[Year Accepted]]=2022,Table1[[#This Row],[2021 AV (BOR final)]],Table1[[#This Row],[2022 AV (BOR final)]])</f>
        <v>2836</v>
      </c>
      <c r="AF48" s="2">
        <f>IF(Table1[[#This Row],[Year Accepted]]=2022,Table1[[#This Row],[2022 AV (BOR final)]],Table1[[#This Row],[2023 AV (BOR final)]])</f>
        <v>2836</v>
      </c>
      <c r="AG48" s="2">
        <f>IF(Table1[[#This Row],[Year Accepted]]=2022,Table1[[#This Row],[2021 Tax Bill]],Table1[[#This Row],[2022 Tax Bill]])</f>
        <v>752.64</v>
      </c>
      <c r="AH48" s="2">
        <f>IF(Table1[[#This Row],[Year Accepted]]=2022,Table1[[#This Row],[2022 Tax Bill]],Table1[[#This Row],[2023 Tax Bill]])</f>
        <v>658.8</v>
      </c>
    </row>
    <row r="49" spans="1:34" x14ac:dyDescent="0.25">
      <c r="A49" s="3" t="s">
        <v>25</v>
      </c>
      <c r="B49" s="3" t="s">
        <v>26</v>
      </c>
      <c r="C49" s="3" t="s">
        <v>461</v>
      </c>
      <c r="D49" s="3" t="s">
        <v>462</v>
      </c>
      <c r="E49" s="3" t="s">
        <v>1174</v>
      </c>
      <c r="F49" s="3" t="s">
        <v>1175</v>
      </c>
      <c r="G49" s="3">
        <v>2022</v>
      </c>
      <c r="H49" s="3">
        <v>2021</v>
      </c>
      <c r="I49" s="4">
        <v>9405</v>
      </c>
      <c r="J49" s="3" t="s">
        <v>149</v>
      </c>
      <c r="K49" s="4">
        <v>2495.85</v>
      </c>
      <c r="L49" s="4">
        <v>6113</v>
      </c>
      <c r="M49" s="3" t="s">
        <v>149</v>
      </c>
      <c r="N49" s="4">
        <v>1420.01</v>
      </c>
      <c r="O49" s="4">
        <v>6113</v>
      </c>
      <c r="P49" s="3" t="s">
        <v>149</v>
      </c>
      <c r="Q49" s="4">
        <v>1479.91</v>
      </c>
      <c r="R49" s="3">
        <v>-87.694046749431493</v>
      </c>
      <c r="S49" s="3">
        <v>42.053456914114001</v>
      </c>
      <c r="T49" s="3" t="s">
        <v>1176</v>
      </c>
      <c r="U49" s="3" t="s">
        <v>466</v>
      </c>
      <c r="V49" s="3" t="s">
        <v>467</v>
      </c>
      <c r="W49" s="3"/>
      <c r="X49" s="3" t="s">
        <v>57</v>
      </c>
      <c r="Y49" s="3" t="s">
        <v>468</v>
      </c>
      <c r="Z49" s="3" t="s">
        <v>48</v>
      </c>
      <c r="AA49" s="8">
        <f>Table1[[#This Row],[2022 AV (BOR final)]]-Table1[[#This Row],[2021 AV (BOR final)]]</f>
        <v>-3292</v>
      </c>
      <c r="AB49" s="8">
        <f>Table1[[#This Row],[2023 AV (BOR final)]]-Table1[[#This Row],[2022 AV (BOR final)]]</f>
        <v>0</v>
      </c>
      <c r="AC49" s="8">
        <f>Table1[[#This Row],[2022 Tax Bill]]-Table1[[#This Row],[2021 Tax Bill]]</f>
        <v>-1075.8399999999999</v>
      </c>
      <c r="AD49" s="3">
        <f>COUNTIF(D:D,Table1[[#This Row],[Project Name]])</f>
        <v>5</v>
      </c>
      <c r="AE49" s="2">
        <f>IF(Table1[[#This Row],[Year Accepted]]=2022,Table1[[#This Row],[2021 AV (BOR final)]],Table1[[#This Row],[2022 AV (BOR final)]])</f>
        <v>9405</v>
      </c>
      <c r="AF49" s="2">
        <f>IF(Table1[[#This Row],[Year Accepted]]=2022,Table1[[#This Row],[2022 AV (BOR final)]],Table1[[#This Row],[2023 AV (BOR final)]])</f>
        <v>6113</v>
      </c>
      <c r="AG49" s="2">
        <f>IF(Table1[[#This Row],[Year Accepted]]=2022,Table1[[#This Row],[2021 Tax Bill]],Table1[[#This Row],[2022 Tax Bill]])</f>
        <v>2495.85</v>
      </c>
      <c r="AH49" s="2">
        <f>IF(Table1[[#This Row],[Year Accepted]]=2022,Table1[[#This Row],[2022 Tax Bill]],Table1[[#This Row],[2023 Tax Bill]])</f>
        <v>1420.01</v>
      </c>
    </row>
    <row r="50" spans="1:34" x14ac:dyDescent="0.25">
      <c r="A50" s="3" t="s">
        <v>25</v>
      </c>
      <c r="B50" s="3" t="s">
        <v>26</v>
      </c>
      <c r="C50" s="3" t="s">
        <v>461</v>
      </c>
      <c r="D50" s="3" t="s">
        <v>462</v>
      </c>
      <c r="E50" s="3" t="s">
        <v>463</v>
      </c>
      <c r="F50" s="3" t="s">
        <v>464</v>
      </c>
      <c r="G50" s="3">
        <v>2022</v>
      </c>
      <c r="H50" s="3">
        <v>2021</v>
      </c>
      <c r="I50" s="4">
        <v>2819</v>
      </c>
      <c r="J50" s="3" t="s">
        <v>149</v>
      </c>
      <c r="K50" s="4">
        <v>748.14</v>
      </c>
      <c r="L50" s="4">
        <v>1832</v>
      </c>
      <c r="M50" s="3" t="s">
        <v>149</v>
      </c>
      <c r="N50" s="4">
        <v>425.53</v>
      </c>
      <c r="O50" s="4">
        <v>1832</v>
      </c>
      <c r="P50" s="3" t="s">
        <v>149</v>
      </c>
      <c r="Q50" s="4">
        <v>443.52</v>
      </c>
      <c r="R50" s="3">
        <v>-87.694140048938905</v>
      </c>
      <c r="S50" s="3">
        <v>42.053315487082102</v>
      </c>
      <c r="T50" s="3" t="s">
        <v>465</v>
      </c>
      <c r="U50" s="3" t="s">
        <v>466</v>
      </c>
      <c r="V50" s="3" t="s">
        <v>467</v>
      </c>
      <c r="W50" s="3"/>
      <c r="X50" s="3" t="s">
        <v>57</v>
      </c>
      <c r="Y50" s="3" t="s">
        <v>468</v>
      </c>
      <c r="Z50" s="3" t="s">
        <v>48</v>
      </c>
      <c r="AA50" s="8">
        <f>Table1[[#This Row],[2022 AV (BOR final)]]-Table1[[#This Row],[2021 AV (BOR final)]]</f>
        <v>-987</v>
      </c>
      <c r="AB50" s="8">
        <f>Table1[[#This Row],[2023 AV (BOR final)]]-Table1[[#This Row],[2022 AV (BOR final)]]</f>
        <v>0</v>
      </c>
      <c r="AC50" s="8">
        <f>Table1[[#This Row],[2022 Tax Bill]]-Table1[[#This Row],[2021 Tax Bill]]</f>
        <v>-322.61</v>
      </c>
      <c r="AD50" s="3">
        <f>COUNTIF(D:D,Table1[[#This Row],[Project Name]])</f>
        <v>5</v>
      </c>
      <c r="AE50" s="2">
        <f>IF(Table1[[#This Row],[Year Accepted]]=2022,Table1[[#This Row],[2021 AV (BOR final)]],Table1[[#This Row],[2022 AV (BOR final)]])</f>
        <v>2819</v>
      </c>
      <c r="AF50" s="2">
        <f>IF(Table1[[#This Row],[Year Accepted]]=2022,Table1[[#This Row],[2022 AV (BOR final)]],Table1[[#This Row],[2023 AV (BOR final)]])</f>
        <v>1832</v>
      </c>
      <c r="AG50" s="2">
        <f>IF(Table1[[#This Row],[Year Accepted]]=2022,Table1[[#This Row],[2021 Tax Bill]],Table1[[#This Row],[2022 Tax Bill]])</f>
        <v>748.14</v>
      </c>
      <c r="AH50" s="2">
        <f>IF(Table1[[#This Row],[Year Accepted]]=2022,Table1[[#This Row],[2022 Tax Bill]],Table1[[#This Row],[2023 Tax Bill]])</f>
        <v>425.53</v>
      </c>
    </row>
    <row r="51" spans="1:34" x14ac:dyDescent="0.25">
      <c r="A51" s="3" t="s">
        <v>25</v>
      </c>
      <c r="B51" s="3" t="s">
        <v>26</v>
      </c>
      <c r="C51" s="3" t="s">
        <v>461</v>
      </c>
      <c r="D51" s="3" t="s">
        <v>3172</v>
      </c>
      <c r="E51" s="3" t="s">
        <v>3173</v>
      </c>
      <c r="F51" s="3" t="s">
        <v>3174</v>
      </c>
      <c r="G51" s="3">
        <v>2022</v>
      </c>
      <c r="H51" s="3">
        <v>2021</v>
      </c>
      <c r="I51" s="4">
        <v>159922</v>
      </c>
      <c r="J51" s="3" t="s">
        <v>126</v>
      </c>
      <c r="K51" s="4">
        <v>43011.33</v>
      </c>
      <c r="L51" s="4">
        <v>90520</v>
      </c>
      <c r="M51" s="3" t="s">
        <v>126</v>
      </c>
      <c r="N51" s="4">
        <v>21299.27</v>
      </c>
      <c r="O51" s="4">
        <v>90520</v>
      </c>
      <c r="P51" s="3" t="s">
        <v>126</v>
      </c>
      <c r="Q51" s="4">
        <v>22203.21</v>
      </c>
      <c r="R51" s="3">
        <v>-87.692587556774697</v>
      </c>
      <c r="S51" s="3">
        <v>42.020911045042602</v>
      </c>
      <c r="T51" s="3" t="s">
        <v>3175</v>
      </c>
      <c r="U51" s="3" t="s">
        <v>466</v>
      </c>
      <c r="V51" s="3" t="s">
        <v>744</v>
      </c>
      <c r="W51" s="3"/>
      <c r="X51" s="3" t="s">
        <v>57</v>
      </c>
      <c r="Y51" s="3" t="s">
        <v>468</v>
      </c>
      <c r="Z51" s="3" t="s">
        <v>48</v>
      </c>
      <c r="AA51" s="8">
        <f>Table1[[#This Row],[2022 AV (BOR final)]]-Table1[[#This Row],[2021 AV (BOR final)]]</f>
        <v>-69402</v>
      </c>
      <c r="AB51" s="8">
        <f>Table1[[#This Row],[2023 AV (BOR final)]]-Table1[[#This Row],[2022 AV (BOR final)]]</f>
        <v>0</v>
      </c>
      <c r="AC51" s="8">
        <f>Table1[[#This Row],[2022 Tax Bill]]-Table1[[#This Row],[2021 Tax Bill]]</f>
        <v>-21712.06</v>
      </c>
      <c r="AD51" s="3">
        <f>COUNTIF(D:D,Table1[[#This Row],[Project Name]])</f>
        <v>1</v>
      </c>
      <c r="AE51" s="2">
        <f>IF(Table1[[#This Row],[Year Accepted]]=2022,Table1[[#This Row],[2021 AV (BOR final)]],Table1[[#This Row],[2022 AV (BOR final)]])</f>
        <v>159922</v>
      </c>
      <c r="AF51" s="2">
        <f>IF(Table1[[#This Row],[Year Accepted]]=2022,Table1[[#This Row],[2022 AV (BOR final)]],Table1[[#This Row],[2023 AV (BOR final)]])</f>
        <v>90520</v>
      </c>
      <c r="AG51" s="2">
        <f>IF(Table1[[#This Row],[Year Accepted]]=2022,Table1[[#This Row],[2021 Tax Bill]],Table1[[#This Row],[2022 Tax Bill]])</f>
        <v>43011.33</v>
      </c>
      <c r="AH51" s="2">
        <f>IF(Table1[[#This Row],[Year Accepted]]=2022,Table1[[#This Row],[2022 Tax Bill]],Table1[[#This Row],[2023 Tax Bill]])</f>
        <v>21299.27</v>
      </c>
    </row>
    <row r="52" spans="1:34" x14ac:dyDescent="0.25">
      <c r="A52" s="3" t="s">
        <v>25</v>
      </c>
      <c r="B52" s="3" t="s">
        <v>26</v>
      </c>
      <c r="C52" s="3" t="s">
        <v>461</v>
      </c>
      <c r="D52" s="3" t="s">
        <v>4460</v>
      </c>
      <c r="E52" s="3" t="s">
        <v>4461</v>
      </c>
      <c r="F52" s="3" t="s">
        <v>4462</v>
      </c>
      <c r="G52" s="3">
        <v>2022</v>
      </c>
      <c r="H52" s="3">
        <v>2021</v>
      </c>
      <c r="I52" s="4">
        <v>124597</v>
      </c>
      <c r="J52" s="3" t="s">
        <v>52</v>
      </c>
      <c r="K52" s="4">
        <v>33510.559999999998</v>
      </c>
      <c r="L52" s="4">
        <v>181350</v>
      </c>
      <c r="M52" s="3" t="s">
        <v>52</v>
      </c>
      <c r="N52" s="4">
        <v>42671.54</v>
      </c>
      <c r="O52" s="4">
        <v>181350</v>
      </c>
      <c r="P52" s="3" t="s">
        <v>52</v>
      </c>
      <c r="Q52" s="4">
        <v>44482.53</v>
      </c>
      <c r="R52" s="3">
        <v>-87.681943518139704</v>
      </c>
      <c r="S52" s="3">
        <v>42.030114626135699</v>
      </c>
      <c r="T52" s="3" t="s">
        <v>4463</v>
      </c>
      <c r="U52" s="3" t="s">
        <v>466</v>
      </c>
      <c r="V52" s="3" t="s">
        <v>4464</v>
      </c>
      <c r="W52" s="3"/>
      <c r="X52" s="3" t="s">
        <v>57</v>
      </c>
      <c r="Y52" s="3" t="s">
        <v>468</v>
      </c>
      <c r="Z52" s="3" t="s">
        <v>48</v>
      </c>
      <c r="AA52" s="8">
        <f>Table1[[#This Row],[2022 AV (BOR final)]]-Table1[[#This Row],[2021 AV (BOR final)]]</f>
        <v>56753</v>
      </c>
      <c r="AB52" s="8">
        <f>Table1[[#This Row],[2023 AV (BOR final)]]-Table1[[#This Row],[2022 AV (BOR final)]]</f>
        <v>0</v>
      </c>
      <c r="AC52" s="8">
        <f>Table1[[#This Row],[2022 Tax Bill]]-Table1[[#This Row],[2021 Tax Bill]]</f>
        <v>9160.9800000000032</v>
      </c>
      <c r="AD52" s="3">
        <f>COUNTIF(D:D,Table1[[#This Row],[Project Name]])</f>
        <v>1</v>
      </c>
      <c r="AE52" s="2">
        <f>IF(Table1[[#This Row],[Year Accepted]]=2022,Table1[[#This Row],[2021 AV (BOR final)]],Table1[[#This Row],[2022 AV (BOR final)]])</f>
        <v>124597</v>
      </c>
      <c r="AF52" s="2">
        <f>IF(Table1[[#This Row],[Year Accepted]]=2022,Table1[[#This Row],[2022 AV (BOR final)]],Table1[[#This Row],[2023 AV (BOR final)]])</f>
        <v>181350</v>
      </c>
      <c r="AG52" s="2">
        <f>IF(Table1[[#This Row],[Year Accepted]]=2022,Table1[[#This Row],[2021 Tax Bill]],Table1[[#This Row],[2022 Tax Bill]])</f>
        <v>33510.559999999998</v>
      </c>
      <c r="AH52" s="2">
        <f>IF(Table1[[#This Row],[Year Accepted]]=2022,Table1[[#This Row],[2022 Tax Bill]],Table1[[#This Row],[2023 Tax Bill]])</f>
        <v>42671.54</v>
      </c>
    </row>
    <row r="53" spans="1:34" x14ac:dyDescent="0.25">
      <c r="A53" s="3" t="s">
        <v>25</v>
      </c>
      <c r="B53" s="3" t="s">
        <v>26</v>
      </c>
      <c r="C53" s="3" t="s">
        <v>199</v>
      </c>
      <c r="D53" s="3" t="s">
        <v>200</v>
      </c>
      <c r="E53" s="3" t="s">
        <v>201</v>
      </c>
      <c r="F53" s="3" t="s">
        <v>202</v>
      </c>
      <c r="G53" s="3">
        <v>2022</v>
      </c>
      <c r="H53" s="3">
        <v>2021</v>
      </c>
      <c r="I53" s="4">
        <v>291227</v>
      </c>
      <c r="J53" s="3" t="s">
        <v>203</v>
      </c>
      <c r="K53" s="4">
        <v>108215.29</v>
      </c>
      <c r="L53" s="4">
        <v>67321</v>
      </c>
      <c r="M53" s="3" t="s">
        <v>203</v>
      </c>
      <c r="N53" s="4">
        <v>20589.97</v>
      </c>
      <c r="O53" s="4">
        <v>67321</v>
      </c>
      <c r="P53" s="3" t="s">
        <v>203</v>
      </c>
      <c r="Q53" s="4">
        <v>21309.119999999999</v>
      </c>
      <c r="R53" s="3">
        <v>-88.208899010654903</v>
      </c>
      <c r="S53" s="3">
        <v>41.994115625098601</v>
      </c>
      <c r="T53" s="3" t="s">
        <v>204</v>
      </c>
      <c r="U53" s="3" t="s">
        <v>205</v>
      </c>
      <c r="V53" s="3"/>
      <c r="W53" s="3"/>
      <c r="X53" s="3" t="s">
        <v>71</v>
      </c>
      <c r="Y53" s="3" t="s">
        <v>206</v>
      </c>
      <c r="Z53" s="3" t="s">
        <v>95</v>
      </c>
      <c r="AA53" s="8">
        <f>Table1[[#This Row],[2022 AV (BOR final)]]-Table1[[#This Row],[2021 AV (BOR final)]]</f>
        <v>-223906</v>
      </c>
      <c r="AB53" s="8">
        <f>Table1[[#This Row],[2023 AV (BOR final)]]-Table1[[#This Row],[2022 AV (BOR final)]]</f>
        <v>0</v>
      </c>
      <c r="AC53" s="8">
        <f>Table1[[#This Row],[2022 Tax Bill]]-Table1[[#This Row],[2021 Tax Bill]]</f>
        <v>-87625.319999999992</v>
      </c>
      <c r="AD53" s="3">
        <f>COUNTIF(D:D,Table1[[#This Row],[Project Name]])</f>
        <v>2</v>
      </c>
      <c r="AE53" s="2">
        <f>IF(Table1[[#This Row],[Year Accepted]]=2022,Table1[[#This Row],[2021 AV (BOR final)]],Table1[[#This Row],[2022 AV (BOR final)]])</f>
        <v>291227</v>
      </c>
      <c r="AF53" s="2">
        <f>IF(Table1[[#This Row],[Year Accepted]]=2022,Table1[[#This Row],[2022 AV (BOR final)]],Table1[[#This Row],[2023 AV (BOR final)]])</f>
        <v>67321</v>
      </c>
      <c r="AG53" s="2">
        <f>IF(Table1[[#This Row],[Year Accepted]]=2022,Table1[[#This Row],[2021 Tax Bill]],Table1[[#This Row],[2022 Tax Bill]])</f>
        <v>108215.29</v>
      </c>
      <c r="AH53" s="2">
        <f>IF(Table1[[#This Row],[Year Accepted]]=2022,Table1[[#This Row],[2022 Tax Bill]],Table1[[#This Row],[2023 Tax Bill]])</f>
        <v>20589.97</v>
      </c>
    </row>
    <row r="54" spans="1:34" x14ac:dyDescent="0.25">
      <c r="A54" s="3" t="s">
        <v>25</v>
      </c>
      <c r="B54" s="3" t="s">
        <v>26</v>
      </c>
      <c r="C54" s="3" t="s">
        <v>199</v>
      </c>
      <c r="D54" s="3" t="s">
        <v>1350</v>
      </c>
      <c r="E54" s="3" t="s">
        <v>1351</v>
      </c>
      <c r="F54" s="3" t="s">
        <v>1352</v>
      </c>
      <c r="G54" s="3">
        <v>2022</v>
      </c>
      <c r="H54" s="3">
        <v>2021</v>
      </c>
      <c r="I54" s="4">
        <v>179015</v>
      </c>
      <c r="J54" s="3" t="s">
        <v>126</v>
      </c>
      <c r="K54" s="4">
        <v>66519.09</v>
      </c>
      <c r="L54" s="4">
        <v>62494</v>
      </c>
      <c r="M54" s="3" t="s">
        <v>126</v>
      </c>
      <c r="N54" s="4">
        <v>19113.71</v>
      </c>
      <c r="O54" s="4">
        <v>62494</v>
      </c>
      <c r="P54" s="3" t="s">
        <v>126</v>
      </c>
      <c r="Q54" s="4">
        <v>19781.29</v>
      </c>
      <c r="R54" s="3">
        <v>-88.208889483238096</v>
      </c>
      <c r="S54" s="3">
        <v>41.993430556729997</v>
      </c>
      <c r="T54" s="3" t="s">
        <v>1353</v>
      </c>
      <c r="U54" s="3" t="s">
        <v>205</v>
      </c>
      <c r="V54" s="3"/>
      <c r="W54" s="3"/>
      <c r="X54" s="3" t="s">
        <v>71</v>
      </c>
      <c r="Y54" s="3" t="s">
        <v>206</v>
      </c>
      <c r="Z54" s="3" t="s">
        <v>95</v>
      </c>
      <c r="AA54" s="8">
        <f>Table1[[#This Row],[2022 AV (BOR final)]]-Table1[[#This Row],[2021 AV (BOR final)]]</f>
        <v>-116521</v>
      </c>
      <c r="AB54" s="8">
        <f>Table1[[#This Row],[2023 AV (BOR final)]]-Table1[[#This Row],[2022 AV (BOR final)]]</f>
        <v>0</v>
      </c>
      <c r="AC54" s="8">
        <f>Table1[[#This Row],[2022 Tax Bill]]-Table1[[#This Row],[2021 Tax Bill]]</f>
        <v>-47405.38</v>
      </c>
      <c r="AD54" s="3">
        <f>COUNTIF(D:D,Table1[[#This Row],[Project Name]])</f>
        <v>2</v>
      </c>
      <c r="AE54" s="2">
        <f>IF(Table1[[#This Row],[Year Accepted]]=2022,Table1[[#This Row],[2021 AV (BOR final)]],Table1[[#This Row],[2022 AV (BOR final)]])</f>
        <v>179015</v>
      </c>
      <c r="AF54" s="2">
        <f>IF(Table1[[#This Row],[Year Accepted]]=2022,Table1[[#This Row],[2022 AV (BOR final)]],Table1[[#This Row],[2023 AV (BOR final)]])</f>
        <v>62494</v>
      </c>
      <c r="AG54" s="2">
        <f>IF(Table1[[#This Row],[Year Accepted]]=2022,Table1[[#This Row],[2021 Tax Bill]],Table1[[#This Row],[2022 Tax Bill]])</f>
        <v>66519.09</v>
      </c>
      <c r="AH54" s="2">
        <f>IF(Table1[[#This Row],[Year Accepted]]=2022,Table1[[#This Row],[2022 Tax Bill]],Table1[[#This Row],[2023 Tax Bill]])</f>
        <v>19113.71</v>
      </c>
    </row>
    <row r="55" spans="1:34" x14ac:dyDescent="0.25">
      <c r="A55" s="3" t="s">
        <v>25</v>
      </c>
      <c r="B55" s="3" t="s">
        <v>26</v>
      </c>
      <c r="C55" s="3" t="s">
        <v>199</v>
      </c>
      <c r="D55" s="3" t="s">
        <v>200</v>
      </c>
      <c r="E55" s="3" t="s">
        <v>2592</v>
      </c>
      <c r="F55" s="3" t="s">
        <v>2593</v>
      </c>
      <c r="G55" s="3">
        <v>2022</v>
      </c>
      <c r="H55" s="3">
        <v>2021</v>
      </c>
      <c r="I55" s="4">
        <v>2444</v>
      </c>
      <c r="J55" s="3" t="s">
        <v>185</v>
      </c>
      <c r="K55" s="4">
        <v>908.2</v>
      </c>
      <c r="L55" s="4">
        <v>2243</v>
      </c>
      <c r="M55" s="3" t="s">
        <v>185</v>
      </c>
      <c r="N55" s="4">
        <v>686.03</v>
      </c>
      <c r="O55" s="4">
        <v>2243</v>
      </c>
      <c r="P55" s="3" t="s">
        <v>185</v>
      </c>
      <c r="Q55" s="4">
        <v>710.02</v>
      </c>
      <c r="R55" s="3">
        <v>-88.207905605138507</v>
      </c>
      <c r="S55" s="3">
        <v>41.994109264195302</v>
      </c>
      <c r="T55" s="3" t="s">
        <v>2594</v>
      </c>
      <c r="U55" s="3" t="s">
        <v>205</v>
      </c>
      <c r="V55" s="3"/>
      <c r="W55" s="3"/>
      <c r="X55" s="3" t="s">
        <v>71</v>
      </c>
      <c r="Y55" s="3" t="s">
        <v>206</v>
      </c>
      <c r="Z55" s="3" t="s">
        <v>95</v>
      </c>
      <c r="AA55" s="8">
        <f>Table1[[#This Row],[2022 AV (BOR final)]]-Table1[[#This Row],[2021 AV (BOR final)]]</f>
        <v>-201</v>
      </c>
      <c r="AB55" s="8">
        <f>Table1[[#This Row],[2023 AV (BOR final)]]-Table1[[#This Row],[2022 AV (BOR final)]]</f>
        <v>0</v>
      </c>
      <c r="AC55" s="8">
        <f>Table1[[#This Row],[2022 Tax Bill]]-Table1[[#This Row],[2021 Tax Bill]]</f>
        <v>-222.17000000000007</v>
      </c>
      <c r="AD55" s="3">
        <f>COUNTIF(D:D,Table1[[#This Row],[Project Name]])</f>
        <v>2</v>
      </c>
      <c r="AE55" s="2">
        <f>IF(Table1[[#This Row],[Year Accepted]]=2022,Table1[[#This Row],[2021 AV (BOR final)]],Table1[[#This Row],[2022 AV (BOR final)]])</f>
        <v>2444</v>
      </c>
      <c r="AF55" s="2">
        <f>IF(Table1[[#This Row],[Year Accepted]]=2022,Table1[[#This Row],[2022 AV (BOR final)]],Table1[[#This Row],[2023 AV (BOR final)]])</f>
        <v>2243</v>
      </c>
      <c r="AG55" s="2">
        <f>IF(Table1[[#This Row],[Year Accepted]]=2022,Table1[[#This Row],[2021 Tax Bill]],Table1[[#This Row],[2022 Tax Bill]])</f>
        <v>908.2</v>
      </c>
      <c r="AH55" s="2">
        <f>IF(Table1[[#This Row],[Year Accepted]]=2022,Table1[[#This Row],[2022 Tax Bill]],Table1[[#This Row],[2023 Tax Bill]])</f>
        <v>686.03</v>
      </c>
    </row>
    <row r="56" spans="1:34" x14ac:dyDescent="0.25">
      <c r="A56" s="3" t="s">
        <v>25</v>
      </c>
      <c r="B56" s="3" t="s">
        <v>26</v>
      </c>
      <c r="C56" s="3" t="s">
        <v>199</v>
      </c>
      <c r="D56" s="3" t="s">
        <v>1350</v>
      </c>
      <c r="E56" s="3" t="s">
        <v>2742</v>
      </c>
      <c r="F56" s="3" t="s">
        <v>2743</v>
      </c>
      <c r="G56" s="3">
        <v>2022</v>
      </c>
      <c r="H56" s="3">
        <v>2021</v>
      </c>
      <c r="I56" s="4">
        <v>188445</v>
      </c>
      <c r="J56" s="3" t="s">
        <v>126</v>
      </c>
      <c r="K56" s="4">
        <v>70023.199999999997</v>
      </c>
      <c r="L56" s="4">
        <v>40631</v>
      </c>
      <c r="M56" s="3" t="s">
        <v>126</v>
      </c>
      <c r="N56" s="4">
        <v>12426.94</v>
      </c>
      <c r="O56" s="4">
        <v>40631</v>
      </c>
      <c r="P56" s="3" t="s">
        <v>126</v>
      </c>
      <c r="Q56" s="4">
        <v>12860.92</v>
      </c>
      <c r="R56" s="3">
        <v>-88.207935100444104</v>
      </c>
      <c r="S56" s="3">
        <v>41.9934462782578</v>
      </c>
      <c r="T56" s="3" t="s">
        <v>2744</v>
      </c>
      <c r="U56" s="3" t="s">
        <v>205</v>
      </c>
      <c r="V56" s="3"/>
      <c r="W56" s="3"/>
      <c r="X56" s="3" t="s">
        <v>71</v>
      </c>
      <c r="Y56" s="3" t="s">
        <v>206</v>
      </c>
      <c r="Z56" s="3" t="s">
        <v>95</v>
      </c>
      <c r="AA56" s="8">
        <f>Table1[[#This Row],[2022 AV (BOR final)]]-Table1[[#This Row],[2021 AV (BOR final)]]</f>
        <v>-147814</v>
      </c>
      <c r="AB56" s="8">
        <f>Table1[[#This Row],[2023 AV (BOR final)]]-Table1[[#This Row],[2022 AV (BOR final)]]</f>
        <v>0</v>
      </c>
      <c r="AC56" s="8">
        <f>Table1[[#This Row],[2022 Tax Bill]]-Table1[[#This Row],[2021 Tax Bill]]</f>
        <v>-57596.259999999995</v>
      </c>
      <c r="AD56" s="3">
        <f>COUNTIF(D:D,Table1[[#This Row],[Project Name]])</f>
        <v>2</v>
      </c>
      <c r="AE56" s="2">
        <f>IF(Table1[[#This Row],[Year Accepted]]=2022,Table1[[#This Row],[2021 AV (BOR final)]],Table1[[#This Row],[2022 AV (BOR final)]])</f>
        <v>188445</v>
      </c>
      <c r="AF56" s="2">
        <f>IF(Table1[[#This Row],[Year Accepted]]=2022,Table1[[#This Row],[2022 AV (BOR final)]],Table1[[#This Row],[2023 AV (BOR final)]])</f>
        <v>40631</v>
      </c>
      <c r="AG56" s="2">
        <f>IF(Table1[[#This Row],[Year Accepted]]=2022,Table1[[#This Row],[2021 Tax Bill]],Table1[[#This Row],[2022 Tax Bill]])</f>
        <v>70023.199999999997</v>
      </c>
      <c r="AH56" s="2">
        <f>IF(Table1[[#This Row],[Year Accepted]]=2022,Table1[[#This Row],[2022 Tax Bill]],Table1[[#This Row],[2023 Tax Bill]])</f>
        <v>12426.94</v>
      </c>
    </row>
    <row r="57" spans="1:34" x14ac:dyDescent="0.25">
      <c r="A57" s="3" t="s">
        <v>25</v>
      </c>
      <c r="B57" s="3" t="s">
        <v>26</v>
      </c>
      <c r="C57" s="3" t="s">
        <v>27</v>
      </c>
      <c r="D57" s="3" t="s">
        <v>740</v>
      </c>
      <c r="E57" s="3" t="s">
        <v>2247</v>
      </c>
      <c r="F57" s="3" t="s">
        <v>2248</v>
      </c>
      <c r="G57" s="3">
        <v>2022</v>
      </c>
      <c r="H57" s="3">
        <v>2021</v>
      </c>
      <c r="I57" s="4">
        <v>0</v>
      </c>
      <c r="J57" s="3" t="s">
        <v>295</v>
      </c>
      <c r="K57" s="4">
        <v>0</v>
      </c>
      <c r="L57" s="4">
        <v>11592</v>
      </c>
      <c r="M57" s="3" t="s">
        <v>197</v>
      </c>
      <c r="N57" s="4">
        <v>2727.63</v>
      </c>
      <c r="O57" s="4">
        <v>12332</v>
      </c>
      <c r="P57" s="3" t="s">
        <v>197</v>
      </c>
      <c r="Q57" s="4">
        <v>3024.86</v>
      </c>
      <c r="R57" s="3">
        <v>-87.686419073707697</v>
      </c>
      <c r="S57" s="3">
        <v>42.0197432638479</v>
      </c>
      <c r="T57" s="3" t="s">
        <v>2249</v>
      </c>
      <c r="U57" s="3" t="s">
        <v>466</v>
      </c>
      <c r="V57" s="3" t="s">
        <v>744</v>
      </c>
      <c r="W57" s="3"/>
      <c r="X57" s="3" t="s">
        <v>57</v>
      </c>
      <c r="Y57" s="3" t="s">
        <v>468</v>
      </c>
      <c r="Z57" s="3" t="s">
        <v>48</v>
      </c>
      <c r="AA57" s="8">
        <f>Table1[[#This Row],[2022 AV (BOR final)]]-Table1[[#This Row],[2021 AV (BOR final)]]</f>
        <v>11592</v>
      </c>
      <c r="AB57" s="8">
        <f>Table1[[#This Row],[2023 AV (BOR final)]]-Table1[[#This Row],[2022 AV (BOR final)]]</f>
        <v>740</v>
      </c>
      <c r="AC57" s="8">
        <f>Table1[[#This Row],[2022 Tax Bill]]-Table1[[#This Row],[2021 Tax Bill]]</f>
        <v>2727.63</v>
      </c>
      <c r="AD57" s="3">
        <f>COUNTIF(D:D,Table1[[#This Row],[Project Name]])</f>
        <v>13</v>
      </c>
      <c r="AE57" s="2">
        <f>IF(Table1[[#This Row],[Year Accepted]]=2022,Table1[[#This Row],[2021 AV (BOR final)]],Table1[[#This Row],[2022 AV (BOR final)]])</f>
        <v>0</v>
      </c>
      <c r="AF57" s="2">
        <f>IF(Table1[[#This Row],[Year Accepted]]=2022,Table1[[#This Row],[2022 AV (BOR final)]],Table1[[#This Row],[2023 AV (BOR final)]])</f>
        <v>11592</v>
      </c>
      <c r="AG57" s="2">
        <f>IF(Table1[[#This Row],[Year Accepted]]=2022,Table1[[#This Row],[2021 Tax Bill]],Table1[[#This Row],[2022 Tax Bill]])</f>
        <v>0</v>
      </c>
      <c r="AH57" s="2">
        <f>IF(Table1[[#This Row],[Year Accepted]]=2022,Table1[[#This Row],[2022 Tax Bill]],Table1[[#This Row],[2023 Tax Bill]])</f>
        <v>2727.63</v>
      </c>
    </row>
    <row r="58" spans="1:34" x14ac:dyDescent="0.25">
      <c r="A58" s="3" t="s">
        <v>25</v>
      </c>
      <c r="B58" s="3" t="s">
        <v>26</v>
      </c>
      <c r="C58" s="3" t="s">
        <v>27</v>
      </c>
      <c r="D58" s="3" t="s">
        <v>740</v>
      </c>
      <c r="E58" s="3" t="s">
        <v>3432</v>
      </c>
      <c r="F58" s="3" t="s">
        <v>3433</v>
      </c>
      <c r="G58" s="3">
        <v>2022</v>
      </c>
      <c r="H58" s="3">
        <v>2021</v>
      </c>
      <c r="I58" s="4">
        <v>0</v>
      </c>
      <c r="J58" s="3" t="s">
        <v>295</v>
      </c>
      <c r="K58" s="4">
        <v>0</v>
      </c>
      <c r="L58" s="4">
        <v>11595</v>
      </c>
      <c r="M58" s="3" t="s">
        <v>197</v>
      </c>
      <c r="N58" s="4">
        <v>2728.27</v>
      </c>
      <c r="O58" s="4">
        <v>12330</v>
      </c>
      <c r="P58" s="3" t="s">
        <v>197</v>
      </c>
      <c r="Q58" s="4">
        <v>3024.37</v>
      </c>
      <c r="R58" s="3">
        <v>-87.686326894926907</v>
      </c>
      <c r="S58" s="3">
        <v>42.0197424415867</v>
      </c>
      <c r="T58" s="3" t="s">
        <v>3434</v>
      </c>
      <c r="U58" s="3" t="s">
        <v>466</v>
      </c>
      <c r="V58" s="3" t="s">
        <v>744</v>
      </c>
      <c r="W58" s="3"/>
      <c r="X58" s="3" t="s">
        <v>57</v>
      </c>
      <c r="Y58" s="3" t="s">
        <v>468</v>
      </c>
      <c r="Z58" s="3" t="s">
        <v>48</v>
      </c>
      <c r="AA58" s="8">
        <f>Table1[[#This Row],[2022 AV (BOR final)]]-Table1[[#This Row],[2021 AV (BOR final)]]</f>
        <v>11595</v>
      </c>
      <c r="AB58" s="8">
        <f>Table1[[#This Row],[2023 AV (BOR final)]]-Table1[[#This Row],[2022 AV (BOR final)]]</f>
        <v>735</v>
      </c>
      <c r="AC58" s="8">
        <f>Table1[[#This Row],[2022 Tax Bill]]-Table1[[#This Row],[2021 Tax Bill]]</f>
        <v>2728.27</v>
      </c>
      <c r="AD58" s="3">
        <f>COUNTIF(D:D,Table1[[#This Row],[Project Name]])</f>
        <v>13</v>
      </c>
      <c r="AE58" s="2">
        <f>IF(Table1[[#This Row],[Year Accepted]]=2022,Table1[[#This Row],[2021 AV (BOR final)]],Table1[[#This Row],[2022 AV (BOR final)]])</f>
        <v>0</v>
      </c>
      <c r="AF58" s="2">
        <f>IF(Table1[[#This Row],[Year Accepted]]=2022,Table1[[#This Row],[2022 AV (BOR final)]],Table1[[#This Row],[2023 AV (BOR final)]])</f>
        <v>11595</v>
      </c>
      <c r="AG58" s="2">
        <f>IF(Table1[[#This Row],[Year Accepted]]=2022,Table1[[#This Row],[2021 Tax Bill]],Table1[[#This Row],[2022 Tax Bill]])</f>
        <v>0</v>
      </c>
      <c r="AH58" s="2">
        <f>IF(Table1[[#This Row],[Year Accepted]]=2022,Table1[[#This Row],[2022 Tax Bill]],Table1[[#This Row],[2023 Tax Bill]])</f>
        <v>2728.27</v>
      </c>
    </row>
    <row r="59" spans="1:34" x14ac:dyDescent="0.25">
      <c r="A59" s="3" t="s">
        <v>25</v>
      </c>
      <c r="B59" s="3" t="s">
        <v>26</v>
      </c>
      <c r="C59" s="3" t="s">
        <v>27</v>
      </c>
      <c r="D59" s="3" t="s">
        <v>740</v>
      </c>
      <c r="E59" s="3" t="s">
        <v>1330</v>
      </c>
      <c r="F59" s="3" t="s">
        <v>1331</v>
      </c>
      <c r="G59" s="3">
        <v>2022</v>
      </c>
      <c r="H59" s="3">
        <v>2021</v>
      </c>
      <c r="I59" s="4">
        <v>0</v>
      </c>
      <c r="J59" s="3" t="s">
        <v>295</v>
      </c>
      <c r="K59" s="4">
        <v>0</v>
      </c>
      <c r="L59" s="4">
        <v>18302</v>
      </c>
      <c r="M59" s="3" t="s">
        <v>197</v>
      </c>
      <c r="N59" s="4">
        <v>4306.4799999999996</v>
      </c>
      <c r="O59" s="4">
        <v>19624</v>
      </c>
      <c r="P59" s="3" t="s">
        <v>197</v>
      </c>
      <c r="Q59" s="4">
        <v>4813.49</v>
      </c>
      <c r="R59" s="3">
        <v>-87.686234752624301</v>
      </c>
      <c r="S59" s="3">
        <v>42.0197416484204</v>
      </c>
      <c r="T59" s="3" t="s">
        <v>1332</v>
      </c>
      <c r="U59" s="3" t="s">
        <v>466</v>
      </c>
      <c r="V59" s="3" t="s">
        <v>744</v>
      </c>
      <c r="W59" s="3"/>
      <c r="X59" s="3" t="s">
        <v>57</v>
      </c>
      <c r="Y59" s="3" t="s">
        <v>468</v>
      </c>
      <c r="Z59" s="3" t="s">
        <v>48</v>
      </c>
      <c r="AA59" s="8">
        <f>Table1[[#This Row],[2022 AV (BOR final)]]-Table1[[#This Row],[2021 AV (BOR final)]]</f>
        <v>18302</v>
      </c>
      <c r="AB59" s="8">
        <f>Table1[[#This Row],[2023 AV (BOR final)]]-Table1[[#This Row],[2022 AV (BOR final)]]</f>
        <v>1322</v>
      </c>
      <c r="AC59" s="8">
        <f>Table1[[#This Row],[2022 Tax Bill]]-Table1[[#This Row],[2021 Tax Bill]]</f>
        <v>4306.4799999999996</v>
      </c>
      <c r="AD59" s="3">
        <f>COUNTIF(D:D,Table1[[#This Row],[Project Name]])</f>
        <v>13</v>
      </c>
      <c r="AE59" s="2">
        <f>IF(Table1[[#This Row],[Year Accepted]]=2022,Table1[[#This Row],[2021 AV (BOR final)]],Table1[[#This Row],[2022 AV (BOR final)]])</f>
        <v>0</v>
      </c>
      <c r="AF59" s="2">
        <f>IF(Table1[[#This Row],[Year Accepted]]=2022,Table1[[#This Row],[2022 AV (BOR final)]],Table1[[#This Row],[2023 AV (BOR final)]])</f>
        <v>18302</v>
      </c>
      <c r="AG59" s="2">
        <f>IF(Table1[[#This Row],[Year Accepted]]=2022,Table1[[#This Row],[2021 Tax Bill]],Table1[[#This Row],[2022 Tax Bill]])</f>
        <v>0</v>
      </c>
      <c r="AH59" s="2">
        <f>IF(Table1[[#This Row],[Year Accepted]]=2022,Table1[[#This Row],[2022 Tax Bill]],Table1[[#This Row],[2023 Tax Bill]])</f>
        <v>4306.4799999999996</v>
      </c>
    </row>
    <row r="60" spans="1:34" x14ac:dyDescent="0.25">
      <c r="A60" s="3" t="s">
        <v>25</v>
      </c>
      <c r="B60" s="3" t="s">
        <v>26</v>
      </c>
      <c r="C60" s="3" t="s">
        <v>27</v>
      </c>
      <c r="D60" s="3" t="s">
        <v>740</v>
      </c>
      <c r="E60" s="3" t="s">
        <v>741</v>
      </c>
      <c r="F60" s="3" t="s">
        <v>742</v>
      </c>
      <c r="G60" s="3">
        <v>2022</v>
      </c>
      <c r="H60" s="3">
        <v>2021</v>
      </c>
      <c r="I60" s="4">
        <v>0</v>
      </c>
      <c r="J60" s="3" t="s">
        <v>295</v>
      </c>
      <c r="K60" s="4">
        <v>0</v>
      </c>
      <c r="L60" s="4">
        <v>18306</v>
      </c>
      <c r="M60" s="3" t="s">
        <v>197</v>
      </c>
      <c r="N60" s="4">
        <v>4307.37</v>
      </c>
      <c r="O60" s="4">
        <v>19628</v>
      </c>
      <c r="P60" s="3" t="s">
        <v>197</v>
      </c>
      <c r="Q60" s="4">
        <v>4814.47</v>
      </c>
      <c r="R60" s="3">
        <v>-87.6861425757223</v>
      </c>
      <c r="S60" s="3">
        <v>42.0197408408998</v>
      </c>
      <c r="T60" s="3" t="s">
        <v>743</v>
      </c>
      <c r="U60" s="3" t="s">
        <v>466</v>
      </c>
      <c r="V60" s="3" t="s">
        <v>744</v>
      </c>
      <c r="W60" s="3"/>
      <c r="X60" s="3" t="s">
        <v>57</v>
      </c>
      <c r="Y60" s="3" t="s">
        <v>468</v>
      </c>
      <c r="Z60" s="3" t="s">
        <v>48</v>
      </c>
      <c r="AA60" s="8">
        <f>Table1[[#This Row],[2022 AV (BOR final)]]-Table1[[#This Row],[2021 AV (BOR final)]]</f>
        <v>18306</v>
      </c>
      <c r="AB60" s="8">
        <f>Table1[[#This Row],[2023 AV (BOR final)]]-Table1[[#This Row],[2022 AV (BOR final)]]</f>
        <v>1322</v>
      </c>
      <c r="AC60" s="8">
        <f>Table1[[#This Row],[2022 Tax Bill]]-Table1[[#This Row],[2021 Tax Bill]]</f>
        <v>4307.37</v>
      </c>
      <c r="AD60" s="3">
        <f>COUNTIF(D:D,Table1[[#This Row],[Project Name]])</f>
        <v>13</v>
      </c>
      <c r="AE60" s="2">
        <f>IF(Table1[[#This Row],[Year Accepted]]=2022,Table1[[#This Row],[2021 AV (BOR final)]],Table1[[#This Row],[2022 AV (BOR final)]])</f>
        <v>0</v>
      </c>
      <c r="AF60" s="2">
        <f>IF(Table1[[#This Row],[Year Accepted]]=2022,Table1[[#This Row],[2022 AV (BOR final)]],Table1[[#This Row],[2023 AV (BOR final)]])</f>
        <v>18306</v>
      </c>
      <c r="AG60" s="2">
        <f>IF(Table1[[#This Row],[Year Accepted]]=2022,Table1[[#This Row],[2021 Tax Bill]],Table1[[#This Row],[2022 Tax Bill]])</f>
        <v>0</v>
      </c>
      <c r="AH60" s="2">
        <f>IF(Table1[[#This Row],[Year Accepted]]=2022,Table1[[#This Row],[2022 Tax Bill]],Table1[[#This Row],[2023 Tax Bill]])</f>
        <v>4307.37</v>
      </c>
    </row>
    <row r="61" spans="1:34" x14ac:dyDescent="0.25">
      <c r="A61" s="3" t="s">
        <v>25</v>
      </c>
      <c r="B61" s="3" t="s">
        <v>26</v>
      </c>
      <c r="C61" s="3" t="s">
        <v>27</v>
      </c>
      <c r="D61" s="3" t="s">
        <v>740</v>
      </c>
      <c r="E61" s="3" t="s">
        <v>2804</v>
      </c>
      <c r="F61" s="3" t="s">
        <v>2805</v>
      </c>
      <c r="G61" s="3">
        <v>2022</v>
      </c>
      <c r="H61" s="3">
        <v>2021</v>
      </c>
      <c r="I61" s="4">
        <v>0</v>
      </c>
      <c r="J61" s="3" t="s">
        <v>295</v>
      </c>
      <c r="K61" s="4">
        <v>0</v>
      </c>
      <c r="L61" s="4">
        <v>18304</v>
      </c>
      <c r="M61" s="3" t="s">
        <v>197</v>
      </c>
      <c r="N61" s="4">
        <v>4306.8900000000003</v>
      </c>
      <c r="O61" s="4">
        <v>19626</v>
      </c>
      <c r="P61" s="3" t="s">
        <v>197</v>
      </c>
      <c r="Q61" s="4">
        <v>4813.9799999999996</v>
      </c>
      <c r="R61" s="3">
        <v>-87.686050394178196</v>
      </c>
      <c r="S61" s="3">
        <v>42.0197400190156</v>
      </c>
      <c r="T61" s="3" t="s">
        <v>2806</v>
      </c>
      <c r="U61" s="3" t="s">
        <v>466</v>
      </c>
      <c r="V61" s="3" t="s">
        <v>744</v>
      </c>
      <c r="W61" s="3"/>
      <c r="X61" s="3" t="s">
        <v>57</v>
      </c>
      <c r="Y61" s="3" t="s">
        <v>468</v>
      </c>
      <c r="Z61" s="3" t="s">
        <v>48</v>
      </c>
      <c r="AA61" s="8">
        <f>Table1[[#This Row],[2022 AV (BOR final)]]-Table1[[#This Row],[2021 AV (BOR final)]]</f>
        <v>18304</v>
      </c>
      <c r="AB61" s="8">
        <f>Table1[[#This Row],[2023 AV (BOR final)]]-Table1[[#This Row],[2022 AV (BOR final)]]</f>
        <v>1322</v>
      </c>
      <c r="AC61" s="8">
        <f>Table1[[#This Row],[2022 Tax Bill]]-Table1[[#This Row],[2021 Tax Bill]]</f>
        <v>4306.8900000000003</v>
      </c>
      <c r="AD61" s="3">
        <f>COUNTIF(D:D,Table1[[#This Row],[Project Name]])</f>
        <v>13</v>
      </c>
      <c r="AE61" s="2">
        <f>IF(Table1[[#This Row],[Year Accepted]]=2022,Table1[[#This Row],[2021 AV (BOR final)]],Table1[[#This Row],[2022 AV (BOR final)]])</f>
        <v>0</v>
      </c>
      <c r="AF61" s="2">
        <f>IF(Table1[[#This Row],[Year Accepted]]=2022,Table1[[#This Row],[2022 AV (BOR final)]],Table1[[#This Row],[2023 AV (BOR final)]])</f>
        <v>18304</v>
      </c>
      <c r="AG61" s="2">
        <f>IF(Table1[[#This Row],[Year Accepted]]=2022,Table1[[#This Row],[2021 Tax Bill]],Table1[[#This Row],[2022 Tax Bill]])</f>
        <v>0</v>
      </c>
      <c r="AH61" s="2">
        <f>IF(Table1[[#This Row],[Year Accepted]]=2022,Table1[[#This Row],[2022 Tax Bill]],Table1[[#This Row],[2023 Tax Bill]])</f>
        <v>4306.8900000000003</v>
      </c>
    </row>
    <row r="62" spans="1:34" x14ac:dyDescent="0.25">
      <c r="A62" s="3" t="s">
        <v>25</v>
      </c>
      <c r="B62" s="3" t="s">
        <v>26</v>
      </c>
      <c r="C62" s="3" t="s">
        <v>27</v>
      </c>
      <c r="D62" s="3" t="s">
        <v>740</v>
      </c>
      <c r="E62" s="3" t="s">
        <v>4687</v>
      </c>
      <c r="F62" s="3" t="s">
        <v>4688</v>
      </c>
      <c r="G62" s="3">
        <v>2022</v>
      </c>
      <c r="H62" s="3">
        <v>2021</v>
      </c>
      <c r="I62" s="4">
        <v>0</v>
      </c>
      <c r="J62" s="3" t="s">
        <v>295</v>
      </c>
      <c r="K62" s="4">
        <v>0</v>
      </c>
      <c r="L62" s="4">
        <v>18308</v>
      </c>
      <c r="M62" s="3" t="s">
        <v>197</v>
      </c>
      <c r="N62" s="4">
        <v>4307.8500000000004</v>
      </c>
      <c r="O62" s="4">
        <v>19630</v>
      </c>
      <c r="P62" s="3" t="s">
        <v>197</v>
      </c>
      <c r="Q62" s="4">
        <v>4814.96</v>
      </c>
      <c r="R62" s="3">
        <v>-87.685958217093997</v>
      </c>
      <c r="S62" s="3">
        <v>42.019739211124502</v>
      </c>
      <c r="T62" s="3" t="s">
        <v>4689</v>
      </c>
      <c r="U62" s="3" t="s">
        <v>466</v>
      </c>
      <c r="V62" s="3" t="s">
        <v>744</v>
      </c>
      <c r="W62" s="3"/>
      <c r="X62" s="3" t="s">
        <v>57</v>
      </c>
      <c r="Y62" s="3" t="s">
        <v>468</v>
      </c>
      <c r="Z62" s="3" t="s">
        <v>48</v>
      </c>
      <c r="AA62" s="8">
        <f>Table1[[#This Row],[2022 AV (BOR final)]]-Table1[[#This Row],[2021 AV (BOR final)]]</f>
        <v>18308</v>
      </c>
      <c r="AB62" s="8">
        <f>Table1[[#This Row],[2023 AV (BOR final)]]-Table1[[#This Row],[2022 AV (BOR final)]]</f>
        <v>1322</v>
      </c>
      <c r="AC62" s="8">
        <f>Table1[[#This Row],[2022 Tax Bill]]-Table1[[#This Row],[2021 Tax Bill]]</f>
        <v>4307.8500000000004</v>
      </c>
      <c r="AD62" s="3">
        <f>COUNTIF(D:D,Table1[[#This Row],[Project Name]])</f>
        <v>13</v>
      </c>
      <c r="AE62" s="2">
        <f>IF(Table1[[#This Row],[Year Accepted]]=2022,Table1[[#This Row],[2021 AV (BOR final)]],Table1[[#This Row],[2022 AV (BOR final)]])</f>
        <v>0</v>
      </c>
      <c r="AF62" s="2">
        <f>IF(Table1[[#This Row],[Year Accepted]]=2022,Table1[[#This Row],[2022 AV (BOR final)]],Table1[[#This Row],[2023 AV (BOR final)]])</f>
        <v>18308</v>
      </c>
      <c r="AG62" s="2">
        <f>IF(Table1[[#This Row],[Year Accepted]]=2022,Table1[[#This Row],[2021 Tax Bill]],Table1[[#This Row],[2022 Tax Bill]])</f>
        <v>0</v>
      </c>
      <c r="AH62" s="2">
        <f>IF(Table1[[#This Row],[Year Accepted]]=2022,Table1[[#This Row],[2022 Tax Bill]],Table1[[#This Row],[2023 Tax Bill]])</f>
        <v>4307.8500000000004</v>
      </c>
    </row>
    <row r="63" spans="1:34" x14ac:dyDescent="0.25">
      <c r="A63" s="3" t="s">
        <v>25</v>
      </c>
      <c r="B63" s="3" t="s">
        <v>26</v>
      </c>
      <c r="C63" s="3" t="s">
        <v>27</v>
      </c>
      <c r="D63" s="3" t="s">
        <v>740</v>
      </c>
      <c r="E63" s="3" t="s">
        <v>3398</v>
      </c>
      <c r="F63" s="3" t="s">
        <v>3399</v>
      </c>
      <c r="G63" s="3">
        <v>2022</v>
      </c>
      <c r="H63" s="3">
        <v>2021</v>
      </c>
      <c r="I63" s="4">
        <v>4900</v>
      </c>
      <c r="J63" s="3" t="s">
        <v>185</v>
      </c>
      <c r="K63" s="4">
        <v>1317.84</v>
      </c>
      <c r="L63" s="4">
        <v>18271</v>
      </c>
      <c r="M63" s="3" t="s">
        <v>197</v>
      </c>
      <c r="N63" s="4">
        <v>4299.16</v>
      </c>
      <c r="O63" s="4">
        <v>19593</v>
      </c>
      <c r="P63" s="3" t="s">
        <v>197</v>
      </c>
      <c r="Q63" s="4">
        <v>4805.8500000000004</v>
      </c>
      <c r="R63" s="3">
        <v>-87.685866038231296</v>
      </c>
      <c r="S63" s="3">
        <v>42.019738416606799</v>
      </c>
      <c r="T63" s="3" t="s">
        <v>3400</v>
      </c>
      <c r="U63" s="3" t="s">
        <v>466</v>
      </c>
      <c r="V63" s="3" t="s">
        <v>744</v>
      </c>
      <c r="W63" s="3"/>
      <c r="X63" s="3" t="s">
        <v>57</v>
      </c>
      <c r="Y63" s="3" t="s">
        <v>468</v>
      </c>
      <c r="Z63" s="3" t="s">
        <v>48</v>
      </c>
      <c r="AA63" s="8">
        <f>Table1[[#This Row],[2022 AV (BOR final)]]-Table1[[#This Row],[2021 AV (BOR final)]]</f>
        <v>13371</v>
      </c>
      <c r="AB63" s="8">
        <f>Table1[[#This Row],[2023 AV (BOR final)]]-Table1[[#This Row],[2022 AV (BOR final)]]</f>
        <v>1322</v>
      </c>
      <c r="AC63" s="8">
        <f>Table1[[#This Row],[2022 Tax Bill]]-Table1[[#This Row],[2021 Tax Bill]]</f>
        <v>2981.3199999999997</v>
      </c>
      <c r="AD63" s="3">
        <f>COUNTIF(D:D,Table1[[#This Row],[Project Name]])</f>
        <v>13</v>
      </c>
      <c r="AE63" s="2">
        <f>IF(Table1[[#This Row],[Year Accepted]]=2022,Table1[[#This Row],[2021 AV (BOR final)]],Table1[[#This Row],[2022 AV (BOR final)]])</f>
        <v>4900</v>
      </c>
      <c r="AF63" s="2">
        <f>IF(Table1[[#This Row],[Year Accepted]]=2022,Table1[[#This Row],[2022 AV (BOR final)]],Table1[[#This Row],[2023 AV (BOR final)]])</f>
        <v>18271</v>
      </c>
      <c r="AG63" s="2">
        <f>IF(Table1[[#This Row],[Year Accepted]]=2022,Table1[[#This Row],[2021 Tax Bill]],Table1[[#This Row],[2022 Tax Bill]])</f>
        <v>1317.84</v>
      </c>
      <c r="AH63" s="2">
        <f>IF(Table1[[#This Row],[Year Accepted]]=2022,Table1[[#This Row],[2022 Tax Bill]],Table1[[#This Row],[2023 Tax Bill]])</f>
        <v>4299.16</v>
      </c>
    </row>
    <row r="64" spans="1:34" x14ac:dyDescent="0.25">
      <c r="A64" s="3" t="s">
        <v>25</v>
      </c>
      <c r="B64" s="3" t="s">
        <v>26</v>
      </c>
      <c r="C64" s="3" t="s">
        <v>27</v>
      </c>
      <c r="D64" s="3" t="s">
        <v>740</v>
      </c>
      <c r="E64" s="3" t="s">
        <v>1622</v>
      </c>
      <c r="F64" s="3" t="s">
        <v>1623</v>
      </c>
      <c r="G64" s="3">
        <v>2022</v>
      </c>
      <c r="H64" s="3">
        <v>2021</v>
      </c>
      <c r="I64" s="4">
        <v>16975</v>
      </c>
      <c r="J64" s="3" t="s">
        <v>1402</v>
      </c>
      <c r="K64" s="4">
        <v>4565.47</v>
      </c>
      <c r="L64" s="4">
        <v>18271</v>
      </c>
      <c r="M64" s="3" t="s">
        <v>197</v>
      </c>
      <c r="N64" s="4">
        <v>4299.16</v>
      </c>
      <c r="O64" s="4">
        <v>19593</v>
      </c>
      <c r="P64" s="3" t="s">
        <v>197</v>
      </c>
      <c r="Q64" s="4">
        <v>4805.8500000000004</v>
      </c>
      <c r="R64" s="3">
        <v>-87.685773859680594</v>
      </c>
      <c r="S64" s="3">
        <v>42.019737594918503</v>
      </c>
      <c r="T64" s="3" t="s">
        <v>1624</v>
      </c>
      <c r="U64" s="3" t="s">
        <v>466</v>
      </c>
      <c r="V64" s="3" t="s">
        <v>744</v>
      </c>
      <c r="W64" s="3"/>
      <c r="X64" s="3" t="s">
        <v>57</v>
      </c>
      <c r="Y64" s="3" t="s">
        <v>468</v>
      </c>
      <c r="Z64" s="3" t="s">
        <v>48</v>
      </c>
      <c r="AA64" s="8">
        <f>Table1[[#This Row],[2022 AV (BOR final)]]-Table1[[#This Row],[2021 AV (BOR final)]]</f>
        <v>1296</v>
      </c>
      <c r="AB64" s="8">
        <f>Table1[[#This Row],[2023 AV (BOR final)]]-Table1[[#This Row],[2022 AV (BOR final)]]</f>
        <v>1322</v>
      </c>
      <c r="AC64" s="8">
        <f>Table1[[#This Row],[2022 Tax Bill]]-Table1[[#This Row],[2021 Tax Bill]]</f>
        <v>-266.3100000000004</v>
      </c>
      <c r="AD64" s="3">
        <f>COUNTIF(D:D,Table1[[#This Row],[Project Name]])</f>
        <v>13</v>
      </c>
      <c r="AE64" s="2">
        <f>IF(Table1[[#This Row],[Year Accepted]]=2022,Table1[[#This Row],[2021 AV (BOR final)]],Table1[[#This Row],[2022 AV (BOR final)]])</f>
        <v>16975</v>
      </c>
      <c r="AF64" s="2">
        <f>IF(Table1[[#This Row],[Year Accepted]]=2022,Table1[[#This Row],[2022 AV (BOR final)]],Table1[[#This Row],[2023 AV (BOR final)]])</f>
        <v>18271</v>
      </c>
      <c r="AG64" s="2">
        <f>IF(Table1[[#This Row],[Year Accepted]]=2022,Table1[[#This Row],[2021 Tax Bill]],Table1[[#This Row],[2022 Tax Bill]])</f>
        <v>4565.47</v>
      </c>
      <c r="AH64" s="2">
        <f>IF(Table1[[#This Row],[Year Accepted]]=2022,Table1[[#This Row],[2022 Tax Bill]],Table1[[#This Row],[2023 Tax Bill]])</f>
        <v>4299.16</v>
      </c>
    </row>
    <row r="65" spans="1:34" x14ac:dyDescent="0.25">
      <c r="A65" s="3" t="s">
        <v>25</v>
      </c>
      <c r="B65" s="3" t="s">
        <v>26</v>
      </c>
      <c r="C65" s="3" t="s">
        <v>27</v>
      </c>
      <c r="D65" s="3" t="s">
        <v>740</v>
      </c>
      <c r="E65" s="3" t="s">
        <v>1400</v>
      </c>
      <c r="F65" s="3" t="s">
        <v>1401</v>
      </c>
      <c r="G65" s="3">
        <v>2022</v>
      </c>
      <c r="H65" s="3">
        <v>2021</v>
      </c>
      <c r="I65" s="4">
        <v>16975</v>
      </c>
      <c r="J65" s="3" t="s">
        <v>1402</v>
      </c>
      <c r="K65" s="4">
        <v>4565.47</v>
      </c>
      <c r="L65" s="4">
        <v>18271</v>
      </c>
      <c r="M65" s="3" t="s">
        <v>197</v>
      </c>
      <c r="N65" s="4">
        <v>4299.16</v>
      </c>
      <c r="O65" s="4">
        <v>19593</v>
      </c>
      <c r="P65" s="3" t="s">
        <v>197</v>
      </c>
      <c r="Q65" s="4">
        <v>4805.8500000000004</v>
      </c>
      <c r="R65" s="3">
        <v>-87.685681681081604</v>
      </c>
      <c r="S65" s="3">
        <v>42.0197367729847</v>
      </c>
      <c r="T65" s="3" t="s">
        <v>1403</v>
      </c>
      <c r="U65" s="3" t="s">
        <v>466</v>
      </c>
      <c r="V65" s="3" t="s">
        <v>744</v>
      </c>
      <c r="W65" s="3"/>
      <c r="X65" s="3" t="s">
        <v>57</v>
      </c>
      <c r="Y65" s="3" t="s">
        <v>468</v>
      </c>
      <c r="Z65" s="3" t="s">
        <v>48</v>
      </c>
      <c r="AA65" s="8">
        <f>Table1[[#This Row],[2022 AV (BOR final)]]-Table1[[#This Row],[2021 AV (BOR final)]]</f>
        <v>1296</v>
      </c>
      <c r="AB65" s="8">
        <f>Table1[[#This Row],[2023 AV (BOR final)]]-Table1[[#This Row],[2022 AV (BOR final)]]</f>
        <v>1322</v>
      </c>
      <c r="AC65" s="8">
        <f>Table1[[#This Row],[2022 Tax Bill]]-Table1[[#This Row],[2021 Tax Bill]]</f>
        <v>-266.3100000000004</v>
      </c>
      <c r="AD65" s="3">
        <f>COUNTIF(D:D,Table1[[#This Row],[Project Name]])</f>
        <v>13</v>
      </c>
      <c r="AE65" s="2">
        <f>IF(Table1[[#This Row],[Year Accepted]]=2022,Table1[[#This Row],[2021 AV (BOR final)]],Table1[[#This Row],[2022 AV (BOR final)]])</f>
        <v>16975</v>
      </c>
      <c r="AF65" s="2">
        <f>IF(Table1[[#This Row],[Year Accepted]]=2022,Table1[[#This Row],[2022 AV (BOR final)]],Table1[[#This Row],[2023 AV (BOR final)]])</f>
        <v>18271</v>
      </c>
      <c r="AG65" s="2">
        <f>IF(Table1[[#This Row],[Year Accepted]]=2022,Table1[[#This Row],[2021 Tax Bill]],Table1[[#This Row],[2022 Tax Bill]])</f>
        <v>4565.47</v>
      </c>
      <c r="AH65" s="2">
        <f>IF(Table1[[#This Row],[Year Accepted]]=2022,Table1[[#This Row],[2022 Tax Bill]],Table1[[#This Row],[2023 Tax Bill]])</f>
        <v>4299.16</v>
      </c>
    </row>
    <row r="66" spans="1:34" x14ac:dyDescent="0.25">
      <c r="A66" s="3" t="s">
        <v>25</v>
      </c>
      <c r="B66" s="3" t="s">
        <v>26</v>
      </c>
      <c r="C66" s="3" t="s">
        <v>27</v>
      </c>
      <c r="D66" s="3" t="s">
        <v>740</v>
      </c>
      <c r="E66" s="3" t="s">
        <v>984</v>
      </c>
      <c r="F66" s="3" t="s">
        <v>985</v>
      </c>
      <c r="G66" s="3">
        <v>2022</v>
      </c>
      <c r="H66" s="3">
        <v>2021</v>
      </c>
      <c r="I66" s="4">
        <v>25404</v>
      </c>
      <c r="J66" s="3" t="s">
        <v>986</v>
      </c>
      <c r="K66" s="4">
        <v>6832.49</v>
      </c>
      <c r="L66" s="4">
        <v>18271</v>
      </c>
      <c r="M66" s="3" t="s">
        <v>197</v>
      </c>
      <c r="N66" s="4">
        <v>4299.16</v>
      </c>
      <c r="O66" s="4">
        <v>19593</v>
      </c>
      <c r="P66" s="3" t="s">
        <v>197</v>
      </c>
      <c r="Q66" s="4">
        <v>4805.8500000000004</v>
      </c>
      <c r="R66" s="3">
        <v>-87.6855895390851</v>
      </c>
      <c r="S66" s="3">
        <v>42.0197359782847</v>
      </c>
      <c r="T66" s="3" t="s">
        <v>987</v>
      </c>
      <c r="U66" s="3" t="s">
        <v>466</v>
      </c>
      <c r="V66" s="3" t="s">
        <v>744</v>
      </c>
      <c r="W66" s="3"/>
      <c r="X66" s="3" t="s">
        <v>57</v>
      </c>
      <c r="Y66" s="3" t="s">
        <v>468</v>
      </c>
      <c r="Z66" s="3" t="s">
        <v>48</v>
      </c>
      <c r="AA66" s="8">
        <f>Table1[[#This Row],[2022 AV (BOR final)]]-Table1[[#This Row],[2021 AV (BOR final)]]</f>
        <v>-7133</v>
      </c>
      <c r="AB66" s="8">
        <f>Table1[[#This Row],[2023 AV (BOR final)]]-Table1[[#This Row],[2022 AV (BOR final)]]</f>
        <v>1322</v>
      </c>
      <c r="AC66" s="8">
        <f>Table1[[#This Row],[2022 Tax Bill]]-Table1[[#This Row],[2021 Tax Bill]]</f>
        <v>-2533.33</v>
      </c>
      <c r="AD66" s="3">
        <f>COUNTIF(D:D,Table1[[#This Row],[Project Name]])</f>
        <v>13</v>
      </c>
      <c r="AE66" s="2">
        <f>IF(Table1[[#This Row],[Year Accepted]]=2022,Table1[[#This Row],[2021 AV (BOR final)]],Table1[[#This Row],[2022 AV (BOR final)]])</f>
        <v>25404</v>
      </c>
      <c r="AF66" s="2">
        <f>IF(Table1[[#This Row],[Year Accepted]]=2022,Table1[[#This Row],[2022 AV (BOR final)]],Table1[[#This Row],[2023 AV (BOR final)]])</f>
        <v>18271</v>
      </c>
      <c r="AG66" s="2">
        <f>IF(Table1[[#This Row],[Year Accepted]]=2022,Table1[[#This Row],[2021 Tax Bill]],Table1[[#This Row],[2022 Tax Bill]])</f>
        <v>6832.49</v>
      </c>
      <c r="AH66" s="2">
        <f>IF(Table1[[#This Row],[Year Accepted]]=2022,Table1[[#This Row],[2022 Tax Bill]],Table1[[#This Row],[2023 Tax Bill]])</f>
        <v>4299.16</v>
      </c>
    </row>
    <row r="67" spans="1:34" x14ac:dyDescent="0.25">
      <c r="A67" s="3" t="s">
        <v>25</v>
      </c>
      <c r="B67" s="3" t="s">
        <v>26</v>
      </c>
      <c r="C67" s="3" t="s">
        <v>27</v>
      </c>
      <c r="D67" s="3" t="s">
        <v>740</v>
      </c>
      <c r="E67" s="3" t="s">
        <v>4287</v>
      </c>
      <c r="F67" s="3" t="s">
        <v>4288</v>
      </c>
      <c r="G67" s="3">
        <v>2022</v>
      </c>
      <c r="H67" s="3">
        <v>2021</v>
      </c>
      <c r="I67" s="4">
        <v>25404</v>
      </c>
      <c r="J67" s="3" t="s">
        <v>986</v>
      </c>
      <c r="K67" s="4">
        <v>6832.49</v>
      </c>
      <c r="L67" s="4">
        <v>18271</v>
      </c>
      <c r="M67" s="3" t="s">
        <v>197</v>
      </c>
      <c r="N67" s="4">
        <v>4299.16</v>
      </c>
      <c r="O67" s="4">
        <v>19593</v>
      </c>
      <c r="P67" s="3" t="s">
        <v>197</v>
      </c>
      <c r="Q67" s="4">
        <v>4805.8500000000004</v>
      </c>
      <c r="R67" s="3">
        <v>-87.685497360487901</v>
      </c>
      <c r="S67" s="3">
        <v>42.019735156199502</v>
      </c>
      <c r="T67" s="3" t="s">
        <v>4289</v>
      </c>
      <c r="U67" s="3" t="s">
        <v>466</v>
      </c>
      <c r="V67" s="3" t="s">
        <v>744</v>
      </c>
      <c r="W67" s="3"/>
      <c r="X67" s="3" t="s">
        <v>57</v>
      </c>
      <c r="Y67" s="3" t="s">
        <v>468</v>
      </c>
      <c r="Z67" s="3" t="s">
        <v>48</v>
      </c>
      <c r="AA67" s="8">
        <f>Table1[[#This Row],[2022 AV (BOR final)]]-Table1[[#This Row],[2021 AV (BOR final)]]</f>
        <v>-7133</v>
      </c>
      <c r="AB67" s="8">
        <f>Table1[[#This Row],[2023 AV (BOR final)]]-Table1[[#This Row],[2022 AV (BOR final)]]</f>
        <v>1322</v>
      </c>
      <c r="AC67" s="8">
        <f>Table1[[#This Row],[2022 Tax Bill]]-Table1[[#This Row],[2021 Tax Bill]]</f>
        <v>-2533.33</v>
      </c>
      <c r="AD67" s="3">
        <f>COUNTIF(D:D,Table1[[#This Row],[Project Name]])</f>
        <v>13</v>
      </c>
      <c r="AE67" s="2">
        <f>IF(Table1[[#This Row],[Year Accepted]]=2022,Table1[[#This Row],[2021 AV (BOR final)]],Table1[[#This Row],[2022 AV (BOR final)]])</f>
        <v>25404</v>
      </c>
      <c r="AF67" s="2">
        <f>IF(Table1[[#This Row],[Year Accepted]]=2022,Table1[[#This Row],[2022 AV (BOR final)]],Table1[[#This Row],[2023 AV (BOR final)]])</f>
        <v>18271</v>
      </c>
      <c r="AG67" s="2">
        <f>IF(Table1[[#This Row],[Year Accepted]]=2022,Table1[[#This Row],[2021 Tax Bill]],Table1[[#This Row],[2022 Tax Bill]])</f>
        <v>6832.49</v>
      </c>
      <c r="AH67" s="2">
        <f>IF(Table1[[#This Row],[Year Accepted]]=2022,Table1[[#This Row],[2022 Tax Bill]],Table1[[#This Row],[2023 Tax Bill]])</f>
        <v>4299.16</v>
      </c>
    </row>
    <row r="68" spans="1:34" x14ac:dyDescent="0.25">
      <c r="A68" s="3" t="s">
        <v>25</v>
      </c>
      <c r="B68" s="3" t="s">
        <v>26</v>
      </c>
      <c r="C68" s="3" t="s">
        <v>27</v>
      </c>
      <c r="D68" s="3" t="s">
        <v>740</v>
      </c>
      <c r="E68" s="3" t="s">
        <v>2603</v>
      </c>
      <c r="F68" s="3" t="s">
        <v>2604</v>
      </c>
      <c r="G68" s="3">
        <v>2022</v>
      </c>
      <c r="H68" s="3">
        <v>2021</v>
      </c>
      <c r="I68" s="4">
        <v>16975</v>
      </c>
      <c r="J68" s="3" t="s">
        <v>1402</v>
      </c>
      <c r="K68" s="4">
        <v>4565.47</v>
      </c>
      <c r="L68" s="4">
        <v>18271</v>
      </c>
      <c r="M68" s="3" t="s">
        <v>197</v>
      </c>
      <c r="N68" s="4">
        <v>4299.16</v>
      </c>
      <c r="O68" s="4">
        <v>19593</v>
      </c>
      <c r="P68" s="3" t="s">
        <v>197</v>
      </c>
      <c r="Q68" s="4">
        <v>4805.8500000000004</v>
      </c>
      <c r="R68" s="3">
        <v>-87.685405181972797</v>
      </c>
      <c r="S68" s="3">
        <v>42.019734334391401</v>
      </c>
      <c r="T68" s="3" t="s">
        <v>2605</v>
      </c>
      <c r="U68" s="3" t="s">
        <v>466</v>
      </c>
      <c r="V68" s="3" t="s">
        <v>744</v>
      </c>
      <c r="W68" s="3"/>
      <c r="X68" s="3" t="s">
        <v>57</v>
      </c>
      <c r="Y68" s="3" t="s">
        <v>468</v>
      </c>
      <c r="Z68" s="3" t="s">
        <v>48</v>
      </c>
      <c r="AA68" s="8">
        <f>Table1[[#This Row],[2022 AV (BOR final)]]-Table1[[#This Row],[2021 AV (BOR final)]]</f>
        <v>1296</v>
      </c>
      <c r="AB68" s="8">
        <f>Table1[[#This Row],[2023 AV (BOR final)]]-Table1[[#This Row],[2022 AV (BOR final)]]</f>
        <v>1322</v>
      </c>
      <c r="AC68" s="8">
        <f>Table1[[#This Row],[2022 Tax Bill]]-Table1[[#This Row],[2021 Tax Bill]]</f>
        <v>-266.3100000000004</v>
      </c>
      <c r="AD68" s="3">
        <f>COUNTIF(D:D,Table1[[#This Row],[Project Name]])</f>
        <v>13</v>
      </c>
      <c r="AE68" s="2">
        <f>IF(Table1[[#This Row],[Year Accepted]]=2022,Table1[[#This Row],[2021 AV (BOR final)]],Table1[[#This Row],[2022 AV (BOR final)]])</f>
        <v>16975</v>
      </c>
      <c r="AF68" s="2">
        <f>IF(Table1[[#This Row],[Year Accepted]]=2022,Table1[[#This Row],[2022 AV (BOR final)]],Table1[[#This Row],[2023 AV (BOR final)]])</f>
        <v>18271</v>
      </c>
      <c r="AG68" s="2">
        <f>IF(Table1[[#This Row],[Year Accepted]]=2022,Table1[[#This Row],[2021 Tax Bill]],Table1[[#This Row],[2022 Tax Bill]])</f>
        <v>4565.47</v>
      </c>
      <c r="AH68" s="2">
        <f>IF(Table1[[#This Row],[Year Accepted]]=2022,Table1[[#This Row],[2022 Tax Bill]],Table1[[#This Row],[2023 Tax Bill]])</f>
        <v>4299.16</v>
      </c>
    </row>
    <row r="69" spans="1:34" x14ac:dyDescent="0.25">
      <c r="A69" s="3" t="s">
        <v>25</v>
      </c>
      <c r="B69" s="3" t="s">
        <v>26</v>
      </c>
      <c r="C69" s="3" t="s">
        <v>27</v>
      </c>
      <c r="D69" s="3" t="s">
        <v>740</v>
      </c>
      <c r="E69" s="3" t="s">
        <v>4755</v>
      </c>
      <c r="F69" s="3" t="s">
        <v>4756</v>
      </c>
      <c r="G69" s="3">
        <v>2022</v>
      </c>
      <c r="H69" s="3">
        <v>2021</v>
      </c>
      <c r="I69" s="4">
        <v>0</v>
      </c>
      <c r="J69" s="3" t="s">
        <v>295</v>
      </c>
      <c r="K69" s="4">
        <v>0</v>
      </c>
      <c r="L69" s="4">
        <v>47327</v>
      </c>
      <c r="M69" s="3" t="s">
        <v>43</v>
      </c>
      <c r="N69" s="4">
        <v>11136.02</v>
      </c>
      <c r="O69" s="4">
        <v>52345</v>
      </c>
      <c r="P69" s="3" t="s">
        <v>43</v>
      </c>
      <c r="Q69" s="4">
        <v>12839.45</v>
      </c>
      <c r="R69" s="3">
        <v>-87.686649492178006</v>
      </c>
      <c r="S69" s="3">
        <v>42.019745296147597</v>
      </c>
      <c r="T69" s="3" t="s">
        <v>4757</v>
      </c>
      <c r="U69" s="3" t="s">
        <v>466</v>
      </c>
      <c r="V69" s="3" t="s">
        <v>744</v>
      </c>
      <c r="W69" s="3"/>
      <c r="X69" s="3" t="s">
        <v>57</v>
      </c>
      <c r="Y69" s="3" t="s">
        <v>468</v>
      </c>
      <c r="Z69" s="3" t="s">
        <v>48</v>
      </c>
      <c r="AA69" s="8">
        <f>Table1[[#This Row],[2022 AV (BOR final)]]-Table1[[#This Row],[2021 AV (BOR final)]]</f>
        <v>47327</v>
      </c>
      <c r="AB69" s="8">
        <f>Table1[[#This Row],[2023 AV (BOR final)]]-Table1[[#This Row],[2022 AV (BOR final)]]</f>
        <v>5018</v>
      </c>
      <c r="AC69" s="8">
        <f>Table1[[#This Row],[2022 Tax Bill]]-Table1[[#This Row],[2021 Tax Bill]]</f>
        <v>11136.02</v>
      </c>
      <c r="AD69" s="3">
        <f>COUNTIF(D:D,Table1[[#This Row],[Project Name]])</f>
        <v>13</v>
      </c>
      <c r="AE69" s="2">
        <f>IF(Table1[[#This Row],[Year Accepted]]=2022,Table1[[#This Row],[2021 AV (BOR final)]],Table1[[#This Row],[2022 AV (BOR final)]])</f>
        <v>0</v>
      </c>
      <c r="AF69" s="2">
        <f>IF(Table1[[#This Row],[Year Accepted]]=2022,Table1[[#This Row],[2022 AV (BOR final)]],Table1[[#This Row],[2023 AV (BOR final)]])</f>
        <v>47327</v>
      </c>
      <c r="AG69" s="2">
        <f>IF(Table1[[#This Row],[Year Accepted]]=2022,Table1[[#This Row],[2021 Tax Bill]],Table1[[#This Row],[2022 Tax Bill]])</f>
        <v>0</v>
      </c>
      <c r="AH69" s="2">
        <f>IF(Table1[[#This Row],[Year Accepted]]=2022,Table1[[#This Row],[2022 Tax Bill]],Table1[[#This Row],[2023 Tax Bill]])</f>
        <v>11136.02</v>
      </c>
    </row>
    <row r="70" spans="1:34" x14ac:dyDescent="0.25">
      <c r="A70" s="3" t="s">
        <v>25</v>
      </c>
      <c r="B70" s="3" t="s">
        <v>71</v>
      </c>
      <c r="C70" s="3" t="s">
        <v>27</v>
      </c>
      <c r="D70" s="3" t="s">
        <v>4545</v>
      </c>
      <c r="E70" s="3" t="s">
        <v>4546</v>
      </c>
      <c r="F70" s="3" t="s">
        <v>4547</v>
      </c>
      <c r="G70" s="3">
        <v>2022</v>
      </c>
      <c r="H70" s="3">
        <v>2021</v>
      </c>
      <c r="I70" s="4">
        <v>186413</v>
      </c>
      <c r="J70" s="3" t="s">
        <v>52</v>
      </c>
      <c r="K70" s="4">
        <v>37485.919999999998</v>
      </c>
      <c r="L70" s="4">
        <v>139809</v>
      </c>
      <c r="M70" s="3" t="s">
        <v>52</v>
      </c>
      <c r="N70" s="4">
        <v>28756.27</v>
      </c>
      <c r="O70" s="4">
        <v>139809</v>
      </c>
      <c r="P70" s="3" t="s">
        <v>52</v>
      </c>
      <c r="Q70" s="4">
        <v>29603.759999999998</v>
      </c>
      <c r="R70" s="3">
        <v>-87.602242106333307</v>
      </c>
      <c r="S70" s="3">
        <v>41.815529021872301</v>
      </c>
      <c r="T70" s="3" t="s">
        <v>4548</v>
      </c>
      <c r="U70" s="3" t="s">
        <v>33</v>
      </c>
      <c r="V70" s="3" t="s">
        <v>309</v>
      </c>
      <c r="W70" s="3" t="s">
        <v>310</v>
      </c>
      <c r="X70" s="3" t="s">
        <v>36</v>
      </c>
      <c r="Y70" s="3" t="s">
        <v>95</v>
      </c>
      <c r="Z70" s="3" t="s">
        <v>57</v>
      </c>
      <c r="AA70" s="8">
        <f>Table1[[#This Row],[2022 AV (BOR final)]]-Table1[[#This Row],[2021 AV (BOR final)]]</f>
        <v>-46604</v>
      </c>
      <c r="AB70" s="8">
        <f>Table1[[#This Row],[2023 AV (BOR final)]]-Table1[[#This Row],[2022 AV (BOR final)]]</f>
        <v>0</v>
      </c>
      <c r="AC70" s="8">
        <f>Table1[[#This Row],[2022 Tax Bill]]-Table1[[#This Row],[2021 Tax Bill]]</f>
        <v>-8729.6499999999978</v>
      </c>
      <c r="AD70" s="3">
        <f>COUNTIF(D:D,Table1[[#This Row],[Project Name]])</f>
        <v>1</v>
      </c>
      <c r="AE70" s="2">
        <f>IF(Table1[[#This Row],[Year Accepted]]=2022,Table1[[#This Row],[2021 AV (BOR final)]],Table1[[#This Row],[2022 AV (BOR final)]])</f>
        <v>186413</v>
      </c>
      <c r="AF70" s="2">
        <f>IF(Table1[[#This Row],[Year Accepted]]=2022,Table1[[#This Row],[2022 AV (BOR final)]],Table1[[#This Row],[2023 AV (BOR final)]])</f>
        <v>139809</v>
      </c>
      <c r="AG70" s="2">
        <f>IF(Table1[[#This Row],[Year Accepted]]=2022,Table1[[#This Row],[2021 Tax Bill]],Table1[[#This Row],[2022 Tax Bill]])</f>
        <v>37485.919999999998</v>
      </c>
      <c r="AH70" s="2">
        <f>IF(Table1[[#This Row],[Year Accepted]]=2022,Table1[[#This Row],[2022 Tax Bill]],Table1[[#This Row],[2023 Tax Bill]])</f>
        <v>28756.27</v>
      </c>
    </row>
    <row r="71" spans="1:34" x14ac:dyDescent="0.25">
      <c r="A71" s="3" t="s">
        <v>25</v>
      </c>
      <c r="B71" s="3" t="s">
        <v>26</v>
      </c>
      <c r="C71" s="3" t="s">
        <v>27</v>
      </c>
      <c r="D71" s="3" t="s">
        <v>1449</v>
      </c>
      <c r="E71" s="3" t="s">
        <v>1450</v>
      </c>
      <c r="F71" s="3" t="s">
        <v>1451</v>
      </c>
      <c r="G71" s="3">
        <v>2022</v>
      </c>
      <c r="H71" s="3">
        <v>2021</v>
      </c>
      <c r="I71" s="4">
        <v>36675</v>
      </c>
      <c r="J71" s="3" t="s">
        <v>67</v>
      </c>
      <c r="K71" s="4">
        <v>2958.82</v>
      </c>
      <c r="L71" s="4">
        <v>23840</v>
      </c>
      <c r="M71" s="3" t="s">
        <v>67</v>
      </c>
      <c r="N71" s="4">
        <v>1967.52</v>
      </c>
      <c r="O71" s="4">
        <v>23840</v>
      </c>
      <c r="P71" s="3" t="s">
        <v>67</v>
      </c>
      <c r="Q71" s="4">
        <v>2018.63</v>
      </c>
      <c r="R71" s="3">
        <v>-87.622072760177304</v>
      </c>
      <c r="S71" s="3">
        <v>41.823529746435099</v>
      </c>
      <c r="T71" s="3" t="s">
        <v>1452</v>
      </c>
      <c r="U71" s="3" t="s">
        <v>33</v>
      </c>
      <c r="V71" s="3" t="s">
        <v>34</v>
      </c>
      <c r="W71" s="3" t="s">
        <v>35</v>
      </c>
      <c r="X71" s="3" t="s">
        <v>36</v>
      </c>
      <c r="Y71" s="3" t="s">
        <v>37</v>
      </c>
      <c r="Z71" s="3" t="s">
        <v>38</v>
      </c>
      <c r="AA71" s="8">
        <f>Table1[[#This Row],[2022 AV (BOR final)]]-Table1[[#This Row],[2021 AV (BOR final)]]</f>
        <v>-12835</v>
      </c>
      <c r="AB71" s="8">
        <f>Table1[[#This Row],[2023 AV (BOR final)]]-Table1[[#This Row],[2022 AV (BOR final)]]</f>
        <v>0</v>
      </c>
      <c r="AC71" s="8">
        <f>Table1[[#This Row],[2022 Tax Bill]]-Table1[[#This Row],[2021 Tax Bill]]</f>
        <v>-991.30000000000018</v>
      </c>
      <c r="AD71" s="3">
        <f>COUNTIF(D:D,Table1[[#This Row],[Project Name]])</f>
        <v>1</v>
      </c>
      <c r="AE71" s="2">
        <f>IF(Table1[[#This Row],[Year Accepted]]=2022,Table1[[#This Row],[2021 AV (BOR final)]],Table1[[#This Row],[2022 AV (BOR final)]])</f>
        <v>36675</v>
      </c>
      <c r="AF71" s="2">
        <f>IF(Table1[[#This Row],[Year Accepted]]=2022,Table1[[#This Row],[2022 AV (BOR final)]],Table1[[#This Row],[2023 AV (BOR final)]])</f>
        <v>23840</v>
      </c>
      <c r="AG71" s="2">
        <f>IF(Table1[[#This Row],[Year Accepted]]=2022,Table1[[#This Row],[2021 Tax Bill]],Table1[[#This Row],[2022 Tax Bill]])</f>
        <v>2958.82</v>
      </c>
      <c r="AH71" s="2">
        <f>IF(Table1[[#This Row],[Year Accepted]]=2022,Table1[[#This Row],[2022 Tax Bill]],Table1[[#This Row],[2023 Tax Bill]])</f>
        <v>1967.52</v>
      </c>
    </row>
    <row r="72" spans="1:34" x14ac:dyDescent="0.25">
      <c r="A72" s="3" t="s">
        <v>25</v>
      </c>
      <c r="B72" s="3" t="s">
        <v>26</v>
      </c>
      <c r="C72" s="3" t="s">
        <v>27</v>
      </c>
      <c r="D72" s="3" t="s">
        <v>809</v>
      </c>
      <c r="E72" s="3" t="s">
        <v>1381</v>
      </c>
      <c r="F72" s="3" t="s">
        <v>1382</v>
      </c>
      <c r="G72" s="3">
        <v>2022</v>
      </c>
      <c r="H72" s="3">
        <v>2021</v>
      </c>
      <c r="I72" s="4">
        <v>11386</v>
      </c>
      <c r="J72" s="3" t="s">
        <v>203</v>
      </c>
      <c r="K72" s="4">
        <v>1538.65</v>
      </c>
      <c r="L72" s="4">
        <v>7401</v>
      </c>
      <c r="M72" s="3" t="s">
        <v>203</v>
      </c>
      <c r="N72" s="4">
        <v>1023.07</v>
      </c>
      <c r="O72" s="4">
        <v>7401</v>
      </c>
      <c r="P72" s="3" t="s">
        <v>203</v>
      </c>
      <c r="Q72" s="4">
        <v>1049.7</v>
      </c>
      <c r="R72" s="3">
        <v>-87.622066433456595</v>
      </c>
      <c r="S72" s="3">
        <v>41.8233244099263</v>
      </c>
      <c r="T72" s="3" t="s">
        <v>1383</v>
      </c>
      <c r="U72" s="3" t="s">
        <v>33</v>
      </c>
      <c r="V72" s="3" t="s">
        <v>34</v>
      </c>
      <c r="W72" s="3" t="s">
        <v>35</v>
      </c>
      <c r="X72" s="3" t="s">
        <v>36</v>
      </c>
      <c r="Y72" s="3" t="s">
        <v>37</v>
      </c>
      <c r="Z72" s="3" t="s">
        <v>38</v>
      </c>
      <c r="AA72" s="8">
        <f>Table1[[#This Row],[2022 AV (BOR final)]]-Table1[[#This Row],[2021 AV (BOR final)]]</f>
        <v>-3985</v>
      </c>
      <c r="AB72" s="8">
        <f>Table1[[#This Row],[2023 AV (BOR final)]]-Table1[[#This Row],[2022 AV (BOR final)]]</f>
        <v>0</v>
      </c>
      <c r="AC72" s="8">
        <f>Table1[[#This Row],[2022 Tax Bill]]-Table1[[#This Row],[2021 Tax Bill]]</f>
        <v>-515.58000000000004</v>
      </c>
      <c r="AD72" s="3">
        <f>COUNTIF(D:D,Table1[[#This Row],[Project Name]])</f>
        <v>3</v>
      </c>
      <c r="AE72" s="2">
        <f>IF(Table1[[#This Row],[Year Accepted]]=2022,Table1[[#This Row],[2021 AV (BOR final)]],Table1[[#This Row],[2022 AV (BOR final)]])</f>
        <v>11386</v>
      </c>
      <c r="AF72" s="2">
        <f>IF(Table1[[#This Row],[Year Accepted]]=2022,Table1[[#This Row],[2022 AV (BOR final)]],Table1[[#This Row],[2023 AV (BOR final)]])</f>
        <v>7401</v>
      </c>
      <c r="AG72" s="2">
        <f>IF(Table1[[#This Row],[Year Accepted]]=2022,Table1[[#This Row],[2021 Tax Bill]],Table1[[#This Row],[2022 Tax Bill]])</f>
        <v>1538.65</v>
      </c>
      <c r="AH72" s="2">
        <f>IF(Table1[[#This Row],[Year Accepted]]=2022,Table1[[#This Row],[2022 Tax Bill]],Table1[[#This Row],[2023 Tax Bill]])</f>
        <v>1023.07</v>
      </c>
    </row>
    <row r="73" spans="1:34" x14ac:dyDescent="0.25">
      <c r="A73" s="3" t="s">
        <v>25</v>
      </c>
      <c r="B73" s="3" t="s">
        <v>26</v>
      </c>
      <c r="C73" s="3" t="s">
        <v>27</v>
      </c>
      <c r="D73" s="3" t="s">
        <v>809</v>
      </c>
      <c r="E73" s="3" t="s">
        <v>810</v>
      </c>
      <c r="F73" s="3" t="s">
        <v>811</v>
      </c>
      <c r="G73" s="3">
        <v>2022</v>
      </c>
      <c r="H73" s="3">
        <v>2021</v>
      </c>
      <c r="I73" s="4">
        <v>12664</v>
      </c>
      <c r="J73" s="3" t="s">
        <v>203</v>
      </c>
      <c r="K73" s="4">
        <v>1532.54</v>
      </c>
      <c r="L73" s="4">
        <v>8232</v>
      </c>
      <c r="M73" s="3" t="s">
        <v>203</v>
      </c>
      <c r="N73" s="4">
        <v>1019.1</v>
      </c>
      <c r="O73" s="4">
        <v>8232</v>
      </c>
      <c r="P73" s="3" t="s">
        <v>203</v>
      </c>
      <c r="Q73" s="4">
        <v>1045.56</v>
      </c>
      <c r="R73" s="3">
        <v>-87.622065247818497</v>
      </c>
      <c r="S73" s="3">
        <v>41.823195813828796</v>
      </c>
      <c r="T73" s="3" t="s">
        <v>812</v>
      </c>
      <c r="U73" s="3" t="s">
        <v>33</v>
      </c>
      <c r="V73" s="3" t="s">
        <v>34</v>
      </c>
      <c r="W73" s="3" t="s">
        <v>35</v>
      </c>
      <c r="X73" s="3" t="s">
        <v>36</v>
      </c>
      <c r="Y73" s="3" t="s">
        <v>37</v>
      </c>
      <c r="Z73" s="3" t="s">
        <v>38</v>
      </c>
      <c r="AA73" s="8">
        <f>Table1[[#This Row],[2022 AV (BOR final)]]-Table1[[#This Row],[2021 AV (BOR final)]]</f>
        <v>-4432</v>
      </c>
      <c r="AB73" s="8">
        <f>Table1[[#This Row],[2023 AV (BOR final)]]-Table1[[#This Row],[2022 AV (BOR final)]]</f>
        <v>0</v>
      </c>
      <c r="AC73" s="8">
        <f>Table1[[#This Row],[2022 Tax Bill]]-Table1[[#This Row],[2021 Tax Bill]]</f>
        <v>-513.43999999999994</v>
      </c>
      <c r="AD73" s="3">
        <f>COUNTIF(D:D,Table1[[#This Row],[Project Name]])</f>
        <v>3</v>
      </c>
      <c r="AE73" s="2">
        <f>IF(Table1[[#This Row],[Year Accepted]]=2022,Table1[[#This Row],[2021 AV (BOR final)]],Table1[[#This Row],[2022 AV (BOR final)]])</f>
        <v>12664</v>
      </c>
      <c r="AF73" s="2">
        <f>IF(Table1[[#This Row],[Year Accepted]]=2022,Table1[[#This Row],[2022 AV (BOR final)]],Table1[[#This Row],[2023 AV (BOR final)]])</f>
        <v>8232</v>
      </c>
      <c r="AG73" s="2">
        <f>IF(Table1[[#This Row],[Year Accepted]]=2022,Table1[[#This Row],[2021 Tax Bill]],Table1[[#This Row],[2022 Tax Bill]])</f>
        <v>1532.54</v>
      </c>
      <c r="AH73" s="2">
        <f>IF(Table1[[#This Row],[Year Accepted]]=2022,Table1[[#This Row],[2022 Tax Bill]],Table1[[#This Row],[2023 Tax Bill]])</f>
        <v>1019.1</v>
      </c>
    </row>
    <row r="74" spans="1:34" x14ac:dyDescent="0.25">
      <c r="A74" s="3" t="s">
        <v>25</v>
      </c>
      <c r="B74" s="3" t="s">
        <v>26</v>
      </c>
      <c r="C74" s="3" t="s">
        <v>27</v>
      </c>
      <c r="D74" s="3" t="s">
        <v>809</v>
      </c>
      <c r="E74" s="3" t="s">
        <v>1049</v>
      </c>
      <c r="F74" s="3" t="s">
        <v>1050</v>
      </c>
      <c r="G74" s="3">
        <v>2022</v>
      </c>
      <c r="H74" s="3">
        <v>2021</v>
      </c>
      <c r="I74" s="4">
        <v>15979</v>
      </c>
      <c r="J74" s="3" t="s">
        <v>203</v>
      </c>
      <c r="K74" s="4">
        <v>2159.29</v>
      </c>
      <c r="L74" s="4">
        <v>10384</v>
      </c>
      <c r="M74" s="3" t="s">
        <v>203</v>
      </c>
      <c r="N74" s="4">
        <v>1435.48</v>
      </c>
      <c r="O74" s="4">
        <v>10384</v>
      </c>
      <c r="P74" s="3" t="s">
        <v>203</v>
      </c>
      <c r="Q74" s="4">
        <v>1472.74</v>
      </c>
      <c r="R74" s="3">
        <v>-87.622058418267997</v>
      </c>
      <c r="S74" s="3">
        <v>41.823058721552002</v>
      </c>
      <c r="T74" s="3" t="s">
        <v>1051</v>
      </c>
      <c r="U74" s="3" t="s">
        <v>33</v>
      </c>
      <c r="V74" s="3" t="s">
        <v>34</v>
      </c>
      <c r="W74" s="3" t="s">
        <v>35</v>
      </c>
      <c r="X74" s="3" t="s">
        <v>36</v>
      </c>
      <c r="Y74" s="3" t="s">
        <v>37</v>
      </c>
      <c r="Z74" s="3" t="s">
        <v>38</v>
      </c>
      <c r="AA74" s="8">
        <f>Table1[[#This Row],[2022 AV (BOR final)]]-Table1[[#This Row],[2021 AV (BOR final)]]</f>
        <v>-5595</v>
      </c>
      <c r="AB74" s="8">
        <f>Table1[[#This Row],[2023 AV (BOR final)]]-Table1[[#This Row],[2022 AV (BOR final)]]</f>
        <v>0</v>
      </c>
      <c r="AC74" s="8">
        <f>Table1[[#This Row],[2022 Tax Bill]]-Table1[[#This Row],[2021 Tax Bill]]</f>
        <v>-723.81</v>
      </c>
      <c r="AD74" s="3">
        <f>COUNTIF(D:D,Table1[[#This Row],[Project Name]])</f>
        <v>3</v>
      </c>
      <c r="AE74" s="2">
        <f>IF(Table1[[#This Row],[Year Accepted]]=2022,Table1[[#This Row],[2021 AV (BOR final)]],Table1[[#This Row],[2022 AV (BOR final)]])</f>
        <v>15979</v>
      </c>
      <c r="AF74" s="2">
        <f>IF(Table1[[#This Row],[Year Accepted]]=2022,Table1[[#This Row],[2022 AV (BOR final)]],Table1[[#This Row],[2023 AV (BOR final)]])</f>
        <v>10384</v>
      </c>
      <c r="AG74" s="2">
        <f>IF(Table1[[#This Row],[Year Accepted]]=2022,Table1[[#This Row],[2021 Tax Bill]],Table1[[#This Row],[2022 Tax Bill]])</f>
        <v>2159.29</v>
      </c>
      <c r="AH74" s="2">
        <f>IF(Table1[[#This Row],[Year Accepted]]=2022,Table1[[#This Row],[2022 Tax Bill]],Table1[[#This Row],[2023 Tax Bill]])</f>
        <v>1435.48</v>
      </c>
    </row>
    <row r="75" spans="1:34" x14ac:dyDescent="0.25">
      <c r="A75" s="3" t="s">
        <v>25</v>
      </c>
      <c r="B75" s="3" t="s">
        <v>26</v>
      </c>
      <c r="C75" s="3" t="s">
        <v>27</v>
      </c>
      <c r="D75" s="3" t="s">
        <v>4928</v>
      </c>
      <c r="E75" s="3" t="s">
        <v>4929</v>
      </c>
      <c r="F75" s="3" t="s">
        <v>4930</v>
      </c>
      <c r="G75" s="3">
        <v>2022</v>
      </c>
      <c r="H75" s="3">
        <v>2021</v>
      </c>
      <c r="I75" s="4">
        <v>31427</v>
      </c>
      <c r="J75" s="3" t="s">
        <v>730</v>
      </c>
      <c r="K75" s="4">
        <v>5070.83</v>
      </c>
      <c r="L75" s="4">
        <v>20428</v>
      </c>
      <c r="M75" s="3" t="s">
        <v>730</v>
      </c>
      <c r="N75" s="4">
        <v>3371.84</v>
      </c>
      <c r="O75" s="4">
        <v>20428</v>
      </c>
      <c r="P75" s="3" t="s">
        <v>730</v>
      </c>
      <c r="Q75" s="4">
        <v>3459.43</v>
      </c>
      <c r="R75" s="3">
        <v>-87.620984238920101</v>
      </c>
      <c r="S75" s="3">
        <v>41.818554720657502</v>
      </c>
      <c r="T75" s="3" t="s">
        <v>4931</v>
      </c>
      <c r="U75" s="3" t="s">
        <v>33</v>
      </c>
      <c r="V75" s="3" t="s">
        <v>34</v>
      </c>
      <c r="W75" s="3" t="s">
        <v>35</v>
      </c>
      <c r="X75" s="3" t="s">
        <v>36</v>
      </c>
      <c r="Y75" s="3" t="s">
        <v>37</v>
      </c>
      <c r="Z75" s="3" t="s">
        <v>38</v>
      </c>
      <c r="AA75" s="8">
        <f>Table1[[#This Row],[2022 AV (BOR final)]]-Table1[[#This Row],[2021 AV (BOR final)]]</f>
        <v>-10999</v>
      </c>
      <c r="AB75" s="8">
        <f>Table1[[#This Row],[2023 AV (BOR final)]]-Table1[[#This Row],[2022 AV (BOR final)]]</f>
        <v>0</v>
      </c>
      <c r="AC75" s="8">
        <f>Table1[[#This Row],[2022 Tax Bill]]-Table1[[#This Row],[2021 Tax Bill]]</f>
        <v>-1698.9899999999998</v>
      </c>
      <c r="AD75" s="3">
        <f>COUNTIF(D:D,Table1[[#This Row],[Project Name]])</f>
        <v>1</v>
      </c>
      <c r="AE75" s="2">
        <f>IF(Table1[[#This Row],[Year Accepted]]=2022,Table1[[#This Row],[2021 AV (BOR final)]],Table1[[#This Row],[2022 AV (BOR final)]])</f>
        <v>31427</v>
      </c>
      <c r="AF75" s="2">
        <f>IF(Table1[[#This Row],[Year Accepted]]=2022,Table1[[#This Row],[2022 AV (BOR final)]],Table1[[#This Row],[2023 AV (BOR final)]])</f>
        <v>20428</v>
      </c>
      <c r="AG75" s="2">
        <f>IF(Table1[[#This Row],[Year Accepted]]=2022,Table1[[#This Row],[2021 Tax Bill]],Table1[[#This Row],[2022 Tax Bill]])</f>
        <v>5070.83</v>
      </c>
      <c r="AH75" s="2">
        <f>IF(Table1[[#This Row],[Year Accepted]]=2022,Table1[[#This Row],[2022 Tax Bill]],Table1[[#This Row],[2023 Tax Bill]])</f>
        <v>3371.84</v>
      </c>
    </row>
    <row r="76" spans="1:34" x14ac:dyDescent="0.25">
      <c r="A76" s="3" t="s">
        <v>25</v>
      </c>
      <c r="B76" s="3" t="s">
        <v>26</v>
      </c>
      <c r="C76" s="3" t="s">
        <v>27</v>
      </c>
      <c r="D76" s="3" t="s">
        <v>1847</v>
      </c>
      <c r="E76" s="3" t="s">
        <v>1848</v>
      </c>
      <c r="F76" s="3" t="s">
        <v>1849</v>
      </c>
      <c r="G76" s="3">
        <v>2022</v>
      </c>
      <c r="H76" s="3">
        <v>2021</v>
      </c>
      <c r="I76" s="4">
        <v>35314</v>
      </c>
      <c r="J76" s="3" t="s">
        <v>240</v>
      </c>
      <c r="K76" s="4">
        <v>5982.91</v>
      </c>
      <c r="L76" s="4">
        <v>35314</v>
      </c>
      <c r="M76" s="3" t="s">
        <v>240</v>
      </c>
      <c r="N76" s="4">
        <v>6120.43</v>
      </c>
      <c r="O76" s="4">
        <v>22954</v>
      </c>
      <c r="P76" s="3" t="s">
        <v>240</v>
      </c>
      <c r="Q76" s="4">
        <v>4081.54</v>
      </c>
      <c r="R76" s="3">
        <v>-87.620322029521304</v>
      </c>
      <c r="S76" s="3">
        <v>41.818542734536997</v>
      </c>
      <c r="T76" s="3" t="s">
        <v>1850</v>
      </c>
      <c r="U76" s="3" t="s">
        <v>33</v>
      </c>
      <c r="V76" s="3" t="s">
        <v>34</v>
      </c>
      <c r="W76" s="3" t="s">
        <v>35</v>
      </c>
      <c r="X76" s="3" t="s">
        <v>36</v>
      </c>
      <c r="Y76" s="3" t="s">
        <v>37</v>
      </c>
      <c r="Z76" s="3" t="s">
        <v>38</v>
      </c>
      <c r="AA76" s="8">
        <f>Table1[[#This Row],[2022 AV (BOR final)]]-Table1[[#This Row],[2021 AV (BOR final)]]</f>
        <v>0</v>
      </c>
      <c r="AB76" s="8">
        <f>Table1[[#This Row],[2023 AV (BOR final)]]-Table1[[#This Row],[2022 AV (BOR final)]]</f>
        <v>-12360</v>
      </c>
      <c r="AC76" s="8">
        <f>Table1[[#This Row],[2022 Tax Bill]]-Table1[[#This Row],[2021 Tax Bill]]</f>
        <v>137.52000000000044</v>
      </c>
      <c r="AD76" s="3">
        <f>COUNTIF(D:D,Table1[[#This Row],[Project Name]])</f>
        <v>1</v>
      </c>
      <c r="AE76" s="2">
        <f>IF(Table1[[#This Row],[Year Accepted]]=2022,Table1[[#This Row],[2021 AV (BOR final)]],Table1[[#This Row],[2022 AV (BOR final)]])</f>
        <v>35314</v>
      </c>
      <c r="AF76" s="2">
        <f>IF(Table1[[#This Row],[Year Accepted]]=2022,Table1[[#This Row],[2022 AV (BOR final)]],Table1[[#This Row],[2023 AV (BOR final)]])</f>
        <v>35314</v>
      </c>
      <c r="AG76" s="2">
        <f>IF(Table1[[#This Row],[Year Accepted]]=2022,Table1[[#This Row],[2021 Tax Bill]],Table1[[#This Row],[2022 Tax Bill]])</f>
        <v>5982.91</v>
      </c>
      <c r="AH76" s="2">
        <f>IF(Table1[[#This Row],[Year Accepted]]=2022,Table1[[#This Row],[2022 Tax Bill]],Table1[[#This Row],[2023 Tax Bill]])</f>
        <v>6120.43</v>
      </c>
    </row>
    <row r="77" spans="1:34" x14ac:dyDescent="0.25">
      <c r="A77" s="3" t="s">
        <v>25</v>
      </c>
      <c r="B77" s="3" t="s">
        <v>26</v>
      </c>
      <c r="C77" s="3" t="s">
        <v>27</v>
      </c>
      <c r="D77" s="3" t="s">
        <v>3438</v>
      </c>
      <c r="E77" s="3" t="s">
        <v>3439</v>
      </c>
      <c r="F77" s="3" t="s">
        <v>3440</v>
      </c>
      <c r="G77" s="3">
        <v>2022</v>
      </c>
      <c r="H77" s="3">
        <v>2021</v>
      </c>
      <c r="I77" s="4">
        <v>35339</v>
      </c>
      <c r="J77" s="3" t="s">
        <v>67</v>
      </c>
      <c r="K77" s="4">
        <v>3563.76</v>
      </c>
      <c r="L77" s="4">
        <v>22970</v>
      </c>
      <c r="M77" s="3" t="s">
        <v>67</v>
      </c>
      <c r="N77" s="4">
        <v>2369.6</v>
      </c>
      <c r="O77" s="4">
        <v>22970</v>
      </c>
      <c r="P77" s="3" t="s">
        <v>67</v>
      </c>
      <c r="Q77" s="4">
        <v>2431.16</v>
      </c>
      <c r="R77" s="3">
        <v>-87.620360244434195</v>
      </c>
      <c r="S77" s="3">
        <v>41.819942644273901</v>
      </c>
      <c r="T77" s="3" t="s">
        <v>3441</v>
      </c>
      <c r="U77" s="3" t="s">
        <v>33</v>
      </c>
      <c r="V77" s="3" t="s">
        <v>34</v>
      </c>
      <c r="W77" s="3" t="s">
        <v>35</v>
      </c>
      <c r="X77" s="3" t="s">
        <v>36</v>
      </c>
      <c r="Y77" s="3" t="s">
        <v>37</v>
      </c>
      <c r="Z77" s="3" t="s">
        <v>38</v>
      </c>
      <c r="AA77" s="8">
        <f>Table1[[#This Row],[2022 AV (BOR final)]]-Table1[[#This Row],[2021 AV (BOR final)]]</f>
        <v>-12369</v>
      </c>
      <c r="AB77" s="8">
        <f>Table1[[#This Row],[2023 AV (BOR final)]]-Table1[[#This Row],[2022 AV (BOR final)]]</f>
        <v>0</v>
      </c>
      <c r="AC77" s="8">
        <f>Table1[[#This Row],[2022 Tax Bill]]-Table1[[#This Row],[2021 Tax Bill]]</f>
        <v>-1194.1600000000003</v>
      </c>
      <c r="AD77" s="3">
        <f>COUNTIF(D:D,Table1[[#This Row],[Project Name]])</f>
        <v>1</v>
      </c>
      <c r="AE77" s="2">
        <f>IF(Table1[[#This Row],[Year Accepted]]=2022,Table1[[#This Row],[2021 AV (BOR final)]],Table1[[#This Row],[2022 AV (BOR final)]])</f>
        <v>35339</v>
      </c>
      <c r="AF77" s="2">
        <f>IF(Table1[[#This Row],[Year Accepted]]=2022,Table1[[#This Row],[2022 AV (BOR final)]],Table1[[#This Row],[2023 AV (BOR final)]])</f>
        <v>22970</v>
      </c>
      <c r="AG77" s="2">
        <f>IF(Table1[[#This Row],[Year Accepted]]=2022,Table1[[#This Row],[2021 Tax Bill]],Table1[[#This Row],[2022 Tax Bill]])</f>
        <v>3563.76</v>
      </c>
      <c r="AH77" s="2">
        <f>IF(Table1[[#This Row],[Year Accepted]]=2022,Table1[[#This Row],[2022 Tax Bill]],Table1[[#This Row],[2023 Tax Bill]])</f>
        <v>2369.6</v>
      </c>
    </row>
    <row r="78" spans="1:34" x14ac:dyDescent="0.25">
      <c r="A78" s="3" t="s">
        <v>25</v>
      </c>
      <c r="B78" s="3" t="s">
        <v>26</v>
      </c>
      <c r="C78" s="3" t="s">
        <v>27</v>
      </c>
      <c r="D78" s="3" t="s">
        <v>917</v>
      </c>
      <c r="E78" s="3" t="s">
        <v>2622</v>
      </c>
      <c r="F78" s="3" t="s">
        <v>2623</v>
      </c>
      <c r="G78" s="3">
        <v>2022</v>
      </c>
      <c r="H78" s="3">
        <v>2021</v>
      </c>
      <c r="I78" s="4">
        <v>14939</v>
      </c>
      <c r="J78" s="3" t="s">
        <v>203</v>
      </c>
      <c r="K78" s="4">
        <v>2018.73</v>
      </c>
      <c r="L78" s="4">
        <v>9708</v>
      </c>
      <c r="M78" s="3" t="s">
        <v>203</v>
      </c>
      <c r="N78" s="4">
        <v>1341.99</v>
      </c>
      <c r="O78" s="4">
        <v>9708</v>
      </c>
      <c r="P78" s="3" t="s">
        <v>203</v>
      </c>
      <c r="Q78" s="4">
        <v>1376.85</v>
      </c>
      <c r="R78" s="3">
        <v>-87.620354110842101</v>
      </c>
      <c r="S78" s="3">
        <v>41.819721793077797</v>
      </c>
      <c r="T78" s="3" t="s">
        <v>2624</v>
      </c>
      <c r="U78" s="3" t="s">
        <v>33</v>
      </c>
      <c r="V78" s="3" t="s">
        <v>34</v>
      </c>
      <c r="W78" s="3" t="s">
        <v>35</v>
      </c>
      <c r="X78" s="3" t="s">
        <v>36</v>
      </c>
      <c r="Y78" s="3" t="s">
        <v>37</v>
      </c>
      <c r="Z78" s="3" t="s">
        <v>38</v>
      </c>
      <c r="AA78" s="8">
        <f>Table1[[#This Row],[2022 AV (BOR final)]]-Table1[[#This Row],[2021 AV (BOR final)]]</f>
        <v>-5231</v>
      </c>
      <c r="AB78" s="8">
        <f>Table1[[#This Row],[2023 AV (BOR final)]]-Table1[[#This Row],[2022 AV (BOR final)]]</f>
        <v>0</v>
      </c>
      <c r="AC78" s="8">
        <f>Table1[[#This Row],[2022 Tax Bill]]-Table1[[#This Row],[2021 Tax Bill]]</f>
        <v>-676.74</v>
      </c>
      <c r="AD78" s="3">
        <f>COUNTIF(D:D,Table1[[#This Row],[Project Name]])</f>
        <v>8</v>
      </c>
      <c r="AE78" s="2">
        <f>IF(Table1[[#This Row],[Year Accepted]]=2022,Table1[[#This Row],[2021 AV (BOR final)]],Table1[[#This Row],[2022 AV (BOR final)]])</f>
        <v>14939</v>
      </c>
      <c r="AF78" s="2">
        <f>IF(Table1[[#This Row],[Year Accepted]]=2022,Table1[[#This Row],[2022 AV (BOR final)]],Table1[[#This Row],[2023 AV (BOR final)]])</f>
        <v>9708</v>
      </c>
      <c r="AG78" s="2">
        <f>IF(Table1[[#This Row],[Year Accepted]]=2022,Table1[[#This Row],[2021 Tax Bill]],Table1[[#This Row],[2022 Tax Bill]])</f>
        <v>2018.73</v>
      </c>
      <c r="AH78" s="2">
        <f>IF(Table1[[#This Row],[Year Accepted]]=2022,Table1[[#This Row],[2022 Tax Bill]],Table1[[#This Row],[2023 Tax Bill]])</f>
        <v>1341.99</v>
      </c>
    </row>
    <row r="79" spans="1:34" x14ac:dyDescent="0.25">
      <c r="A79" s="3" t="s">
        <v>25</v>
      </c>
      <c r="B79" s="3" t="s">
        <v>26</v>
      </c>
      <c r="C79" s="3" t="s">
        <v>27</v>
      </c>
      <c r="D79" s="3" t="s">
        <v>917</v>
      </c>
      <c r="E79" s="3" t="s">
        <v>2137</v>
      </c>
      <c r="F79" s="3" t="s">
        <v>2138</v>
      </c>
      <c r="G79" s="3">
        <v>2022</v>
      </c>
      <c r="H79" s="3">
        <v>2021</v>
      </c>
      <c r="I79" s="4">
        <v>12747</v>
      </c>
      <c r="J79" s="3" t="s">
        <v>203</v>
      </c>
      <c r="K79" s="4">
        <v>1285.44</v>
      </c>
      <c r="L79" s="4">
        <v>8285</v>
      </c>
      <c r="M79" s="3" t="s">
        <v>203</v>
      </c>
      <c r="N79" s="4">
        <v>854.69</v>
      </c>
      <c r="O79" s="4">
        <v>8285</v>
      </c>
      <c r="P79" s="3" t="s">
        <v>203</v>
      </c>
      <c r="Q79" s="4">
        <v>876.88</v>
      </c>
      <c r="R79" s="3">
        <v>-87.620353052408603</v>
      </c>
      <c r="S79" s="3">
        <v>41.819583786453201</v>
      </c>
      <c r="T79" s="3" t="s">
        <v>2139</v>
      </c>
      <c r="U79" s="3" t="s">
        <v>33</v>
      </c>
      <c r="V79" s="3" t="s">
        <v>34</v>
      </c>
      <c r="W79" s="3" t="s">
        <v>35</v>
      </c>
      <c r="X79" s="3" t="s">
        <v>36</v>
      </c>
      <c r="Y79" s="3" t="s">
        <v>37</v>
      </c>
      <c r="Z79" s="3" t="s">
        <v>38</v>
      </c>
      <c r="AA79" s="8">
        <f>Table1[[#This Row],[2022 AV (BOR final)]]-Table1[[#This Row],[2021 AV (BOR final)]]</f>
        <v>-4462</v>
      </c>
      <c r="AB79" s="8">
        <f>Table1[[#This Row],[2023 AV (BOR final)]]-Table1[[#This Row],[2022 AV (BOR final)]]</f>
        <v>0</v>
      </c>
      <c r="AC79" s="8">
        <f>Table1[[#This Row],[2022 Tax Bill]]-Table1[[#This Row],[2021 Tax Bill]]</f>
        <v>-430.75</v>
      </c>
      <c r="AD79" s="3">
        <f>COUNTIF(D:D,Table1[[#This Row],[Project Name]])</f>
        <v>8</v>
      </c>
      <c r="AE79" s="2">
        <f>IF(Table1[[#This Row],[Year Accepted]]=2022,Table1[[#This Row],[2021 AV (BOR final)]],Table1[[#This Row],[2022 AV (BOR final)]])</f>
        <v>12747</v>
      </c>
      <c r="AF79" s="2">
        <f>IF(Table1[[#This Row],[Year Accepted]]=2022,Table1[[#This Row],[2022 AV (BOR final)]],Table1[[#This Row],[2023 AV (BOR final)]])</f>
        <v>8285</v>
      </c>
      <c r="AG79" s="2">
        <f>IF(Table1[[#This Row],[Year Accepted]]=2022,Table1[[#This Row],[2021 Tax Bill]],Table1[[#This Row],[2022 Tax Bill]])</f>
        <v>1285.44</v>
      </c>
      <c r="AH79" s="2">
        <f>IF(Table1[[#This Row],[Year Accepted]]=2022,Table1[[#This Row],[2022 Tax Bill]],Table1[[#This Row],[2023 Tax Bill]])</f>
        <v>854.69</v>
      </c>
    </row>
    <row r="80" spans="1:34" x14ac:dyDescent="0.25">
      <c r="A80" s="3" t="s">
        <v>25</v>
      </c>
      <c r="B80" s="3" t="s">
        <v>26</v>
      </c>
      <c r="C80" s="3" t="s">
        <v>27</v>
      </c>
      <c r="D80" s="3" t="s">
        <v>917</v>
      </c>
      <c r="E80" s="3" t="s">
        <v>3863</v>
      </c>
      <c r="F80" s="3" t="s">
        <v>3864</v>
      </c>
      <c r="G80" s="3">
        <v>2022</v>
      </c>
      <c r="H80" s="3">
        <v>2021</v>
      </c>
      <c r="I80" s="4">
        <v>12549</v>
      </c>
      <c r="J80" s="3" t="s">
        <v>203</v>
      </c>
      <c r="K80" s="4">
        <v>1695.79</v>
      </c>
      <c r="L80" s="4">
        <v>8156</v>
      </c>
      <c r="M80" s="3" t="s">
        <v>203</v>
      </c>
      <c r="N80" s="4">
        <v>1127.47</v>
      </c>
      <c r="O80" s="4">
        <v>8156</v>
      </c>
      <c r="P80" s="3" t="s">
        <v>203</v>
      </c>
      <c r="Q80" s="4">
        <v>1156.74</v>
      </c>
      <c r="R80" s="3">
        <v>-87.620343876489102</v>
      </c>
      <c r="S80" s="3">
        <v>41.819446786806203</v>
      </c>
      <c r="T80" s="3" t="s">
        <v>3865</v>
      </c>
      <c r="U80" s="3" t="s">
        <v>33</v>
      </c>
      <c r="V80" s="3" t="s">
        <v>34</v>
      </c>
      <c r="W80" s="3" t="s">
        <v>35</v>
      </c>
      <c r="X80" s="3" t="s">
        <v>36</v>
      </c>
      <c r="Y80" s="3" t="s">
        <v>37</v>
      </c>
      <c r="Z80" s="3" t="s">
        <v>38</v>
      </c>
      <c r="AA80" s="8">
        <f>Table1[[#This Row],[2022 AV (BOR final)]]-Table1[[#This Row],[2021 AV (BOR final)]]</f>
        <v>-4393</v>
      </c>
      <c r="AB80" s="8">
        <f>Table1[[#This Row],[2023 AV (BOR final)]]-Table1[[#This Row],[2022 AV (BOR final)]]</f>
        <v>0</v>
      </c>
      <c r="AC80" s="8">
        <f>Table1[[#This Row],[2022 Tax Bill]]-Table1[[#This Row],[2021 Tax Bill]]</f>
        <v>-568.31999999999994</v>
      </c>
      <c r="AD80" s="3">
        <f>COUNTIF(D:D,Table1[[#This Row],[Project Name]])</f>
        <v>8</v>
      </c>
      <c r="AE80" s="2">
        <f>IF(Table1[[#This Row],[Year Accepted]]=2022,Table1[[#This Row],[2021 AV (BOR final)]],Table1[[#This Row],[2022 AV (BOR final)]])</f>
        <v>12549</v>
      </c>
      <c r="AF80" s="2">
        <f>IF(Table1[[#This Row],[Year Accepted]]=2022,Table1[[#This Row],[2022 AV (BOR final)]],Table1[[#This Row],[2023 AV (BOR final)]])</f>
        <v>8156</v>
      </c>
      <c r="AG80" s="2">
        <f>IF(Table1[[#This Row],[Year Accepted]]=2022,Table1[[#This Row],[2021 Tax Bill]],Table1[[#This Row],[2022 Tax Bill]])</f>
        <v>1695.79</v>
      </c>
      <c r="AH80" s="2">
        <f>IF(Table1[[#This Row],[Year Accepted]]=2022,Table1[[#This Row],[2022 Tax Bill]],Table1[[#This Row],[2023 Tax Bill]])</f>
        <v>1127.47</v>
      </c>
    </row>
    <row r="81" spans="1:34" x14ac:dyDescent="0.25">
      <c r="A81" s="3" t="s">
        <v>25</v>
      </c>
      <c r="B81" s="3" t="s">
        <v>26</v>
      </c>
      <c r="C81" s="3" t="s">
        <v>27</v>
      </c>
      <c r="D81" s="3" t="s">
        <v>917</v>
      </c>
      <c r="E81" s="3" t="s">
        <v>4919</v>
      </c>
      <c r="F81" s="3" t="s">
        <v>4920</v>
      </c>
      <c r="G81" s="3">
        <v>2022</v>
      </c>
      <c r="H81" s="3">
        <v>2021</v>
      </c>
      <c r="I81" s="4">
        <v>16081</v>
      </c>
      <c r="J81" s="3" t="s">
        <v>203</v>
      </c>
      <c r="K81" s="4">
        <v>1621.65</v>
      </c>
      <c r="L81" s="4">
        <v>10451</v>
      </c>
      <c r="M81" s="3" t="s">
        <v>203</v>
      </c>
      <c r="N81" s="4">
        <v>1078.1500000000001</v>
      </c>
      <c r="O81" s="4">
        <v>10451</v>
      </c>
      <c r="P81" s="3" t="s">
        <v>203</v>
      </c>
      <c r="Q81" s="4">
        <v>1106.1199999999999</v>
      </c>
      <c r="R81" s="3">
        <v>-87.620342915806503</v>
      </c>
      <c r="S81" s="3">
        <v>41.819310250004001</v>
      </c>
      <c r="T81" s="3" t="s">
        <v>4921</v>
      </c>
      <c r="U81" s="3" t="s">
        <v>33</v>
      </c>
      <c r="V81" s="3" t="s">
        <v>34</v>
      </c>
      <c r="W81" s="3" t="s">
        <v>35</v>
      </c>
      <c r="X81" s="3" t="s">
        <v>36</v>
      </c>
      <c r="Y81" s="3" t="s">
        <v>37</v>
      </c>
      <c r="Z81" s="3" t="s">
        <v>38</v>
      </c>
      <c r="AA81" s="8">
        <f>Table1[[#This Row],[2022 AV (BOR final)]]-Table1[[#This Row],[2021 AV (BOR final)]]</f>
        <v>-5630</v>
      </c>
      <c r="AB81" s="8">
        <f>Table1[[#This Row],[2023 AV (BOR final)]]-Table1[[#This Row],[2022 AV (BOR final)]]</f>
        <v>0</v>
      </c>
      <c r="AC81" s="8">
        <f>Table1[[#This Row],[2022 Tax Bill]]-Table1[[#This Row],[2021 Tax Bill]]</f>
        <v>-543.5</v>
      </c>
      <c r="AD81" s="3">
        <f>COUNTIF(D:D,Table1[[#This Row],[Project Name]])</f>
        <v>8</v>
      </c>
      <c r="AE81" s="2">
        <f>IF(Table1[[#This Row],[Year Accepted]]=2022,Table1[[#This Row],[2021 AV (BOR final)]],Table1[[#This Row],[2022 AV (BOR final)]])</f>
        <v>16081</v>
      </c>
      <c r="AF81" s="2">
        <f>IF(Table1[[#This Row],[Year Accepted]]=2022,Table1[[#This Row],[2022 AV (BOR final)]],Table1[[#This Row],[2023 AV (BOR final)]])</f>
        <v>10451</v>
      </c>
      <c r="AG81" s="2">
        <f>IF(Table1[[#This Row],[Year Accepted]]=2022,Table1[[#This Row],[2021 Tax Bill]],Table1[[#This Row],[2022 Tax Bill]])</f>
        <v>1621.65</v>
      </c>
      <c r="AH81" s="2">
        <f>IF(Table1[[#This Row],[Year Accepted]]=2022,Table1[[#This Row],[2022 Tax Bill]],Table1[[#This Row],[2023 Tax Bill]])</f>
        <v>1078.1500000000001</v>
      </c>
    </row>
    <row r="82" spans="1:34" x14ac:dyDescent="0.25">
      <c r="A82" s="3" t="s">
        <v>25</v>
      </c>
      <c r="B82" s="3" t="s">
        <v>26</v>
      </c>
      <c r="C82" s="3" t="s">
        <v>27</v>
      </c>
      <c r="D82" s="3" t="s">
        <v>917</v>
      </c>
      <c r="E82" s="3" t="s">
        <v>4862</v>
      </c>
      <c r="F82" s="3" t="s">
        <v>4863</v>
      </c>
      <c r="G82" s="3">
        <v>2022</v>
      </c>
      <c r="H82" s="3">
        <v>2021</v>
      </c>
      <c r="I82" s="4">
        <v>14799</v>
      </c>
      <c r="J82" s="3" t="s">
        <v>203</v>
      </c>
      <c r="K82" s="4">
        <v>1790.88</v>
      </c>
      <c r="L82" s="4">
        <v>9618</v>
      </c>
      <c r="M82" s="3" t="s">
        <v>203</v>
      </c>
      <c r="N82" s="4">
        <v>1190.6400000000001</v>
      </c>
      <c r="O82" s="4">
        <v>9618</v>
      </c>
      <c r="P82" s="3" t="s">
        <v>203</v>
      </c>
      <c r="Q82" s="4">
        <v>1221.5899999999999</v>
      </c>
      <c r="R82" s="3">
        <v>-87.620340413604595</v>
      </c>
      <c r="S82" s="3">
        <v>41.819172697175397</v>
      </c>
      <c r="T82" s="3" t="s">
        <v>4864</v>
      </c>
      <c r="U82" s="3" t="s">
        <v>33</v>
      </c>
      <c r="V82" s="3" t="s">
        <v>34</v>
      </c>
      <c r="W82" s="3" t="s">
        <v>35</v>
      </c>
      <c r="X82" s="3" t="s">
        <v>36</v>
      </c>
      <c r="Y82" s="3" t="s">
        <v>37</v>
      </c>
      <c r="Z82" s="3" t="s">
        <v>38</v>
      </c>
      <c r="AA82" s="8">
        <f>Table1[[#This Row],[2022 AV (BOR final)]]-Table1[[#This Row],[2021 AV (BOR final)]]</f>
        <v>-5181</v>
      </c>
      <c r="AB82" s="8">
        <f>Table1[[#This Row],[2023 AV (BOR final)]]-Table1[[#This Row],[2022 AV (BOR final)]]</f>
        <v>0</v>
      </c>
      <c r="AC82" s="8">
        <f>Table1[[#This Row],[2022 Tax Bill]]-Table1[[#This Row],[2021 Tax Bill]]</f>
        <v>-600.24</v>
      </c>
      <c r="AD82" s="3">
        <f>COUNTIF(D:D,Table1[[#This Row],[Project Name]])</f>
        <v>8</v>
      </c>
      <c r="AE82" s="2">
        <f>IF(Table1[[#This Row],[Year Accepted]]=2022,Table1[[#This Row],[2021 AV (BOR final)]],Table1[[#This Row],[2022 AV (BOR final)]])</f>
        <v>14799</v>
      </c>
      <c r="AF82" s="2">
        <f>IF(Table1[[#This Row],[Year Accepted]]=2022,Table1[[#This Row],[2022 AV (BOR final)]],Table1[[#This Row],[2023 AV (BOR final)]])</f>
        <v>9618</v>
      </c>
      <c r="AG82" s="2">
        <f>IF(Table1[[#This Row],[Year Accepted]]=2022,Table1[[#This Row],[2021 Tax Bill]],Table1[[#This Row],[2022 Tax Bill]])</f>
        <v>1790.88</v>
      </c>
      <c r="AH82" s="2">
        <f>IF(Table1[[#This Row],[Year Accepted]]=2022,Table1[[#This Row],[2022 Tax Bill]],Table1[[#This Row],[2023 Tax Bill]])</f>
        <v>1190.6400000000001</v>
      </c>
    </row>
    <row r="83" spans="1:34" x14ac:dyDescent="0.25">
      <c r="A83" s="3" t="s">
        <v>25</v>
      </c>
      <c r="B83" s="3" t="s">
        <v>26</v>
      </c>
      <c r="C83" s="3" t="s">
        <v>27</v>
      </c>
      <c r="D83" s="3" t="s">
        <v>917</v>
      </c>
      <c r="E83" s="3" t="s">
        <v>3306</v>
      </c>
      <c r="F83" s="3" t="s">
        <v>3307</v>
      </c>
      <c r="G83" s="3">
        <v>2022</v>
      </c>
      <c r="H83" s="3">
        <v>2021</v>
      </c>
      <c r="I83" s="4">
        <v>12602</v>
      </c>
      <c r="J83" s="3" t="s">
        <v>203</v>
      </c>
      <c r="K83" s="4">
        <v>1702.95</v>
      </c>
      <c r="L83" s="4">
        <v>8191</v>
      </c>
      <c r="M83" s="3" t="s">
        <v>203</v>
      </c>
      <c r="N83" s="4">
        <v>1132.3</v>
      </c>
      <c r="O83" s="4">
        <v>8191</v>
      </c>
      <c r="P83" s="3" t="s">
        <v>203</v>
      </c>
      <c r="Q83" s="4">
        <v>1161.75</v>
      </c>
      <c r="R83" s="3">
        <v>-87.620334149938301</v>
      </c>
      <c r="S83" s="3">
        <v>41.819035577461499</v>
      </c>
      <c r="T83" s="3" t="s">
        <v>3308</v>
      </c>
      <c r="U83" s="3" t="s">
        <v>33</v>
      </c>
      <c r="V83" s="3" t="s">
        <v>34</v>
      </c>
      <c r="W83" s="3" t="s">
        <v>35</v>
      </c>
      <c r="X83" s="3" t="s">
        <v>36</v>
      </c>
      <c r="Y83" s="3" t="s">
        <v>37</v>
      </c>
      <c r="Z83" s="3" t="s">
        <v>38</v>
      </c>
      <c r="AA83" s="8">
        <f>Table1[[#This Row],[2022 AV (BOR final)]]-Table1[[#This Row],[2021 AV (BOR final)]]</f>
        <v>-4411</v>
      </c>
      <c r="AB83" s="8">
        <f>Table1[[#This Row],[2023 AV (BOR final)]]-Table1[[#This Row],[2022 AV (BOR final)]]</f>
        <v>0</v>
      </c>
      <c r="AC83" s="8">
        <f>Table1[[#This Row],[2022 Tax Bill]]-Table1[[#This Row],[2021 Tax Bill]]</f>
        <v>-570.65000000000009</v>
      </c>
      <c r="AD83" s="3">
        <f>COUNTIF(D:D,Table1[[#This Row],[Project Name]])</f>
        <v>8</v>
      </c>
      <c r="AE83" s="2">
        <f>IF(Table1[[#This Row],[Year Accepted]]=2022,Table1[[#This Row],[2021 AV (BOR final)]],Table1[[#This Row],[2022 AV (BOR final)]])</f>
        <v>12602</v>
      </c>
      <c r="AF83" s="2">
        <f>IF(Table1[[#This Row],[Year Accepted]]=2022,Table1[[#This Row],[2022 AV (BOR final)]],Table1[[#This Row],[2023 AV (BOR final)]])</f>
        <v>8191</v>
      </c>
      <c r="AG83" s="2">
        <f>IF(Table1[[#This Row],[Year Accepted]]=2022,Table1[[#This Row],[2021 Tax Bill]],Table1[[#This Row],[2022 Tax Bill]])</f>
        <v>1702.95</v>
      </c>
      <c r="AH83" s="2">
        <f>IF(Table1[[#This Row],[Year Accepted]]=2022,Table1[[#This Row],[2022 Tax Bill]],Table1[[#This Row],[2023 Tax Bill]])</f>
        <v>1132.3</v>
      </c>
    </row>
    <row r="84" spans="1:34" x14ac:dyDescent="0.25">
      <c r="A84" s="3" t="s">
        <v>25</v>
      </c>
      <c r="B84" s="3" t="s">
        <v>26</v>
      </c>
      <c r="C84" s="3" t="s">
        <v>27</v>
      </c>
      <c r="D84" s="3" t="s">
        <v>917</v>
      </c>
      <c r="E84" s="3" t="s">
        <v>918</v>
      </c>
      <c r="F84" s="3" t="s">
        <v>919</v>
      </c>
      <c r="G84" s="3">
        <v>2022</v>
      </c>
      <c r="H84" s="3">
        <v>2021</v>
      </c>
      <c r="I84" s="4">
        <v>16182</v>
      </c>
      <c r="J84" s="3" t="s">
        <v>203</v>
      </c>
      <c r="K84" s="4">
        <v>2186.75</v>
      </c>
      <c r="L84" s="4">
        <v>10516</v>
      </c>
      <c r="M84" s="3" t="s">
        <v>203</v>
      </c>
      <c r="N84" s="4">
        <v>1453.74</v>
      </c>
      <c r="O84" s="4">
        <v>10516</v>
      </c>
      <c r="P84" s="3" t="s">
        <v>203</v>
      </c>
      <c r="Q84" s="4">
        <v>1491.44</v>
      </c>
      <c r="R84" s="3">
        <v>-87.620334375146797</v>
      </c>
      <c r="S84" s="3">
        <v>41.818897884608702</v>
      </c>
      <c r="T84" s="3" t="s">
        <v>920</v>
      </c>
      <c r="U84" s="3" t="s">
        <v>33</v>
      </c>
      <c r="V84" s="3" t="s">
        <v>34</v>
      </c>
      <c r="W84" s="3" t="s">
        <v>35</v>
      </c>
      <c r="X84" s="3" t="s">
        <v>36</v>
      </c>
      <c r="Y84" s="3" t="s">
        <v>37</v>
      </c>
      <c r="Z84" s="3" t="s">
        <v>38</v>
      </c>
      <c r="AA84" s="8">
        <f>Table1[[#This Row],[2022 AV (BOR final)]]-Table1[[#This Row],[2021 AV (BOR final)]]</f>
        <v>-5666</v>
      </c>
      <c r="AB84" s="8">
        <f>Table1[[#This Row],[2023 AV (BOR final)]]-Table1[[#This Row],[2022 AV (BOR final)]]</f>
        <v>0</v>
      </c>
      <c r="AC84" s="8">
        <f>Table1[[#This Row],[2022 Tax Bill]]-Table1[[#This Row],[2021 Tax Bill]]</f>
        <v>-733.01</v>
      </c>
      <c r="AD84" s="3">
        <f>COUNTIF(D:D,Table1[[#This Row],[Project Name]])</f>
        <v>8</v>
      </c>
      <c r="AE84" s="2">
        <f>IF(Table1[[#This Row],[Year Accepted]]=2022,Table1[[#This Row],[2021 AV (BOR final)]],Table1[[#This Row],[2022 AV (BOR final)]])</f>
        <v>16182</v>
      </c>
      <c r="AF84" s="2">
        <f>IF(Table1[[#This Row],[Year Accepted]]=2022,Table1[[#This Row],[2022 AV (BOR final)]],Table1[[#This Row],[2023 AV (BOR final)]])</f>
        <v>10516</v>
      </c>
      <c r="AG84" s="2">
        <f>IF(Table1[[#This Row],[Year Accepted]]=2022,Table1[[#This Row],[2021 Tax Bill]],Table1[[#This Row],[2022 Tax Bill]])</f>
        <v>2186.75</v>
      </c>
      <c r="AH84" s="2">
        <f>IF(Table1[[#This Row],[Year Accepted]]=2022,Table1[[#This Row],[2022 Tax Bill]],Table1[[#This Row],[2023 Tax Bill]])</f>
        <v>1453.74</v>
      </c>
    </row>
    <row r="85" spans="1:34" x14ac:dyDescent="0.25">
      <c r="A85" s="3" t="s">
        <v>25</v>
      </c>
      <c r="B85" s="3" t="s">
        <v>26</v>
      </c>
      <c r="C85" s="3" t="s">
        <v>27</v>
      </c>
      <c r="D85" s="3" t="s">
        <v>917</v>
      </c>
      <c r="E85" s="3" t="s">
        <v>2616</v>
      </c>
      <c r="F85" s="3" t="s">
        <v>2617</v>
      </c>
      <c r="G85" s="3">
        <v>2022</v>
      </c>
      <c r="H85" s="3">
        <v>2021</v>
      </c>
      <c r="I85" s="4">
        <v>15952</v>
      </c>
      <c r="J85" s="3" t="s">
        <v>203</v>
      </c>
      <c r="K85" s="4">
        <v>3217.38</v>
      </c>
      <c r="L85" s="4">
        <v>10369</v>
      </c>
      <c r="M85" s="3" t="s">
        <v>203</v>
      </c>
      <c r="N85" s="4">
        <v>2139.4</v>
      </c>
      <c r="O85" s="4">
        <v>10369</v>
      </c>
      <c r="P85" s="3" t="s">
        <v>203</v>
      </c>
      <c r="Q85" s="4">
        <v>2194.9499999999998</v>
      </c>
      <c r="R85" s="3">
        <v>-87.620325117558195</v>
      </c>
      <c r="S85" s="3">
        <v>41.818761112203902</v>
      </c>
      <c r="T85" s="3" t="s">
        <v>2618</v>
      </c>
      <c r="U85" s="3" t="s">
        <v>33</v>
      </c>
      <c r="V85" s="3" t="s">
        <v>34</v>
      </c>
      <c r="W85" s="3" t="s">
        <v>35</v>
      </c>
      <c r="X85" s="3" t="s">
        <v>36</v>
      </c>
      <c r="Y85" s="3" t="s">
        <v>37</v>
      </c>
      <c r="Z85" s="3" t="s">
        <v>38</v>
      </c>
      <c r="AA85" s="8">
        <f>Table1[[#This Row],[2022 AV (BOR final)]]-Table1[[#This Row],[2021 AV (BOR final)]]</f>
        <v>-5583</v>
      </c>
      <c r="AB85" s="8">
        <f>Table1[[#This Row],[2023 AV (BOR final)]]-Table1[[#This Row],[2022 AV (BOR final)]]</f>
        <v>0</v>
      </c>
      <c r="AC85" s="8">
        <f>Table1[[#This Row],[2022 Tax Bill]]-Table1[[#This Row],[2021 Tax Bill]]</f>
        <v>-1077.98</v>
      </c>
      <c r="AD85" s="3">
        <f>COUNTIF(D:D,Table1[[#This Row],[Project Name]])</f>
        <v>8</v>
      </c>
      <c r="AE85" s="2">
        <f>IF(Table1[[#This Row],[Year Accepted]]=2022,Table1[[#This Row],[2021 AV (BOR final)]],Table1[[#This Row],[2022 AV (BOR final)]])</f>
        <v>15952</v>
      </c>
      <c r="AF85" s="2">
        <f>IF(Table1[[#This Row],[Year Accepted]]=2022,Table1[[#This Row],[2022 AV (BOR final)]],Table1[[#This Row],[2023 AV (BOR final)]])</f>
        <v>10369</v>
      </c>
      <c r="AG85" s="2">
        <f>IF(Table1[[#This Row],[Year Accepted]]=2022,Table1[[#This Row],[2021 Tax Bill]],Table1[[#This Row],[2022 Tax Bill]])</f>
        <v>3217.38</v>
      </c>
      <c r="AH85" s="2">
        <f>IF(Table1[[#This Row],[Year Accepted]]=2022,Table1[[#This Row],[2022 Tax Bill]],Table1[[#This Row],[2023 Tax Bill]])</f>
        <v>2139.4</v>
      </c>
    </row>
    <row r="86" spans="1:34" x14ac:dyDescent="0.25">
      <c r="A86" s="3" t="s">
        <v>25</v>
      </c>
      <c r="B86" s="3" t="s">
        <v>26</v>
      </c>
      <c r="C86" s="3" t="s">
        <v>27</v>
      </c>
      <c r="D86" s="3" t="s">
        <v>861</v>
      </c>
      <c r="E86" s="3" t="s">
        <v>862</v>
      </c>
      <c r="F86" s="3" t="s">
        <v>863</v>
      </c>
      <c r="G86" s="3">
        <v>2022</v>
      </c>
      <c r="H86" s="3">
        <v>2021</v>
      </c>
      <c r="I86" s="4">
        <v>11857</v>
      </c>
      <c r="J86" s="3" t="s">
        <v>730</v>
      </c>
      <c r="K86" s="4">
        <v>1434.87</v>
      </c>
      <c r="L86" s="4">
        <v>7707</v>
      </c>
      <c r="M86" s="3" t="s">
        <v>730</v>
      </c>
      <c r="N86" s="4">
        <v>954.09</v>
      </c>
      <c r="O86" s="4">
        <v>7707</v>
      </c>
      <c r="P86" s="3" t="s">
        <v>730</v>
      </c>
      <c r="Q86" s="4">
        <v>978.87</v>
      </c>
      <c r="R86" s="3">
        <v>-87.619442577101793</v>
      </c>
      <c r="S86" s="3">
        <v>41.819664446116001</v>
      </c>
      <c r="T86" s="3" t="s">
        <v>864</v>
      </c>
      <c r="U86" s="3" t="s">
        <v>33</v>
      </c>
      <c r="V86" s="3" t="s">
        <v>34</v>
      </c>
      <c r="W86" s="3" t="s">
        <v>35</v>
      </c>
      <c r="X86" s="3" t="s">
        <v>36</v>
      </c>
      <c r="Y86" s="3" t="s">
        <v>37</v>
      </c>
      <c r="Z86" s="3" t="s">
        <v>38</v>
      </c>
      <c r="AA86" s="8">
        <f>Table1[[#This Row],[2022 AV (BOR final)]]-Table1[[#This Row],[2021 AV (BOR final)]]</f>
        <v>-4150</v>
      </c>
      <c r="AB86" s="8">
        <f>Table1[[#This Row],[2023 AV (BOR final)]]-Table1[[#This Row],[2022 AV (BOR final)]]</f>
        <v>0</v>
      </c>
      <c r="AC86" s="8">
        <f>Table1[[#This Row],[2022 Tax Bill]]-Table1[[#This Row],[2021 Tax Bill]]</f>
        <v>-480.77999999999986</v>
      </c>
      <c r="AD86" s="3">
        <f>COUNTIF(D:D,Table1[[#This Row],[Project Name]])</f>
        <v>1</v>
      </c>
      <c r="AE86" s="2">
        <f>IF(Table1[[#This Row],[Year Accepted]]=2022,Table1[[#This Row],[2021 AV (BOR final)]],Table1[[#This Row],[2022 AV (BOR final)]])</f>
        <v>11857</v>
      </c>
      <c r="AF86" s="2">
        <f>IF(Table1[[#This Row],[Year Accepted]]=2022,Table1[[#This Row],[2022 AV (BOR final)]],Table1[[#This Row],[2023 AV (BOR final)]])</f>
        <v>7707</v>
      </c>
      <c r="AG86" s="2">
        <f>IF(Table1[[#This Row],[Year Accepted]]=2022,Table1[[#This Row],[2021 Tax Bill]],Table1[[#This Row],[2022 Tax Bill]])</f>
        <v>1434.87</v>
      </c>
      <c r="AH86" s="2">
        <f>IF(Table1[[#This Row],[Year Accepted]]=2022,Table1[[#This Row],[2022 Tax Bill]],Table1[[#This Row],[2023 Tax Bill]])</f>
        <v>954.09</v>
      </c>
    </row>
    <row r="87" spans="1:34" x14ac:dyDescent="0.25">
      <c r="A87" s="3" t="s">
        <v>25</v>
      </c>
      <c r="B87" s="3" t="s">
        <v>26</v>
      </c>
      <c r="C87" s="3" t="s">
        <v>27</v>
      </c>
      <c r="D87" s="3" t="s">
        <v>849</v>
      </c>
      <c r="E87" s="3" t="s">
        <v>850</v>
      </c>
      <c r="F87" s="3" t="s">
        <v>851</v>
      </c>
      <c r="G87" s="3">
        <v>2022</v>
      </c>
      <c r="H87" s="3">
        <v>2021</v>
      </c>
      <c r="I87" s="4">
        <v>8096</v>
      </c>
      <c r="J87" s="3" t="s">
        <v>730</v>
      </c>
      <c r="K87" s="4">
        <v>555.16999999999996</v>
      </c>
      <c r="L87" s="4">
        <v>5261</v>
      </c>
      <c r="M87" s="3" t="s">
        <v>730</v>
      </c>
      <c r="N87" s="4">
        <v>369.09</v>
      </c>
      <c r="O87" s="4">
        <v>5261</v>
      </c>
      <c r="P87" s="3" t="s">
        <v>730</v>
      </c>
      <c r="Q87" s="4">
        <v>378.66</v>
      </c>
      <c r="R87" s="3">
        <v>-87.619438381867795</v>
      </c>
      <c r="S87" s="3">
        <v>41.819517697505603</v>
      </c>
      <c r="T87" s="3" t="s">
        <v>852</v>
      </c>
      <c r="U87" s="3" t="s">
        <v>33</v>
      </c>
      <c r="V87" s="3" t="s">
        <v>34</v>
      </c>
      <c r="W87" s="3" t="s">
        <v>35</v>
      </c>
      <c r="X87" s="3" t="s">
        <v>36</v>
      </c>
      <c r="Y87" s="3" t="s">
        <v>37</v>
      </c>
      <c r="Z87" s="3" t="s">
        <v>38</v>
      </c>
      <c r="AA87" s="8">
        <f>Table1[[#This Row],[2022 AV (BOR final)]]-Table1[[#This Row],[2021 AV (BOR final)]]</f>
        <v>-2835</v>
      </c>
      <c r="AB87" s="8">
        <f>Table1[[#This Row],[2023 AV (BOR final)]]-Table1[[#This Row],[2022 AV (BOR final)]]</f>
        <v>0</v>
      </c>
      <c r="AC87" s="8">
        <f>Table1[[#This Row],[2022 Tax Bill]]-Table1[[#This Row],[2021 Tax Bill]]</f>
        <v>-186.07999999999998</v>
      </c>
      <c r="AD87" s="3">
        <f>COUNTIF(D:D,Table1[[#This Row],[Project Name]])</f>
        <v>1</v>
      </c>
      <c r="AE87" s="2">
        <f>IF(Table1[[#This Row],[Year Accepted]]=2022,Table1[[#This Row],[2021 AV (BOR final)]],Table1[[#This Row],[2022 AV (BOR final)]])</f>
        <v>8096</v>
      </c>
      <c r="AF87" s="2">
        <f>IF(Table1[[#This Row],[Year Accepted]]=2022,Table1[[#This Row],[2022 AV (BOR final)]],Table1[[#This Row],[2023 AV (BOR final)]])</f>
        <v>5261</v>
      </c>
      <c r="AG87" s="2">
        <f>IF(Table1[[#This Row],[Year Accepted]]=2022,Table1[[#This Row],[2021 Tax Bill]],Table1[[#This Row],[2022 Tax Bill]])</f>
        <v>555.16999999999996</v>
      </c>
      <c r="AH87" s="2">
        <f>IF(Table1[[#This Row],[Year Accepted]]=2022,Table1[[#This Row],[2022 Tax Bill]],Table1[[#This Row],[2023 Tax Bill]])</f>
        <v>369.09</v>
      </c>
    </row>
    <row r="88" spans="1:34" x14ac:dyDescent="0.25">
      <c r="A88" s="3" t="s">
        <v>25</v>
      </c>
      <c r="B88" s="3" t="s">
        <v>26</v>
      </c>
      <c r="C88" s="3" t="s">
        <v>27</v>
      </c>
      <c r="D88" s="3" t="s">
        <v>4718</v>
      </c>
      <c r="E88" s="3" t="s">
        <v>4719</v>
      </c>
      <c r="F88" s="3" t="s">
        <v>4720</v>
      </c>
      <c r="G88" s="3">
        <v>2022</v>
      </c>
      <c r="H88" s="3">
        <v>2021</v>
      </c>
      <c r="I88" s="4">
        <v>8097</v>
      </c>
      <c r="J88" s="3" t="s">
        <v>730</v>
      </c>
      <c r="K88" s="4">
        <v>555.25</v>
      </c>
      <c r="L88" s="4">
        <v>5263</v>
      </c>
      <c r="M88" s="3" t="s">
        <v>730</v>
      </c>
      <c r="N88" s="4">
        <v>369.2</v>
      </c>
      <c r="O88" s="4">
        <v>5263</v>
      </c>
      <c r="P88" s="3" t="s">
        <v>730</v>
      </c>
      <c r="Q88" s="4">
        <v>378.8</v>
      </c>
      <c r="R88" s="3">
        <v>-87.619434211413306</v>
      </c>
      <c r="S88" s="3">
        <v>41.819371058858898</v>
      </c>
      <c r="T88" s="3" t="s">
        <v>4721</v>
      </c>
      <c r="U88" s="3" t="s">
        <v>33</v>
      </c>
      <c r="V88" s="3" t="s">
        <v>34</v>
      </c>
      <c r="W88" s="3" t="s">
        <v>35</v>
      </c>
      <c r="X88" s="3" t="s">
        <v>36</v>
      </c>
      <c r="Y88" s="3" t="s">
        <v>37</v>
      </c>
      <c r="Z88" s="3" t="s">
        <v>38</v>
      </c>
      <c r="AA88" s="8">
        <f>Table1[[#This Row],[2022 AV (BOR final)]]-Table1[[#This Row],[2021 AV (BOR final)]]</f>
        <v>-2834</v>
      </c>
      <c r="AB88" s="8">
        <f>Table1[[#This Row],[2023 AV (BOR final)]]-Table1[[#This Row],[2022 AV (BOR final)]]</f>
        <v>0</v>
      </c>
      <c r="AC88" s="8">
        <f>Table1[[#This Row],[2022 Tax Bill]]-Table1[[#This Row],[2021 Tax Bill]]</f>
        <v>-186.05</v>
      </c>
      <c r="AD88" s="3">
        <f>COUNTIF(D:D,Table1[[#This Row],[Project Name]])</f>
        <v>1</v>
      </c>
      <c r="AE88" s="2">
        <f>IF(Table1[[#This Row],[Year Accepted]]=2022,Table1[[#This Row],[2021 AV (BOR final)]],Table1[[#This Row],[2022 AV (BOR final)]])</f>
        <v>8097</v>
      </c>
      <c r="AF88" s="2">
        <f>IF(Table1[[#This Row],[Year Accepted]]=2022,Table1[[#This Row],[2022 AV (BOR final)]],Table1[[#This Row],[2023 AV (BOR final)]])</f>
        <v>5263</v>
      </c>
      <c r="AG88" s="2">
        <f>IF(Table1[[#This Row],[Year Accepted]]=2022,Table1[[#This Row],[2021 Tax Bill]],Table1[[#This Row],[2022 Tax Bill]])</f>
        <v>555.25</v>
      </c>
      <c r="AH88" s="2">
        <f>IF(Table1[[#This Row],[Year Accepted]]=2022,Table1[[#This Row],[2022 Tax Bill]],Table1[[#This Row],[2023 Tax Bill]])</f>
        <v>369.2</v>
      </c>
    </row>
    <row r="89" spans="1:34" x14ac:dyDescent="0.25">
      <c r="A89" s="3" t="s">
        <v>25</v>
      </c>
      <c r="B89" s="3" t="s">
        <v>26</v>
      </c>
      <c r="C89" s="3" t="s">
        <v>27</v>
      </c>
      <c r="D89" s="3" t="s">
        <v>4235</v>
      </c>
      <c r="E89" s="3" t="s">
        <v>4236</v>
      </c>
      <c r="F89" s="3" t="s">
        <v>4237</v>
      </c>
      <c r="G89" s="3">
        <v>2022</v>
      </c>
      <c r="H89" s="3">
        <v>2021</v>
      </c>
      <c r="I89" s="4">
        <v>13744</v>
      </c>
      <c r="J89" s="3" t="s">
        <v>730</v>
      </c>
      <c r="K89" s="4">
        <v>1385.99</v>
      </c>
      <c r="L89" s="4">
        <v>8934</v>
      </c>
      <c r="M89" s="3" t="s">
        <v>730</v>
      </c>
      <c r="N89" s="4">
        <v>921.61</v>
      </c>
      <c r="O89" s="4">
        <v>8934</v>
      </c>
      <c r="P89" s="3" t="s">
        <v>730</v>
      </c>
      <c r="Q89" s="4">
        <v>945.59</v>
      </c>
      <c r="R89" s="3">
        <v>-87.619430006064206</v>
      </c>
      <c r="S89" s="3">
        <v>41.8192243131708</v>
      </c>
      <c r="T89" s="3" t="s">
        <v>4238</v>
      </c>
      <c r="U89" s="3" t="s">
        <v>33</v>
      </c>
      <c r="V89" s="3" t="s">
        <v>34</v>
      </c>
      <c r="W89" s="3" t="s">
        <v>35</v>
      </c>
      <c r="X89" s="3" t="s">
        <v>36</v>
      </c>
      <c r="Y89" s="3" t="s">
        <v>37</v>
      </c>
      <c r="Z89" s="3" t="s">
        <v>38</v>
      </c>
      <c r="AA89" s="8">
        <f>Table1[[#This Row],[2022 AV (BOR final)]]-Table1[[#This Row],[2021 AV (BOR final)]]</f>
        <v>-4810</v>
      </c>
      <c r="AB89" s="8">
        <f>Table1[[#This Row],[2023 AV (BOR final)]]-Table1[[#This Row],[2022 AV (BOR final)]]</f>
        <v>0</v>
      </c>
      <c r="AC89" s="8">
        <f>Table1[[#This Row],[2022 Tax Bill]]-Table1[[#This Row],[2021 Tax Bill]]</f>
        <v>-464.38</v>
      </c>
      <c r="AD89" s="3">
        <f>COUNTIF(D:D,Table1[[#This Row],[Project Name]])</f>
        <v>1</v>
      </c>
      <c r="AE89" s="2">
        <f>IF(Table1[[#This Row],[Year Accepted]]=2022,Table1[[#This Row],[2021 AV (BOR final)]],Table1[[#This Row],[2022 AV (BOR final)]])</f>
        <v>13744</v>
      </c>
      <c r="AF89" s="2">
        <f>IF(Table1[[#This Row],[Year Accepted]]=2022,Table1[[#This Row],[2022 AV (BOR final)]],Table1[[#This Row],[2023 AV (BOR final)]])</f>
        <v>8934</v>
      </c>
      <c r="AG89" s="2">
        <f>IF(Table1[[#This Row],[Year Accepted]]=2022,Table1[[#This Row],[2021 Tax Bill]],Table1[[#This Row],[2022 Tax Bill]])</f>
        <v>1385.99</v>
      </c>
      <c r="AH89" s="2">
        <f>IF(Table1[[#This Row],[Year Accepted]]=2022,Table1[[#This Row],[2022 Tax Bill]],Table1[[#This Row],[2023 Tax Bill]])</f>
        <v>921.61</v>
      </c>
    </row>
    <row r="90" spans="1:34" x14ac:dyDescent="0.25">
      <c r="A90" s="3" t="s">
        <v>25</v>
      </c>
      <c r="B90" s="3" t="s">
        <v>26</v>
      </c>
      <c r="C90" s="3" t="s">
        <v>27</v>
      </c>
      <c r="D90" s="3" t="s">
        <v>2588</v>
      </c>
      <c r="E90" s="3" t="s">
        <v>2589</v>
      </c>
      <c r="F90" s="3" t="s">
        <v>2590</v>
      </c>
      <c r="G90" s="3">
        <v>2022</v>
      </c>
      <c r="H90" s="3">
        <v>2021</v>
      </c>
      <c r="I90" s="4">
        <v>16229</v>
      </c>
      <c r="J90" s="3" t="s">
        <v>730</v>
      </c>
      <c r="K90" s="4">
        <v>1636.61</v>
      </c>
      <c r="L90" s="4">
        <v>10549</v>
      </c>
      <c r="M90" s="3" t="s">
        <v>730</v>
      </c>
      <c r="N90" s="4">
        <v>1088.22</v>
      </c>
      <c r="O90" s="4">
        <v>10549</v>
      </c>
      <c r="P90" s="3" t="s">
        <v>730</v>
      </c>
      <c r="Q90" s="4">
        <v>1116.52</v>
      </c>
      <c r="R90" s="3">
        <v>-87.625816679959399</v>
      </c>
      <c r="S90" s="3">
        <v>41.817319807676398</v>
      </c>
      <c r="T90" s="3" t="s">
        <v>2591</v>
      </c>
      <c r="U90" s="3" t="s">
        <v>33</v>
      </c>
      <c r="V90" s="3" t="s">
        <v>34</v>
      </c>
      <c r="W90" s="3" t="s">
        <v>35</v>
      </c>
      <c r="X90" s="3" t="s">
        <v>36</v>
      </c>
      <c r="Y90" s="3" t="s">
        <v>37</v>
      </c>
      <c r="Z90" s="3" t="s">
        <v>38</v>
      </c>
      <c r="AA90" s="8">
        <f>Table1[[#This Row],[2022 AV (BOR final)]]-Table1[[#This Row],[2021 AV (BOR final)]]</f>
        <v>-5680</v>
      </c>
      <c r="AB90" s="8">
        <f>Table1[[#This Row],[2023 AV (BOR final)]]-Table1[[#This Row],[2022 AV (BOR final)]]</f>
        <v>0</v>
      </c>
      <c r="AC90" s="8">
        <f>Table1[[#This Row],[2022 Tax Bill]]-Table1[[#This Row],[2021 Tax Bill]]</f>
        <v>-548.38999999999987</v>
      </c>
      <c r="AD90" s="3">
        <f>COUNTIF(D:D,Table1[[#This Row],[Project Name]])</f>
        <v>1</v>
      </c>
      <c r="AE90" s="2">
        <f>IF(Table1[[#This Row],[Year Accepted]]=2022,Table1[[#This Row],[2021 AV (BOR final)]],Table1[[#This Row],[2022 AV (BOR final)]])</f>
        <v>16229</v>
      </c>
      <c r="AF90" s="2">
        <f>IF(Table1[[#This Row],[Year Accepted]]=2022,Table1[[#This Row],[2022 AV (BOR final)]],Table1[[#This Row],[2023 AV (BOR final)]])</f>
        <v>10549</v>
      </c>
      <c r="AG90" s="2">
        <f>IF(Table1[[#This Row],[Year Accepted]]=2022,Table1[[#This Row],[2021 Tax Bill]],Table1[[#This Row],[2022 Tax Bill]])</f>
        <v>1636.61</v>
      </c>
      <c r="AH90" s="2">
        <f>IF(Table1[[#This Row],[Year Accepted]]=2022,Table1[[#This Row],[2022 Tax Bill]],Table1[[#This Row],[2023 Tax Bill]])</f>
        <v>1088.22</v>
      </c>
    </row>
    <row r="91" spans="1:34" x14ac:dyDescent="0.25">
      <c r="A91" s="3" t="s">
        <v>25</v>
      </c>
      <c r="B91" s="3" t="s">
        <v>26</v>
      </c>
      <c r="C91" s="3" t="s">
        <v>27</v>
      </c>
      <c r="D91" s="3" t="s">
        <v>4446</v>
      </c>
      <c r="E91" s="3" t="s">
        <v>4447</v>
      </c>
      <c r="F91" s="3" t="s">
        <v>4448</v>
      </c>
      <c r="G91" s="3">
        <v>2022</v>
      </c>
      <c r="H91" s="3">
        <v>2021</v>
      </c>
      <c r="I91" s="4">
        <v>15736</v>
      </c>
      <c r="J91" s="3" t="s">
        <v>730</v>
      </c>
      <c r="K91" s="4">
        <v>1586.85</v>
      </c>
      <c r="L91" s="4">
        <v>10228</v>
      </c>
      <c r="M91" s="3" t="s">
        <v>730</v>
      </c>
      <c r="N91" s="4">
        <v>1055.1400000000001</v>
      </c>
      <c r="O91" s="4">
        <v>10228</v>
      </c>
      <c r="P91" s="3" t="s">
        <v>730</v>
      </c>
      <c r="Q91" s="4">
        <v>1082.55</v>
      </c>
      <c r="R91" s="3">
        <v>-87.625813139261894</v>
      </c>
      <c r="S91" s="3">
        <v>41.817174860862501</v>
      </c>
      <c r="T91" s="3" t="s">
        <v>4449</v>
      </c>
      <c r="U91" s="3" t="s">
        <v>33</v>
      </c>
      <c r="V91" s="3" t="s">
        <v>34</v>
      </c>
      <c r="W91" s="3" t="s">
        <v>35</v>
      </c>
      <c r="X91" s="3" t="s">
        <v>36</v>
      </c>
      <c r="Y91" s="3" t="s">
        <v>37</v>
      </c>
      <c r="Z91" s="3" t="s">
        <v>38</v>
      </c>
      <c r="AA91" s="8">
        <f>Table1[[#This Row],[2022 AV (BOR final)]]-Table1[[#This Row],[2021 AV (BOR final)]]</f>
        <v>-5508</v>
      </c>
      <c r="AB91" s="8">
        <f>Table1[[#This Row],[2023 AV (BOR final)]]-Table1[[#This Row],[2022 AV (BOR final)]]</f>
        <v>0</v>
      </c>
      <c r="AC91" s="8">
        <f>Table1[[#This Row],[2022 Tax Bill]]-Table1[[#This Row],[2021 Tax Bill]]</f>
        <v>-531.70999999999981</v>
      </c>
      <c r="AD91" s="3">
        <f>COUNTIF(D:D,Table1[[#This Row],[Project Name]])</f>
        <v>1</v>
      </c>
      <c r="AE91" s="2">
        <f>IF(Table1[[#This Row],[Year Accepted]]=2022,Table1[[#This Row],[2021 AV (BOR final)]],Table1[[#This Row],[2022 AV (BOR final)]])</f>
        <v>15736</v>
      </c>
      <c r="AF91" s="2">
        <f>IF(Table1[[#This Row],[Year Accepted]]=2022,Table1[[#This Row],[2022 AV (BOR final)]],Table1[[#This Row],[2023 AV (BOR final)]])</f>
        <v>10228</v>
      </c>
      <c r="AG91" s="2">
        <f>IF(Table1[[#This Row],[Year Accepted]]=2022,Table1[[#This Row],[2021 Tax Bill]],Table1[[#This Row],[2022 Tax Bill]])</f>
        <v>1586.85</v>
      </c>
      <c r="AH91" s="2">
        <f>IF(Table1[[#This Row],[Year Accepted]]=2022,Table1[[#This Row],[2022 Tax Bill]],Table1[[#This Row],[2023 Tax Bill]])</f>
        <v>1055.1400000000001</v>
      </c>
    </row>
    <row r="92" spans="1:34" x14ac:dyDescent="0.25">
      <c r="A92" s="3" t="s">
        <v>25</v>
      </c>
      <c r="B92" s="3" t="s">
        <v>26</v>
      </c>
      <c r="C92" s="3" t="s">
        <v>27</v>
      </c>
      <c r="D92" s="3" t="s">
        <v>2892</v>
      </c>
      <c r="E92" s="3" t="s">
        <v>2893</v>
      </c>
      <c r="F92" s="3" t="s">
        <v>2894</v>
      </c>
      <c r="G92" s="3">
        <v>2022</v>
      </c>
      <c r="H92" s="3">
        <v>2021</v>
      </c>
      <c r="I92" s="4">
        <v>33855</v>
      </c>
      <c r="J92" s="3" t="s">
        <v>240</v>
      </c>
      <c r="K92" s="4">
        <v>3414.08</v>
      </c>
      <c r="L92" s="4">
        <v>22005</v>
      </c>
      <c r="M92" s="3" t="s">
        <v>240</v>
      </c>
      <c r="N92" s="4">
        <v>2270.06</v>
      </c>
      <c r="O92" s="4">
        <v>22005</v>
      </c>
      <c r="P92" s="3" t="s">
        <v>240</v>
      </c>
      <c r="Q92" s="4">
        <v>2329.04</v>
      </c>
      <c r="R92" s="3">
        <v>-87.625809808412001</v>
      </c>
      <c r="S92" s="3">
        <v>41.817037489670497</v>
      </c>
      <c r="T92" s="3" t="s">
        <v>2895</v>
      </c>
      <c r="U92" s="3" t="s">
        <v>33</v>
      </c>
      <c r="V92" s="3" t="s">
        <v>34</v>
      </c>
      <c r="W92" s="3" t="s">
        <v>35</v>
      </c>
      <c r="X92" s="3" t="s">
        <v>36</v>
      </c>
      <c r="Y92" s="3" t="s">
        <v>37</v>
      </c>
      <c r="Z92" s="3" t="s">
        <v>38</v>
      </c>
      <c r="AA92" s="8">
        <f>Table1[[#This Row],[2022 AV (BOR final)]]-Table1[[#This Row],[2021 AV (BOR final)]]</f>
        <v>-11850</v>
      </c>
      <c r="AB92" s="8">
        <f>Table1[[#This Row],[2023 AV (BOR final)]]-Table1[[#This Row],[2022 AV (BOR final)]]</f>
        <v>0</v>
      </c>
      <c r="AC92" s="8">
        <f>Table1[[#This Row],[2022 Tax Bill]]-Table1[[#This Row],[2021 Tax Bill]]</f>
        <v>-1144.02</v>
      </c>
      <c r="AD92" s="3">
        <f>COUNTIF(D:D,Table1[[#This Row],[Project Name]])</f>
        <v>1</v>
      </c>
      <c r="AE92" s="2">
        <f>IF(Table1[[#This Row],[Year Accepted]]=2022,Table1[[#This Row],[2021 AV (BOR final)]],Table1[[#This Row],[2022 AV (BOR final)]])</f>
        <v>33855</v>
      </c>
      <c r="AF92" s="2">
        <f>IF(Table1[[#This Row],[Year Accepted]]=2022,Table1[[#This Row],[2022 AV (BOR final)]],Table1[[#This Row],[2023 AV (BOR final)]])</f>
        <v>22005</v>
      </c>
      <c r="AG92" s="2">
        <f>IF(Table1[[#This Row],[Year Accepted]]=2022,Table1[[#This Row],[2021 Tax Bill]],Table1[[#This Row],[2022 Tax Bill]])</f>
        <v>3414.08</v>
      </c>
      <c r="AH92" s="2">
        <f>IF(Table1[[#This Row],[Year Accepted]]=2022,Table1[[#This Row],[2022 Tax Bill]],Table1[[#This Row],[2023 Tax Bill]])</f>
        <v>2270.06</v>
      </c>
    </row>
    <row r="93" spans="1:34" x14ac:dyDescent="0.25">
      <c r="A93" s="3" t="s">
        <v>25</v>
      </c>
      <c r="B93" s="3" t="s">
        <v>26</v>
      </c>
      <c r="C93" s="3" t="s">
        <v>27</v>
      </c>
      <c r="D93" s="3" t="s">
        <v>3489</v>
      </c>
      <c r="E93" s="3" t="s">
        <v>3490</v>
      </c>
      <c r="F93" s="3" t="s">
        <v>3491</v>
      </c>
      <c r="G93" s="3">
        <v>2022</v>
      </c>
      <c r="H93" s="3">
        <v>2021</v>
      </c>
      <c r="I93" s="4">
        <v>13856</v>
      </c>
      <c r="J93" s="3" t="s">
        <v>730</v>
      </c>
      <c r="K93" s="4">
        <v>1676.77</v>
      </c>
      <c r="L93" s="4">
        <v>9006</v>
      </c>
      <c r="M93" s="3" t="s">
        <v>730</v>
      </c>
      <c r="N93" s="4">
        <v>1114.9000000000001</v>
      </c>
      <c r="O93" s="4">
        <v>9006</v>
      </c>
      <c r="P93" s="3" t="s">
        <v>730</v>
      </c>
      <c r="Q93" s="4">
        <v>1143.8599999999999</v>
      </c>
      <c r="R93" s="3">
        <v>-87.625806498554994</v>
      </c>
      <c r="S93" s="3">
        <v>41.816900104521899</v>
      </c>
      <c r="T93" s="3" t="s">
        <v>3492</v>
      </c>
      <c r="U93" s="3" t="s">
        <v>33</v>
      </c>
      <c r="V93" s="3" t="s">
        <v>34</v>
      </c>
      <c r="W93" s="3" t="s">
        <v>35</v>
      </c>
      <c r="X93" s="3" t="s">
        <v>36</v>
      </c>
      <c r="Y93" s="3" t="s">
        <v>37</v>
      </c>
      <c r="Z93" s="3" t="s">
        <v>38</v>
      </c>
      <c r="AA93" s="8">
        <f>Table1[[#This Row],[2022 AV (BOR final)]]-Table1[[#This Row],[2021 AV (BOR final)]]</f>
        <v>-4850</v>
      </c>
      <c r="AB93" s="8">
        <f>Table1[[#This Row],[2023 AV (BOR final)]]-Table1[[#This Row],[2022 AV (BOR final)]]</f>
        <v>0</v>
      </c>
      <c r="AC93" s="8">
        <f>Table1[[#This Row],[2022 Tax Bill]]-Table1[[#This Row],[2021 Tax Bill]]</f>
        <v>-561.86999999999989</v>
      </c>
      <c r="AD93" s="3">
        <f>COUNTIF(D:D,Table1[[#This Row],[Project Name]])</f>
        <v>1</v>
      </c>
      <c r="AE93" s="2">
        <f>IF(Table1[[#This Row],[Year Accepted]]=2022,Table1[[#This Row],[2021 AV (BOR final)]],Table1[[#This Row],[2022 AV (BOR final)]])</f>
        <v>13856</v>
      </c>
      <c r="AF93" s="2">
        <f>IF(Table1[[#This Row],[Year Accepted]]=2022,Table1[[#This Row],[2022 AV (BOR final)]],Table1[[#This Row],[2023 AV (BOR final)]])</f>
        <v>9006</v>
      </c>
      <c r="AG93" s="2">
        <f>IF(Table1[[#This Row],[Year Accepted]]=2022,Table1[[#This Row],[2021 Tax Bill]],Table1[[#This Row],[2022 Tax Bill]])</f>
        <v>1676.77</v>
      </c>
      <c r="AH93" s="2">
        <f>IF(Table1[[#This Row],[Year Accepted]]=2022,Table1[[#This Row],[2022 Tax Bill]],Table1[[#This Row],[2023 Tax Bill]])</f>
        <v>1114.9000000000001</v>
      </c>
    </row>
    <row r="94" spans="1:34" x14ac:dyDescent="0.25">
      <c r="A94" s="3" t="s">
        <v>25</v>
      </c>
      <c r="B94" s="3" t="s">
        <v>26</v>
      </c>
      <c r="C94" s="3" t="s">
        <v>27</v>
      </c>
      <c r="D94" s="3" t="s">
        <v>1457</v>
      </c>
      <c r="E94" s="3" t="s">
        <v>5246</v>
      </c>
      <c r="F94" s="3" t="s">
        <v>5247</v>
      </c>
      <c r="G94" s="3">
        <v>2022</v>
      </c>
      <c r="H94" s="3">
        <v>2021</v>
      </c>
      <c r="I94" s="4">
        <v>13459</v>
      </c>
      <c r="J94" s="3" t="s">
        <v>203</v>
      </c>
      <c r="K94" s="4">
        <v>922.93</v>
      </c>
      <c r="L94" s="4">
        <v>8747</v>
      </c>
      <c r="M94" s="3" t="s">
        <v>203</v>
      </c>
      <c r="N94" s="4">
        <v>613.61</v>
      </c>
      <c r="O94" s="4">
        <v>8747</v>
      </c>
      <c r="P94" s="3" t="s">
        <v>203</v>
      </c>
      <c r="Q94" s="4">
        <v>629.55999999999995</v>
      </c>
      <c r="R94" s="3">
        <v>-87.625169902555996</v>
      </c>
      <c r="S94" s="3">
        <v>41.8180028821929</v>
      </c>
      <c r="T94" s="3" t="s">
        <v>5248</v>
      </c>
      <c r="U94" s="3" t="s">
        <v>33</v>
      </c>
      <c r="V94" s="3" t="s">
        <v>34</v>
      </c>
      <c r="W94" s="3" t="s">
        <v>35</v>
      </c>
      <c r="X94" s="3" t="s">
        <v>36</v>
      </c>
      <c r="Y94" s="3" t="s">
        <v>37</v>
      </c>
      <c r="Z94" s="3" t="s">
        <v>38</v>
      </c>
      <c r="AA94" s="8">
        <f>Table1[[#This Row],[2022 AV (BOR final)]]-Table1[[#This Row],[2021 AV (BOR final)]]</f>
        <v>-4712</v>
      </c>
      <c r="AB94" s="8">
        <f>Table1[[#This Row],[2023 AV (BOR final)]]-Table1[[#This Row],[2022 AV (BOR final)]]</f>
        <v>0</v>
      </c>
      <c r="AC94" s="8">
        <f>Table1[[#This Row],[2022 Tax Bill]]-Table1[[#This Row],[2021 Tax Bill]]</f>
        <v>-309.31999999999994</v>
      </c>
      <c r="AD94" s="3">
        <f>COUNTIF(D:D,Table1[[#This Row],[Project Name]])</f>
        <v>7</v>
      </c>
      <c r="AE94" s="2">
        <f>IF(Table1[[#This Row],[Year Accepted]]=2022,Table1[[#This Row],[2021 AV (BOR final)]],Table1[[#This Row],[2022 AV (BOR final)]])</f>
        <v>13459</v>
      </c>
      <c r="AF94" s="2">
        <f>IF(Table1[[#This Row],[Year Accepted]]=2022,Table1[[#This Row],[2022 AV (BOR final)]],Table1[[#This Row],[2023 AV (BOR final)]])</f>
        <v>8747</v>
      </c>
      <c r="AG94" s="2">
        <f>IF(Table1[[#This Row],[Year Accepted]]=2022,Table1[[#This Row],[2021 Tax Bill]],Table1[[#This Row],[2022 Tax Bill]])</f>
        <v>922.93</v>
      </c>
      <c r="AH94" s="2">
        <f>IF(Table1[[#This Row],[Year Accepted]]=2022,Table1[[#This Row],[2022 Tax Bill]],Table1[[#This Row],[2023 Tax Bill]])</f>
        <v>613.61</v>
      </c>
    </row>
    <row r="95" spans="1:34" x14ac:dyDescent="0.25">
      <c r="A95" s="3" t="s">
        <v>25</v>
      </c>
      <c r="B95" s="3" t="s">
        <v>26</v>
      </c>
      <c r="C95" s="3" t="s">
        <v>27</v>
      </c>
      <c r="D95" s="3" t="s">
        <v>1457</v>
      </c>
      <c r="E95" s="3" t="s">
        <v>1913</v>
      </c>
      <c r="F95" s="3" t="s">
        <v>1914</v>
      </c>
      <c r="G95" s="3">
        <v>2022</v>
      </c>
      <c r="H95" s="3">
        <v>2021</v>
      </c>
      <c r="I95" s="4">
        <v>14806</v>
      </c>
      <c r="J95" s="3" t="s">
        <v>203</v>
      </c>
      <c r="K95" s="4">
        <v>2000.79</v>
      </c>
      <c r="L95" s="4">
        <v>9624</v>
      </c>
      <c r="M95" s="3" t="s">
        <v>203</v>
      </c>
      <c r="N95" s="4">
        <v>1330.42</v>
      </c>
      <c r="O95" s="4">
        <v>9624</v>
      </c>
      <c r="P95" s="3" t="s">
        <v>203</v>
      </c>
      <c r="Q95" s="4">
        <v>1364.97</v>
      </c>
      <c r="R95" s="3">
        <v>-87.625168561287893</v>
      </c>
      <c r="S95" s="3">
        <v>41.817875114497703</v>
      </c>
      <c r="T95" s="3" t="s">
        <v>1915</v>
      </c>
      <c r="U95" s="3" t="s">
        <v>33</v>
      </c>
      <c r="V95" s="3" t="s">
        <v>34</v>
      </c>
      <c r="W95" s="3" t="s">
        <v>35</v>
      </c>
      <c r="X95" s="3" t="s">
        <v>36</v>
      </c>
      <c r="Y95" s="3" t="s">
        <v>37</v>
      </c>
      <c r="Z95" s="3" t="s">
        <v>38</v>
      </c>
      <c r="AA95" s="8">
        <f>Table1[[#This Row],[2022 AV (BOR final)]]-Table1[[#This Row],[2021 AV (BOR final)]]</f>
        <v>-5182</v>
      </c>
      <c r="AB95" s="8">
        <f>Table1[[#This Row],[2023 AV (BOR final)]]-Table1[[#This Row],[2022 AV (BOR final)]]</f>
        <v>0</v>
      </c>
      <c r="AC95" s="8">
        <f>Table1[[#This Row],[2022 Tax Bill]]-Table1[[#This Row],[2021 Tax Bill]]</f>
        <v>-670.36999999999989</v>
      </c>
      <c r="AD95" s="3">
        <f>COUNTIF(D:D,Table1[[#This Row],[Project Name]])</f>
        <v>7</v>
      </c>
      <c r="AE95" s="2">
        <f>IF(Table1[[#This Row],[Year Accepted]]=2022,Table1[[#This Row],[2021 AV (BOR final)]],Table1[[#This Row],[2022 AV (BOR final)]])</f>
        <v>14806</v>
      </c>
      <c r="AF95" s="2">
        <f>IF(Table1[[#This Row],[Year Accepted]]=2022,Table1[[#This Row],[2022 AV (BOR final)]],Table1[[#This Row],[2023 AV (BOR final)]])</f>
        <v>9624</v>
      </c>
      <c r="AG95" s="2">
        <f>IF(Table1[[#This Row],[Year Accepted]]=2022,Table1[[#This Row],[2021 Tax Bill]],Table1[[#This Row],[2022 Tax Bill]])</f>
        <v>2000.79</v>
      </c>
      <c r="AH95" s="2">
        <f>IF(Table1[[#This Row],[Year Accepted]]=2022,Table1[[#This Row],[2022 Tax Bill]],Table1[[#This Row],[2023 Tax Bill]])</f>
        <v>1330.42</v>
      </c>
    </row>
    <row r="96" spans="1:34" x14ac:dyDescent="0.25">
      <c r="A96" s="3" t="s">
        <v>25</v>
      </c>
      <c r="B96" s="3" t="s">
        <v>26</v>
      </c>
      <c r="C96" s="3" t="s">
        <v>27</v>
      </c>
      <c r="D96" s="3" t="s">
        <v>1457</v>
      </c>
      <c r="E96" s="3" t="s">
        <v>3179</v>
      </c>
      <c r="F96" s="3" t="s">
        <v>3180</v>
      </c>
      <c r="G96" s="3">
        <v>2022</v>
      </c>
      <c r="H96" s="3">
        <v>2021</v>
      </c>
      <c r="I96" s="4">
        <v>16196</v>
      </c>
      <c r="J96" s="3" t="s">
        <v>203</v>
      </c>
      <c r="K96" s="4">
        <v>1959.96</v>
      </c>
      <c r="L96" s="4">
        <v>10527</v>
      </c>
      <c r="M96" s="3" t="s">
        <v>203</v>
      </c>
      <c r="N96" s="4">
        <v>1303.21</v>
      </c>
      <c r="O96" s="4">
        <v>10527</v>
      </c>
      <c r="P96" s="3" t="s">
        <v>203</v>
      </c>
      <c r="Q96" s="4">
        <v>1337.07</v>
      </c>
      <c r="R96" s="3">
        <v>-87.625166741373704</v>
      </c>
      <c r="S96" s="3">
        <v>41.817736841529303</v>
      </c>
      <c r="T96" s="3" t="s">
        <v>3181</v>
      </c>
      <c r="U96" s="3" t="s">
        <v>33</v>
      </c>
      <c r="V96" s="3" t="s">
        <v>34</v>
      </c>
      <c r="W96" s="3" t="s">
        <v>35</v>
      </c>
      <c r="X96" s="3" t="s">
        <v>36</v>
      </c>
      <c r="Y96" s="3" t="s">
        <v>37</v>
      </c>
      <c r="Z96" s="3" t="s">
        <v>38</v>
      </c>
      <c r="AA96" s="8">
        <f>Table1[[#This Row],[2022 AV (BOR final)]]-Table1[[#This Row],[2021 AV (BOR final)]]</f>
        <v>-5669</v>
      </c>
      <c r="AB96" s="8">
        <f>Table1[[#This Row],[2023 AV (BOR final)]]-Table1[[#This Row],[2022 AV (BOR final)]]</f>
        <v>0</v>
      </c>
      <c r="AC96" s="8">
        <f>Table1[[#This Row],[2022 Tax Bill]]-Table1[[#This Row],[2021 Tax Bill]]</f>
        <v>-656.75</v>
      </c>
      <c r="AD96" s="3">
        <f>COUNTIF(D:D,Table1[[#This Row],[Project Name]])</f>
        <v>7</v>
      </c>
      <c r="AE96" s="2">
        <f>IF(Table1[[#This Row],[Year Accepted]]=2022,Table1[[#This Row],[2021 AV (BOR final)]],Table1[[#This Row],[2022 AV (BOR final)]])</f>
        <v>16196</v>
      </c>
      <c r="AF96" s="2">
        <f>IF(Table1[[#This Row],[Year Accepted]]=2022,Table1[[#This Row],[2022 AV (BOR final)]],Table1[[#This Row],[2023 AV (BOR final)]])</f>
        <v>10527</v>
      </c>
      <c r="AG96" s="2">
        <f>IF(Table1[[#This Row],[Year Accepted]]=2022,Table1[[#This Row],[2021 Tax Bill]],Table1[[#This Row],[2022 Tax Bill]])</f>
        <v>1959.96</v>
      </c>
      <c r="AH96" s="2">
        <f>IF(Table1[[#This Row],[Year Accepted]]=2022,Table1[[#This Row],[2022 Tax Bill]],Table1[[#This Row],[2023 Tax Bill]])</f>
        <v>1303.21</v>
      </c>
    </row>
    <row r="97" spans="1:34" x14ac:dyDescent="0.25">
      <c r="A97" s="3" t="s">
        <v>25</v>
      </c>
      <c r="B97" s="3" t="s">
        <v>26</v>
      </c>
      <c r="C97" s="3" t="s">
        <v>27</v>
      </c>
      <c r="D97" s="3" t="s">
        <v>1457</v>
      </c>
      <c r="E97" s="3" t="s">
        <v>1703</v>
      </c>
      <c r="F97" s="3" t="s">
        <v>1704</v>
      </c>
      <c r="G97" s="3">
        <v>2022</v>
      </c>
      <c r="H97" s="3">
        <v>2021</v>
      </c>
      <c r="I97" s="4">
        <v>16002</v>
      </c>
      <c r="J97" s="3" t="s">
        <v>203</v>
      </c>
      <c r="K97" s="4">
        <v>1613.7</v>
      </c>
      <c r="L97" s="4">
        <v>10401</v>
      </c>
      <c r="M97" s="3" t="s">
        <v>203</v>
      </c>
      <c r="N97" s="4">
        <v>1072.95</v>
      </c>
      <c r="O97" s="4">
        <v>10401</v>
      </c>
      <c r="P97" s="3" t="s">
        <v>203</v>
      </c>
      <c r="Q97" s="4">
        <v>1100.8499999999999</v>
      </c>
      <c r="R97" s="3">
        <v>-87.625158050152095</v>
      </c>
      <c r="S97" s="3">
        <v>41.817599826899702</v>
      </c>
      <c r="T97" s="3" t="s">
        <v>1705</v>
      </c>
      <c r="U97" s="3" t="s">
        <v>33</v>
      </c>
      <c r="V97" s="3" t="s">
        <v>34</v>
      </c>
      <c r="W97" s="3" t="s">
        <v>35</v>
      </c>
      <c r="X97" s="3" t="s">
        <v>36</v>
      </c>
      <c r="Y97" s="3" t="s">
        <v>37</v>
      </c>
      <c r="Z97" s="3" t="s">
        <v>38</v>
      </c>
      <c r="AA97" s="8">
        <f>Table1[[#This Row],[2022 AV (BOR final)]]-Table1[[#This Row],[2021 AV (BOR final)]]</f>
        <v>-5601</v>
      </c>
      <c r="AB97" s="8">
        <f>Table1[[#This Row],[2023 AV (BOR final)]]-Table1[[#This Row],[2022 AV (BOR final)]]</f>
        <v>0</v>
      </c>
      <c r="AC97" s="8">
        <f>Table1[[#This Row],[2022 Tax Bill]]-Table1[[#This Row],[2021 Tax Bill]]</f>
        <v>-540.75</v>
      </c>
      <c r="AD97" s="3">
        <f>COUNTIF(D:D,Table1[[#This Row],[Project Name]])</f>
        <v>7</v>
      </c>
      <c r="AE97" s="2">
        <f>IF(Table1[[#This Row],[Year Accepted]]=2022,Table1[[#This Row],[2021 AV (BOR final)]],Table1[[#This Row],[2022 AV (BOR final)]])</f>
        <v>16002</v>
      </c>
      <c r="AF97" s="2">
        <f>IF(Table1[[#This Row],[Year Accepted]]=2022,Table1[[#This Row],[2022 AV (BOR final)]],Table1[[#This Row],[2023 AV (BOR final)]])</f>
        <v>10401</v>
      </c>
      <c r="AG97" s="2">
        <f>IF(Table1[[#This Row],[Year Accepted]]=2022,Table1[[#This Row],[2021 Tax Bill]],Table1[[#This Row],[2022 Tax Bill]])</f>
        <v>1613.7</v>
      </c>
      <c r="AH97" s="2">
        <f>IF(Table1[[#This Row],[Year Accepted]]=2022,Table1[[#This Row],[2022 Tax Bill]],Table1[[#This Row],[2023 Tax Bill]])</f>
        <v>1072.95</v>
      </c>
    </row>
    <row r="98" spans="1:34" x14ac:dyDescent="0.25">
      <c r="A98" s="3" t="s">
        <v>25</v>
      </c>
      <c r="B98" s="3" t="s">
        <v>26</v>
      </c>
      <c r="C98" s="3" t="s">
        <v>27</v>
      </c>
      <c r="D98" s="3" t="s">
        <v>1457</v>
      </c>
      <c r="E98" s="3" t="s">
        <v>1458</v>
      </c>
      <c r="F98" s="3" t="s">
        <v>1459</v>
      </c>
      <c r="G98" s="3">
        <v>2022</v>
      </c>
      <c r="H98" s="3">
        <v>2021</v>
      </c>
      <c r="I98" s="4">
        <v>18508</v>
      </c>
      <c r="J98" s="3" t="s">
        <v>203</v>
      </c>
      <c r="K98" s="4">
        <v>2239.75</v>
      </c>
      <c r="L98" s="4">
        <v>12030</v>
      </c>
      <c r="M98" s="3" t="s">
        <v>203</v>
      </c>
      <c r="N98" s="4">
        <v>1489.25</v>
      </c>
      <c r="O98" s="4">
        <v>12030</v>
      </c>
      <c r="P98" s="3" t="s">
        <v>203</v>
      </c>
      <c r="Q98" s="4">
        <v>1527.93</v>
      </c>
      <c r="R98" s="3">
        <v>-87.625158637894401</v>
      </c>
      <c r="S98" s="3">
        <v>41.817462910782297</v>
      </c>
      <c r="T98" s="3" t="s">
        <v>1460</v>
      </c>
      <c r="U98" s="3" t="s">
        <v>33</v>
      </c>
      <c r="V98" s="3" t="s">
        <v>34</v>
      </c>
      <c r="W98" s="3" t="s">
        <v>35</v>
      </c>
      <c r="X98" s="3" t="s">
        <v>36</v>
      </c>
      <c r="Y98" s="3" t="s">
        <v>37</v>
      </c>
      <c r="Z98" s="3" t="s">
        <v>38</v>
      </c>
      <c r="AA98" s="8">
        <f>Table1[[#This Row],[2022 AV (BOR final)]]-Table1[[#This Row],[2021 AV (BOR final)]]</f>
        <v>-6478</v>
      </c>
      <c r="AB98" s="8">
        <f>Table1[[#This Row],[2023 AV (BOR final)]]-Table1[[#This Row],[2022 AV (BOR final)]]</f>
        <v>0</v>
      </c>
      <c r="AC98" s="8">
        <f>Table1[[#This Row],[2022 Tax Bill]]-Table1[[#This Row],[2021 Tax Bill]]</f>
        <v>-750.5</v>
      </c>
      <c r="AD98" s="3">
        <f>COUNTIF(D:D,Table1[[#This Row],[Project Name]])</f>
        <v>7</v>
      </c>
      <c r="AE98" s="2">
        <f>IF(Table1[[#This Row],[Year Accepted]]=2022,Table1[[#This Row],[2021 AV (BOR final)]],Table1[[#This Row],[2022 AV (BOR final)]])</f>
        <v>18508</v>
      </c>
      <c r="AF98" s="2">
        <f>IF(Table1[[#This Row],[Year Accepted]]=2022,Table1[[#This Row],[2022 AV (BOR final)]],Table1[[#This Row],[2023 AV (BOR final)]])</f>
        <v>12030</v>
      </c>
      <c r="AG98" s="2">
        <f>IF(Table1[[#This Row],[Year Accepted]]=2022,Table1[[#This Row],[2021 Tax Bill]],Table1[[#This Row],[2022 Tax Bill]])</f>
        <v>2239.75</v>
      </c>
      <c r="AH98" s="2">
        <f>IF(Table1[[#This Row],[Year Accepted]]=2022,Table1[[#This Row],[2022 Tax Bill]],Table1[[#This Row],[2023 Tax Bill]])</f>
        <v>1489.25</v>
      </c>
    </row>
    <row r="99" spans="1:34" x14ac:dyDescent="0.25">
      <c r="A99" s="3" t="s">
        <v>25</v>
      </c>
      <c r="B99" s="3" t="s">
        <v>26</v>
      </c>
      <c r="C99" s="3" t="s">
        <v>27</v>
      </c>
      <c r="D99" s="3" t="s">
        <v>1457</v>
      </c>
      <c r="E99" s="3" t="s">
        <v>3834</v>
      </c>
      <c r="F99" s="3" t="s">
        <v>3835</v>
      </c>
      <c r="G99" s="3">
        <v>2022</v>
      </c>
      <c r="H99" s="3">
        <v>2021</v>
      </c>
      <c r="I99" s="4">
        <v>14726</v>
      </c>
      <c r="J99" s="3" t="s">
        <v>203</v>
      </c>
      <c r="K99" s="4">
        <v>1009.84</v>
      </c>
      <c r="L99" s="4">
        <v>9572</v>
      </c>
      <c r="M99" s="3" t="s">
        <v>203</v>
      </c>
      <c r="N99" s="4">
        <v>671.49</v>
      </c>
      <c r="O99" s="4">
        <v>9572</v>
      </c>
      <c r="P99" s="3" t="s">
        <v>203</v>
      </c>
      <c r="Q99" s="4">
        <v>688.92</v>
      </c>
      <c r="R99" s="3">
        <v>-87.625152778372595</v>
      </c>
      <c r="S99" s="3">
        <v>41.817325781707602</v>
      </c>
      <c r="T99" s="3" t="s">
        <v>3836</v>
      </c>
      <c r="U99" s="3" t="s">
        <v>33</v>
      </c>
      <c r="V99" s="3" t="s">
        <v>34</v>
      </c>
      <c r="W99" s="3" t="s">
        <v>35</v>
      </c>
      <c r="X99" s="3" t="s">
        <v>36</v>
      </c>
      <c r="Y99" s="3" t="s">
        <v>37</v>
      </c>
      <c r="Z99" s="3" t="s">
        <v>38</v>
      </c>
      <c r="AA99" s="8">
        <f>Table1[[#This Row],[2022 AV (BOR final)]]-Table1[[#This Row],[2021 AV (BOR final)]]</f>
        <v>-5154</v>
      </c>
      <c r="AB99" s="8">
        <f>Table1[[#This Row],[2023 AV (BOR final)]]-Table1[[#This Row],[2022 AV (BOR final)]]</f>
        <v>0</v>
      </c>
      <c r="AC99" s="8">
        <f>Table1[[#This Row],[2022 Tax Bill]]-Table1[[#This Row],[2021 Tax Bill]]</f>
        <v>-338.35</v>
      </c>
      <c r="AD99" s="3">
        <f>COUNTIF(D:D,Table1[[#This Row],[Project Name]])</f>
        <v>7</v>
      </c>
      <c r="AE99" s="2">
        <f>IF(Table1[[#This Row],[Year Accepted]]=2022,Table1[[#This Row],[2021 AV (BOR final)]],Table1[[#This Row],[2022 AV (BOR final)]])</f>
        <v>14726</v>
      </c>
      <c r="AF99" s="2">
        <f>IF(Table1[[#This Row],[Year Accepted]]=2022,Table1[[#This Row],[2022 AV (BOR final)]],Table1[[#This Row],[2023 AV (BOR final)]])</f>
        <v>9572</v>
      </c>
      <c r="AG99" s="2">
        <f>IF(Table1[[#This Row],[Year Accepted]]=2022,Table1[[#This Row],[2021 Tax Bill]],Table1[[#This Row],[2022 Tax Bill]])</f>
        <v>1009.84</v>
      </c>
      <c r="AH99" s="2">
        <f>IF(Table1[[#This Row],[Year Accepted]]=2022,Table1[[#This Row],[2022 Tax Bill]],Table1[[#This Row],[2023 Tax Bill]])</f>
        <v>671.49</v>
      </c>
    </row>
    <row r="100" spans="1:34" x14ac:dyDescent="0.25">
      <c r="A100" s="3" t="s">
        <v>25</v>
      </c>
      <c r="B100" s="3" t="s">
        <v>26</v>
      </c>
      <c r="C100" s="3" t="s">
        <v>27</v>
      </c>
      <c r="D100" s="3" t="s">
        <v>1457</v>
      </c>
      <c r="E100" s="3" t="s">
        <v>3840</v>
      </c>
      <c r="F100" s="3" t="s">
        <v>3841</v>
      </c>
      <c r="G100" s="3">
        <v>2022</v>
      </c>
      <c r="H100" s="3">
        <v>2021</v>
      </c>
      <c r="I100" s="4">
        <v>16127</v>
      </c>
      <c r="J100" s="3" t="s">
        <v>203</v>
      </c>
      <c r="K100" s="4">
        <v>1626.32</v>
      </c>
      <c r="L100" s="4">
        <v>10482</v>
      </c>
      <c r="M100" s="3" t="s">
        <v>203</v>
      </c>
      <c r="N100" s="4">
        <v>1081.33</v>
      </c>
      <c r="O100" s="4">
        <v>10482</v>
      </c>
      <c r="P100" s="3" t="s">
        <v>203</v>
      </c>
      <c r="Q100" s="4">
        <v>1109.4100000000001</v>
      </c>
      <c r="R100" s="3">
        <v>-87.625150936207405</v>
      </c>
      <c r="S100" s="3">
        <v>41.817188716233701</v>
      </c>
      <c r="T100" s="3" t="s">
        <v>3842</v>
      </c>
      <c r="U100" s="3" t="s">
        <v>33</v>
      </c>
      <c r="V100" s="3" t="s">
        <v>34</v>
      </c>
      <c r="W100" s="3" t="s">
        <v>35</v>
      </c>
      <c r="X100" s="3" t="s">
        <v>36</v>
      </c>
      <c r="Y100" s="3" t="s">
        <v>37</v>
      </c>
      <c r="Z100" s="3" t="s">
        <v>38</v>
      </c>
      <c r="AA100" s="8">
        <f>Table1[[#This Row],[2022 AV (BOR final)]]-Table1[[#This Row],[2021 AV (BOR final)]]</f>
        <v>-5645</v>
      </c>
      <c r="AB100" s="8">
        <f>Table1[[#This Row],[2023 AV (BOR final)]]-Table1[[#This Row],[2022 AV (BOR final)]]</f>
        <v>0</v>
      </c>
      <c r="AC100" s="8">
        <f>Table1[[#This Row],[2022 Tax Bill]]-Table1[[#This Row],[2021 Tax Bill]]</f>
        <v>-544.99</v>
      </c>
      <c r="AD100" s="3">
        <f>COUNTIF(D:D,Table1[[#This Row],[Project Name]])</f>
        <v>7</v>
      </c>
      <c r="AE100" s="2">
        <f>IF(Table1[[#This Row],[Year Accepted]]=2022,Table1[[#This Row],[2021 AV (BOR final)]],Table1[[#This Row],[2022 AV (BOR final)]])</f>
        <v>16127</v>
      </c>
      <c r="AF100" s="2">
        <f>IF(Table1[[#This Row],[Year Accepted]]=2022,Table1[[#This Row],[2022 AV (BOR final)]],Table1[[#This Row],[2023 AV (BOR final)]])</f>
        <v>10482</v>
      </c>
      <c r="AG100" s="2">
        <f>IF(Table1[[#This Row],[Year Accepted]]=2022,Table1[[#This Row],[2021 Tax Bill]],Table1[[#This Row],[2022 Tax Bill]])</f>
        <v>1626.32</v>
      </c>
      <c r="AH100" s="2">
        <f>IF(Table1[[#This Row],[Year Accepted]]=2022,Table1[[#This Row],[2022 Tax Bill]],Table1[[#This Row],[2023 Tax Bill]])</f>
        <v>1081.33</v>
      </c>
    </row>
    <row r="101" spans="1:34" x14ac:dyDescent="0.25">
      <c r="A101" s="3" t="s">
        <v>25</v>
      </c>
      <c r="B101" s="3" t="s">
        <v>26</v>
      </c>
      <c r="C101" s="3" t="s">
        <v>27</v>
      </c>
      <c r="D101" s="3" t="s">
        <v>2234</v>
      </c>
      <c r="E101" s="3" t="s">
        <v>2235</v>
      </c>
      <c r="F101" s="3" t="s">
        <v>2236</v>
      </c>
      <c r="G101" s="3">
        <v>2022</v>
      </c>
      <c r="H101" s="3">
        <v>2021</v>
      </c>
      <c r="I101" s="4">
        <v>14557</v>
      </c>
      <c r="J101" s="3" t="s">
        <v>730</v>
      </c>
      <c r="K101" s="4">
        <v>998.23</v>
      </c>
      <c r="L101" s="4">
        <v>9462</v>
      </c>
      <c r="M101" s="3" t="s">
        <v>730</v>
      </c>
      <c r="N101" s="4">
        <v>663.78</v>
      </c>
      <c r="O101" s="4">
        <v>9462</v>
      </c>
      <c r="P101" s="3" t="s">
        <v>730</v>
      </c>
      <c r="Q101" s="4">
        <v>681.01</v>
      </c>
      <c r="R101" s="3">
        <v>-87.624196668593996</v>
      </c>
      <c r="S101" s="3">
        <v>41.817345932600901</v>
      </c>
      <c r="T101" s="3" t="s">
        <v>2237</v>
      </c>
      <c r="U101" s="3" t="s">
        <v>33</v>
      </c>
      <c r="V101" s="3" t="s">
        <v>34</v>
      </c>
      <c r="W101" s="3" t="s">
        <v>35</v>
      </c>
      <c r="X101" s="3" t="s">
        <v>36</v>
      </c>
      <c r="Y101" s="3" t="s">
        <v>37</v>
      </c>
      <c r="Z101" s="3" t="s">
        <v>38</v>
      </c>
      <c r="AA101" s="8">
        <f>Table1[[#This Row],[2022 AV (BOR final)]]-Table1[[#This Row],[2021 AV (BOR final)]]</f>
        <v>-5095</v>
      </c>
      <c r="AB101" s="8">
        <f>Table1[[#This Row],[2023 AV (BOR final)]]-Table1[[#This Row],[2022 AV (BOR final)]]</f>
        <v>0</v>
      </c>
      <c r="AC101" s="8">
        <f>Table1[[#This Row],[2022 Tax Bill]]-Table1[[#This Row],[2021 Tax Bill]]</f>
        <v>-334.45000000000005</v>
      </c>
      <c r="AD101" s="3">
        <f>COUNTIF(D:D,Table1[[#This Row],[Project Name]])</f>
        <v>1</v>
      </c>
      <c r="AE101" s="2">
        <f>IF(Table1[[#This Row],[Year Accepted]]=2022,Table1[[#This Row],[2021 AV (BOR final)]],Table1[[#This Row],[2022 AV (BOR final)]])</f>
        <v>14557</v>
      </c>
      <c r="AF101" s="2">
        <f>IF(Table1[[#This Row],[Year Accepted]]=2022,Table1[[#This Row],[2022 AV (BOR final)]],Table1[[#This Row],[2023 AV (BOR final)]])</f>
        <v>9462</v>
      </c>
      <c r="AG101" s="2">
        <f>IF(Table1[[#This Row],[Year Accepted]]=2022,Table1[[#This Row],[2021 Tax Bill]],Table1[[#This Row],[2022 Tax Bill]])</f>
        <v>998.23</v>
      </c>
      <c r="AH101" s="2">
        <f>IF(Table1[[#This Row],[Year Accepted]]=2022,Table1[[#This Row],[2022 Tax Bill]],Table1[[#This Row],[2023 Tax Bill]])</f>
        <v>663.78</v>
      </c>
    </row>
    <row r="102" spans="1:34" x14ac:dyDescent="0.25">
      <c r="A102" s="3" t="s">
        <v>25</v>
      </c>
      <c r="B102" s="3" t="s">
        <v>26</v>
      </c>
      <c r="C102" s="3" t="s">
        <v>27</v>
      </c>
      <c r="D102" s="3" t="s">
        <v>2488</v>
      </c>
      <c r="E102" s="3" t="s">
        <v>2489</v>
      </c>
      <c r="F102" s="3" t="s">
        <v>2490</v>
      </c>
      <c r="G102" s="3">
        <v>2022</v>
      </c>
      <c r="H102" s="3">
        <v>2021</v>
      </c>
      <c r="I102" s="4">
        <v>10406</v>
      </c>
      <c r="J102" s="3" t="s">
        <v>730</v>
      </c>
      <c r="K102" s="4">
        <v>2098.79</v>
      </c>
      <c r="L102" s="4">
        <v>7740</v>
      </c>
      <c r="M102" s="3" t="s">
        <v>185</v>
      </c>
      <c r="N102" s="4">
        <v>1596.93</v>
      </c>
      <c r="O102" s="4">
        <v>7740</v>
      </c>
      <c r="P102" s="3" t="s">
        <v>185</v>
      </c>
      <c r="Q102" s="4">
        <v>1638.42</v>
      </c>
      <c r="R102" s="3">
        <v>-87.624191483016901</v>
      </c>
      <c r="S102" s="3">
        <v>41.817136099481999</v>
      </c>
      <c r="T102" s="3" t="s">
        <v>2491</v>
      </c>
      <c r="U102" s="3" t="s">
        <v>33</v>
      </c>
      <c r="V102" s="3" t="s">
        <v>34</v>
      </c>
      <c r="W102" s="3" t="s">
        <v>35</v>
      </c>
      <c r="X102" s="3" t="s">
        <v>36</v>
      </c>
      <c r="Y102" s="3" t="s">
        <v>37</v>
      </c>
      <c r="Z102" s="3" t="s">
        <v>38</v>
      </c>
      <c r="AA102" s="8">
        <f>Table1[[#This Row],[2022 AV (BOR final)]]-Table1[[#This Row],[2021 AV (BOR final)]]</f>
        <v>-2666</v>
      </c>
      <c r="AB102" s="8">
        <f>Table1[[#This Row],[2023 AV (BOR final)]]-Table1[[#This Row],[2022 AV (BOR final)]]</f>
        <v>0</v>
      </c>
      <c r="AC102" s="8">
        <f>Table1[[#This Row],[2022 Tax Bill]]-Table1[[#This Row],[2021 Tax Bill]]</f>
        <v>-501.8599999999999</v>
      </c>
      <c r="AD102" s="3">
        <f>COUNTIF(D:D,Table1[[#This Row],[Project Name]])</f>
        <v>1</v>
      </c>
      <c r="AE102" s="2">
        <f>IF(Table1[[#This Row],[Year Accepted]]=2022,Table1[[#This Row],[2021 AV (BOR final)]],Table1[[#This Row],[2022 AV (BOR final)]])</f>
        <v>10406</v>
      </c>
      <c r="AF102" s="2">
        <f>IF(Table1[[#This Row],[Year Accepted]]=2022,Table1[[#This Row],[2022 AV (BOR final)]],Table1[[#This Row],[2023 AV (BOR final)]])</f>
        <v>7740</v>
      </c>
      <c r="AG102" s="2">
        <f>IF(Table1[[#This Row],[Year Accepted]]=2022,Table1[[#This Row],[2021 Tax Bill]],Table1[[#This Row],[2022 Tax Bill]])</f>
        <v>2098.79</v>
      </c>
      <c r="AH102" s="2">
        <f>IF(Table1[[#This Row],[Year Accepted]]=2022,Table1[[#This Row],[2022 Tax Bill]],Table1[[#This Row],[2023 Tax Bill]])</f>
        <v>1596.93</v>
      </c>
    </row>
    <row r="103" spans="1:34" x14ac:dyDescent="0.25">
      <c r="A103" s="3" t="s">
        <v>25</v>
      </c>
      <c r="B103" s="3" t="s">
        <v>26</v>
      </c>
      <c r="C103" s="3" t="s">
        <v>27</v>
      </c>
      <c r="D103" s="3" t="s">
        <v>3897</v>
      </c>
      <c r="E103" s="3" t="s">
        <v>3898</v>
      </c>
      <c r="F103" s="3" t="s">
        <v>3899</v>
      </c>
      <c r="G103" s="3">
        <v>2022</v>
      </c>
      <c r="H103" s="3">
        <v>2021</v>
      </c>
      <c r="I103" s="4">
        <v>242494</v>
      </c>
      <c r="J103" s="3" t="s">
        <v>52</v>
      </c>
      <c r="K103" s="4">
        <v>48908.959999999999</v>
      </c>
      <c r="L103" s="4">
        <v>181871</v>
      </c>
      <c r="M103" s="3" t="s">
        <v>52</v>
      </c>
      <c r="N103" s="4">
        <v>37524.61</v>
      </c>
      <c r="O103" s="4">
        <v>181871</v>
      </c>
      <c r="P103" s="3" t="s">
        <v>52</v>
      </c>
      <c r="Q103" s="4">
        <v>38499.129999999997</v>
      </c>
      <c r="R103" s="3">
        <v>-87.623528589258896</v>
      </c>
      <c r="S103" s="3">
        <v>41.817284306847398</v>
      </c>
      <c r="T103" s="3" t="s">
        <v>3900</v>
      </c>
      <c r="U103" s="3" t="s">
        <v>33</v>
      </c>
      <c r="V103" s="3" t="s">
        <v>34</v>
      </c>
      <c r="W103" s="3" t="s">
        <v>35</v>
      </c>
      <c r="X103" s="3" t="s">
        <v>36</v>
      </c>
      <c r="Y103" s="3" t="s">
        <v>37</v>
      </c>
      <c r="Z103" s="3" t="s">
        <v>38</v>
      </c>
      <c r="AA103" s="8">
        <f>Table1[[#This Row],[2022 AV (BOR final)]]-Table1[[#This Row],[2021 AV (BOR final)]]</f>
        <v>-60623</v>
      </c>
      <c r="AB103" s="8">
        <f>Table1[[#This Row],[2023 AV (BOR final)]]-Table1[[#This Row],[2022 AV (BOR final)]]</f>
        <v>0</v>
      </c>
      <c r="AC103" s="8">
        <f>Table1[[#This Row],[2022 Tax Bill]]-Table1[[#This Row],[2021 Tax Bill]]</f>
        <v>-11384.349999999999</v>
      </c>
      <c r="AD103" s="3">
        <f>COUNTIF(D:D,Table1[[#This Row],[Project Name]])</f>
        <v>1</v>
      </c>
      <c r="AE103" s="2">
        <f>IF(Table1[[#This Row],[Year Accepted]]=2022,Table1[[#This Row],[2021 AV (BOR final)]],Table1[[#This Row],[2022 AV (BOR final)]])</f>
        <v>242494</v>
      </c>
      <c r="AF103" s="2">
        <f>IF(Table1[[#This Row],[Year Accepted]]=2022,Table1[[#This Row],[2022 AV (BOR final)]],Table1[[#This Row],[2023 AV (BOR final)]])</f>
        <v>181871</v>
      </c>
      <c r="AG103" s="2">
        <f>IF(Table1[[#This Row],[Year Accepted]]=2022,Table1[[#This Row],[2021 Tax Bill]],Table1[[#This Row],[2022 Tax Bill]])</f>
        <v>48908.959999999999</v>
      </c>
      <c r="AH103" s="2">
        <f>IF(Table1[[#This Row],[Year Accepted]]=2022,Table1[[#This Row],[2022 Tax Bill]],Table1[[#This Row],[2023 Tax Bill]])</f>
        <v>37524.61</v>
      </c>
    </row>
    <row r="104" spans="1:34" x14ac:dyDescent="0.25">
      <c r="A104" s="3" t="s">
        <v>25</v>
      </c>
      <c r="B104" s="3" t="s">
        <v>26</v>
      </c>
      <c r="C104" s="3" t="s">
        <v>27</v>
      </c>
      <c r="D104" s="3" t="s">
        <v>727</v>
      </c>
      <c r="E104" s="3" t="s">
        <v>728</v>
      </c>
      <c r="F104" s="3" t="s">
        <v>729</v>
      </c>
      <c r="G104" s="3">
        <v>2022</v>
      </c>
      <c r="H104" s="3">
        <v>2021</v>
      </c>
      <c r="I104" s="4">
        <v>13924</v>
      </c>
      <c r="J104" s="3" t="s">
        <v>730</v>
      </c>
      <c r="K104" s="4">
        <v>1404.17</v>
      </c>
      <c r="L104" s="4">
        <v>9050</v>
      </c>
      <c r="M104" s="3" t="s">
        <v>730</v>
      </c>
      <c r="N104" s="4">
        <v>933.59</v>
      </c>
      <c r="O104" s="4">
        <v>9050</v>
      </c>
      <c r="P104" s="3" t="s">
        <v>730</v>
      </c>
      <c r="Q104" s="4">
        <v>957.86</v>
      </c>
      <c r="R104" s="3">
        <v>-87.622542462900299</v>
      </c>
      <c r="S104" s="3">
        <v>41.816993024290497</v>
      </c>
      <c r="T104" s="3" t="s">
        <v>731</v>
      </c>
      <c r="U104" s="3" t="s">
        <v>33</v>
      </c>
      <c r="V104" s="3" t="s">
        <v>34</v>
      </c>
      <c r="W104" s="3" t="s">
        <v>35</v>
      </c>
      <c r="X104" s="3" t="s">
        <v>36</v>
      </c>
      <c r="Y104" s="3" t="s">
        <v>37</v>
      </c>
      <c r="Z104" s="3" t="s">
        <v>38</v>
      </c>
      <c r="AA104" s="8">
        <f>Table1[[#This Row],[2022 AV (BOR final)]]-Table1[[#This Row],[2021 AV (BOR final)]]</f>
        <v>-4874</v>
      </c>
      <c r="AB104" s="8">
        <f>Table1[[#This Row],[2023 AV (BOR final)]]-Table1[[#This Row],[2022 AV (BOR final)]]</f>
        <v>0</v>
      </c>
      <c r="AC104" s="8">
        <f>Table1[[#This Row],[2022 Tax Bill]]-Table1[[#This Row],[2021 Tax Bill]]</f>
        <v>-470.58000000000004</v>
      </c>
      <c r="AD104" s="3">
        <f>COUNTIF(D:D,Table1[[#This Row],[Project Name]])</f>
        <v>1</v>
      </c>
      <c r="AE104" s="2">
        <f>IF(Table1[[#This Row],[Year Accepted]]=2022,Table1[[#This Row],[2021 AV (BOR final)]],Table1[[#This Row],[2022 AV (BOR final)]])</f>
        <v>13924</v>
      </c>
      <c r="AF104" s="2">
        <f>IF(Table1[[#This Row],[Year Accepted]]=2022,Table1[[#This Row],[2022 AV (BOR final)]],Table1[[#This Row],[2023 AV (BOR final)]])</f>
        <v>9050</v>
      </c>
      <c r="AG104" s="2">
        <f>IF(Table1[[#This Row],[Year Accepted]]=2022,Table1[[#This Row],[2021 Tax Bill]],Table1[[#This Row],[2022 Tax Bill]])</f>
        <v>1404.17</v>
      </c>
      <c r="AH104" s="2">
        <f>IF(Table1[[#This Row],[Year Accepted]]=2022,Table1[[#This Row],[2022 Tax Bill]],Table1[[#This Row],[2023 Tax Bill]])</f>
        <v>933.59</v>
      </c>
    </row>
    <row r="105" spans="1:34" x14ac:dyDescent="0.25">
      <c r="A105" s="3" t="s">
        <v>25</v>
      </c>
      <c r="B105" s="3" t="s">
        <v>26</v>
      </c>
      <c r="C105" s="3" t="s">
        <v>27</v>
      </c>
      <c r="D105" s="3" t="s">
        <v>507</v>
      </c>
      <c r="E105" s="3" t="s">
        <v>508</v>
      </c>
      <c r="F105" s="3" t="s">
        <v>509</v>
      </c>
      <c r="G105" s="3">
        <v>2022</v>
      </c>
      <c r="H105" s="3">
        <v>2021</v>
      </c>
      <c r="I105" s="4">
        <v>29782</v>
      </c>
      <c r="J105" s="3" t="s">
        <v>126</v>
      </c>
      <c r="K105" s="4">
        <v>4024.5</v>
      </c>
      <c r="L105" s="4">
        <v>19356</v>
      </c>
      <c r="M105" s="3" t="s">
        <v>126</v>
      </c>
      <c r="N105" s="4">
        <v>2675.73</v>
      </c>
      <c r="O105" s="4">
        <v>19356</v>
      </c>
      <c r="P105" s="3" t="s">
        <v>126</v>
      </c>
      <c r="Q105" s="4">
        <v>2745.25</v>
      </c>
      <c r="R105" s="3">
        <v>-87.622536926278997</v>
      </c>
      <c r="S105" s="3">
        <v>41.816760369865698</v>
      </c>
      <c r="T105" s="3" t="s">
        <v>510</v>
      </c>
      <c r="U105" s="3" t="s">
        <v>33</v>
      </c>
      <c r="V105" s="3" t="s">
        <v>34</v>
      </c>
      <c r="W105" s="3" t="s">
        <v>35</v>
      </c>
      <c r="X105" s="3" t="s">
        <v>36</v>
      </c>
      <c r="Y105" s="3" t="s">
        <v>37</v>
      </c>
      <c r="Z105" s="3" t="s">
        <v>38</v>
      </c>
      <c r="AA105" s="8">
        <f>Table1[[#This Row],[2022 AV (BOR final)]]-Table1[[#This Row],[2021 AV (BOR final)]]</f>
        <v>-10426</v>
      </c>
      <c r="AB105" s="8">
        <f>Table1[[#This Row],[2023 AV (BOR final)]]-Table1[[#This Row],[2022 AV (BOR final)]]</f>
        <v>0</v>
      </c>
      <c r="AC105" s="8">
        <f>Table1[[#This Row],[2022 Tax Bill]]-Table1[[#This Row],[2021 Tax Bill]]</f>
        <v>-1348.77</v>
      </c>
      <c r="AD105" s="3">
        <f>COUNTIF(D:D,Table1[[#This Row],[Project Name]])</f>
        <v>2</v>
      </c>
      <c r="AE105" s="2">
        <f>IF(Table1[[#This Row],[Year Accepted]]=2022,Table1[[#This Row],[2021 AV (BOR final)]],Table1[[#This Row],[2022 AV (BOR final)]])</f>
        <v>29782</v>
      </c>
      <c r="AF105" s="2">
        <f>IF(Table1[[#This Row],[Year Accepted]]=2022,Table1[[#This Row],[2022 AV (BOR final)]],Table1[[#This Row],[2023 AV (BOR final)]])</f>
        <v>19356</v>
      </c>
      <c r="AG105" s="2">
        <f>IF(Table1[[#This Row],[Year Accepted]]=2022,Table1[[#This Row],[2021 Tax Bill]],Table1[[#This Row],[2022 Tax Bill]])</f>
        <v>4024.5</v>
      </c>
      <c r="AH105" s="2">
        <f>IF(Table1[[#This Row],[Year Accepted]]=2022,Table1[[#This Row],[2022 Tax Bill]],Table1[[#This Row],[2023 Tax Bill]])</f>
        <v>2675.73</v>
      </c>
    </row>
    <row r="106" spans="1:34" x14ac:dyDescent="0.25">
      <c r="A106" s="3" t="s">
        <v>25</v>
      </c>
      <c r="B106" s="3" t="s">
        <v>26</v>
      </c>
      <c r="C106" s="3" t="s">
        <v>27</v>
      </c>
      <c r="D106" s="3" t="s">
        <v>756</v>
      </c>
      <c r="E106" s="3" t="s">
        <v>757</v>
      </c>
      <c r="F106" s="3" t="s">
        <v>758</v>
      </c>
      <c r="G106" s="3">
        <v>2022</v>
      </c>
      <c r="H106" s="3">
        <v>2021</v>
      </c>
      <c r="I106" s="4">
        <v>11702</v>
      </c>
      <c r="J106" s="3" t="s">
        <v>730</v>
      </c>
      <c r="K106" s="4">
        <v>1416.14</v>
      </c>
      <c r="L106" s="4">
        <v>7608</v>
      </c>
      <c r="M106" s="3" t="s">
        <v>730</v>
      </c>
      <c r="N106" s="4">
        <v>941.86</v>
      </c>
      <c r="O106" s="4">
        <v>7608</v>
      </c>
      <c r="P106" s="3" t="s">
        <v>730</v>
      </c>
      <c r="Q106" s="4">
        <v>966.3</v>
      </c>
      <c r="R106" s="3">
        <v>-87.621987955336294</v>
      </c>
      <c r="S106" s="3">
        <v>41.8170129824112</v>
      </c>
      <c r="T106" s="3" t="s">
        <v>759</v>
      </c>
      <c r="U106" s="3" t="s">
        <v>33</v>
      </c>
      <c r="V106" s="3" t="s">
        <v>34</v>
      </c>
      <c r="W106" s="3" t="s">
        <v>35</v>
      </c>
      <c r="X106" s="3" t="s">
        <v>36</v>
      </c>
      <c r="Y106" s="3" t="s">
        <v>37</v>
      </c>
      <c r="Z106" s="3" t="s">
        <v>38</v>
      </c>
      <c r="AA106" s="8">
        <f>Table1[[#This Row],[2022 AV (BOR final)]]-Table1[[#This Row],[2021 AV (BOR final)]]</f>
        <v>-4094</v>
      </c>
      <c r="AB106" s="8">
        <f>Table1[[#This Row],[2023 AV (BOR final)]]-Table1[[#This Row],[2022 AV (BOR final)]]</f>
        <v>0</v>
      </c>
      <c r="AC106" s="8">
        <f>Table1[[#This Row],[2022 Tax Bill]]-Table1[[#This Row],[2021 Tax Bill]]</f>
        <v>-474.28000000000009</v>
      </c>
      <c r="AD106" s="3">
        <f>COUNTIF(D:D,Table1[[#This Row],[Project Name]])</f>
        <v>1</v>
      </c>
      <c r="AE106" s="2">
        <f>IF(Table1[[#This Row],[Year Accepted]]=2022,Table1[[#This Row],[2021 AV (BOR final)]],Table1[[#This Row],[2022 AV (BOR final)]])</f>
        <v>11702</v>
      </c>
      <c r="AF106" s="2">
        <f>IF(Table1[[#This Row],[Year Accepted]]=2022,Table1[[#This Row],[2022 AV (BOR final)]],Table1[[#This Row],[2023 AV (BOR final)]])</f>
        <v>7608</v>
      </c>
      <c r="AG106" s="2">
        <f>IF(Table1[[#This Row],[Year Accepted]]=2022,Table1[[#This Row],[2021 Tax Bill]],Table1[[#This Row],[2022 Tax Bill]])</f>
        <v>1416.14</v>
      </c>
      <c r="AH106" s="2">
        <f>IF(Table1[[#This Row],[Year Accepted]]=2022,Table1[[#This Row],[2022 Tax Bill]],Table1[[#This Row],[2023 Tax Bill]])</f>
        <v>941.86</v>
      </c>
    </row>
    <row r="107" spans="1:34" x14ac:dyDescent="0.25">
      <c r="A107" s="3" t="s">
        <v>25</v>
      </c>
      <c r="B107" s="3" t="s">
        <v>26</v>
      </c>
      <c r="C107" s="3" t="s">
        <v>27</v>
      </c>
      <c r="D107" s="3" t="s">
        <v>507</v>
      </c>
      <c r="E107" s="3" t="s">
        <v>838</v>
      </c>
      <c r="F107" s="3" t="s">
        <v>839</v>
      </c>
      <c r="G107" s="3">
        <v>2022</v>
      </c>
      <c r="H107" s="3">
        <v>2021</v>
      </c>
      <c r="I107" s="4">
        <v>31593</v>
      </c>
      <c r="J107" s="3" t="s">
        <v>126</v>
      </c>
      <c r="K107" s="4">
        <v>4269.24</v>
      </c>
      <c r="L107" s="4">
        <v>20533</v>
      </c>
      <c r="M107" s="3" t="s">
        <v>126</v>
      </c>
      <c r="N107" s="4">
        <v>2838.42</v>
      </c>
      <c r="O107" s="4">
        <v>20533</v>
      </c>
      <c r="P107" s="3" t="s">
        <v>126</v>
      </c>
      <c r="Q107" s="4">
        <v>2912.18</v>
      </c>
      <c r="R107" s="3">
        <v>-87.621869871592494</v>
      </c>
      <c r="S107" s="3">
        <v>41.816807684844299</v>
      </c>
      <c r="T107" s="3" t="s">
        <v>840</v>
      </c>
      <c r="U107" s="3" t="s">
        <v>33</v>
      </c>
      <c r="V107" s="3" t="s">
        <v>34</v>
      </c>
      <c r="W107" s="3" t="s">
        <v>35</v>
      </c>
      <c r="X107" s="3" t="s">
        <v>36</v>
      </c>
      <c r="Y107" s="3" t="s">
        <v>37</v>
      </c>
      <c r="Z107" s="3" t="s">
        <v>38</v>
      </c>
      <c r="AA107" s="8">
        <f>Table1[[#This Row],[2022 AV (BOR final)]]-Table1[[#This Row],[2021 AV (BOR final)]]</f>
        <v>-11060</v>
      </c>
      <c r="AB107" s="8">
        <f>Table1[[#This Row],[2023 AV (BOR final)]]-Table1[[#This Row],[2022 AV (BOR final)]]</f>
        <v>0</v>
      </c>
      <c r="AC107" s="8">
        <f>Table1[[#This Row],[2022 Tax Bill]]-Table1[[#This Row],[2021 Tax Bill]]</f>
        <v>-1430.8199999999997</v>
      </c>
      <c r="AD107" s="3">
        <f>COUNTIF(D:D,Table1[[#This Row],[Project Name]])</f>
        <v>2</v>
      </c>
      <c r="AE107" s="2">
        <f>IF(Table1[[#This Row],[Year Accepted]]=2022,Table1[[#This Row],[2021 AV (BOR final)]],Table1[[#This Row],[2022 AV (BOR final)]])</f>
        <v>31593</v>
      </c>
      <c r="AF107" s="2">
        <f>IF(Table1[[#This Row],[Year Accepted]]=2022,Table1[[#This Row],[2022 AV (BOR final)]],Table1[[#This Row],[2023 AV (BOR final)]])</f>
        <v>20533</v>
      </c>
      <c r="AG107" s="2">
        <f>IF(Table1[[#This Row],[Year Accepted]]=2022,Table1[[#This Row],[2021 Tax Bill]],Table1[[#This Row],[2022 Tax Bill]])</f>
        <v>4269.24</v>
      </c>
      <c r="AH107" s="2">
        <f>IF(Table1[[#This Row],[Year Accepted]]=2022,Table1[[#This Row],[2022 Tax Bill]],Table1[[#This Row],[2023 Tax Bill]])</f>
        <v>2838.42</v>
      </c>
    </row>
    <row r="108" spans="1:34" x14ac:dyDescent="0.25">
      <c r="A108" s="3" t="s">
        <v>25</v>
      </c>
      <c r="B108" s="3" t="s">
        <v>26</v>
      </c>
      <c r="C108" s="3" t="s">
        <v>27</v>
      </c>
      <c r="D108" s="3" t="s">
        <v>2527</v>
      </c>
      <c r="E108" s="3" t="s">
        <v>4330</v>
      </c>
      <c r="F108" s="3" t="s">
        <v>4331</v>
      </c>
      <c r="G108" s="3">
        <v>2022</v>
      </c>
      <c r="H108" s="3">
        <v>2021</v>
      </c>
      <c r="I108" s="4">
        <v>4176</v>
      </c>
      <c r="J108" s="3" t="s">
        <v>730</v>
      </c>
      <c r="K108" s="4">
        <v>286.35000000000002</v>
      </c>
      <c r="L108" s="4">
        <v>1999</v>
      </c>
      <c r="M108" s="3" t="s">
        <v>730</v>
      </c>
      <c r="N108" s="4">
        <v>140.21</v>
      </c>
      <c r="O108" s="4">
        <v>1999</v>
      </c>
      <c r="P108" s="3" t="s">
        <v>730</v>
      </c>
      <c r="Q108" s="4">
        <v>143.88999999999999</v>
      </c>
      <c r="R108" s="3">
        <v>-87.620957292494793</v>
      </c>
      <c r="S108" s="3">
        <v>41.817560111672101</v>
      </c>
      <c r="T108" s="3" t="s">
        <v>4332</v>
      </c>
      <c r="U108" s="3" t="s">
        <v>33</v>
      </c>
      <c r="V108" s="3" t="s">
        <v>34</v>
      </c>
      <c r="W108" s="3" t="s">
        <v>35</v>
      </c>
      <c r="X108" s="3" t="s">
        <v>36</v>
      </c>
      <c r="Y108" s="3" t="s">
        <v>37</v>
      </c>
      <c r="Z108" s="3" t="s">
        <v>38</v>
      </c>
      <c r="AA108" s="8">
        <f>Table1[[#This Row],[2022 AV (BOR final)]]-Table1[[#This Row],[2021 AV (BOR final)]]</f>
        <v>-2177</v>
      </c>
      <c r="AB108" s="8">
        <f>Table1[[#This Row],[2023 AV (BOR final)]]-Table1[[#This Row],[2022 AV (BOR final)]]</f>
        <v>0</v>
      </c>
      <c r="AC108" s="8">
        <f>Table1[[#This Row],[2022 Tax Bill]]-Table1[[#This Row],[2021 Tax Bill]]</f>
        <v>-146.14000000000001</v>
      </c>
      <c r="AD108" s="3">
        <f>COUNTIF(D:D,Table1[[#This Row],[Project Name]])</f>
        <v>2</v>
      </c>
      <c r="AE108" s="2">
        <f>IF(Table1[[#This Row],[Year Accepted]]=2022,Table1[[#This Row],[2021 AV (BOR final)]],Table1[[#This Row],[2022 AV (BOR final)]])</f>
        <v>4176</v>
      </c>
      <c r="AF108" s="2">
        <f>IF(Table1[[#This Row],[Year Accepted]]=2022,Table1[[#This Row],[2022 AV (BOR final)]],Table1[[#This Row],[2023 AV (BOR final)]])</f>
        <v>1999</v>
      </c>
      <c r="AG108" s="2">
        <f>IF(Table1[[#This Row],[Year Accepted]]=2022,Table1[[#This Row],[2021 Tax Bill]],Table1[[#This Row],[2022 Tax Bill]])</f>
        <v>286.35000000000002</v>
      </c>
      <c r="AH108" s="2">
        <f>IF(Table1[[#This Row],[Year Accepted]]=2022,Table1[[#This Row],[2022 Tax Bill]],Table1[[#This Row],[2023 Tax Bill]])</f>
        <v>140.21</v>
      </c>
    </row>
    <row r="109" spans="1:34" x14ac:dyDescent="0.25">
      <c r="A109" s="3" t="s">
        <v>25</v>
      </c>
      <c r="B109" s="3" t="s">
        <v>26</v>
      </c>
      <c r="C109" s="3" t="s">
        <v>27</v>
      </c>
      <c r="D109" s="3" t="s">
        <v>2527</v>
      </c>
      <c r="E109" s="3" t="s">
        <v>2528</v>
      </c>
      <c r="F109" s="3" t="s">
        <v>2529</v>
      </c>
      <c r="G109" s="3">
        <v>2022</v>
      </c>
      <c r="H109" s="3">
        <v>2021</v>
      </c>
      <c r="I109" s="4">
        <v>4179</v>
      </c>
      <c r="J109" s="3" t="s">
        <v>730</v>
      </c>
      <c r="K109" s="4">
        <v>286.58</v>
      </c>
      <c r="L109" s="4">
        <v>1999</v>
      </c>
      <c r="M109" s="3" t="s">
        <v>730</v>
      </c>
      <c r="N109" s="4">
        <v>140.21</v>
      </c>
      <c r="O109" s="4">
        <v>2000</v>
      </c>
      <c r="P109" s="3" t="s">
        <v>730</v>
      </c>
      <c r="Q109" s="4">
        <v>143.97</v>
      </c>
      <c r="R109" s="3">
        <v>-87.620955447064802</v>
      </c>
      <c r="S109" s="3">
        <v>41.817491520910103</v>
      </c>
      <c r="T109" s="3" t="s">
        <v>2530</v>
      </c>
      <c r="U109" s="3" t="s">
        <v>33</v>
      </c>
      <c r="V109" s="3" t="s">
        <v>34</v>
      </c>
      <c r="W109" s="3" t="s">
        <v>35</v>
      </c>
      <c r="X109" s="3" t="s">
        <v>36</v>
      </c>
      <c r="Y109" s="3" t="s">
        <v>37</v>
      </c>
      <c r="Z109" s="3" t="s">
        <v>38</v>
      </c>
      <c r="AA109" s="8">
        <f>Table1[[#This Row],[2022 AV (BOR final)]]-Table1[[#This Row],[2021 AV (BOR final)]]</f>
        <v>-2180</v>
      </c>
      <c r="AB109" s="8">
        <f>Table1[[#This Row],[2023 AV (BOR final)]]-Table1[[#This Row],[2022 AV (BOR final)]]</f>
        <v>1</v>
      </c>
      <c r="AC109" s="8">
        <f>Table1[[#This Row],[2022 Tax Bill]]-Table1[[#This Row],[2021 Tax Bill]]</f>
        <v>-146.36999999999998</v>
      </c>
      <c r="AD109" s="3">
        <f>COUNTIF(D:D,Table1[[#This Row],[Project Name]])</f>
        <v>2</v>
      </c>
      <c r="AE109" s="2">
        <f>IF(Table1[[#This Row],[Year Accepted]]=2022,Table1[[#This Row],[2021 AV (BOR final)]],Table1[[#This Row],[2022 AV (BOR final)]])</f>
        <v>4179</v>
      </c>
      <c r="AF109" s="2">
        <f>IF(Table1[[#This Row],[Year Accepted]]=2022,Table1[[#This Row],[2022 AV (BOR final)]],Table1[[#This Row],[2023 AV (BOR final)]])</f>
        <v>1999</v>
      </c>
      <c r="AG109" s="2">
        <f>IF(Table1[[#This Row],[Year Accepted]]=2022,Table1[[#This Row],[2021 Tax Bill]],Table1[[#This Row],[2022 Tax Bill]])</f>
        <v>286.58</v>
      </c>
      <c r="AH109" s="2">
        <f>IF(Table1[[#This Row],[Year Accepted]]=2022,Table1[[#This Row],[2022 Tax Bill]],Table1[[#This Row],[2023 Tax Bill]])</f>
        <v>140.21</v>
      </c>
    </row>
    <row r="110" spans="1:34" x14ac:dyDescent="0.25">
      <c r="A110" s="3" t="s">
        <v>25</v>
      </c>
      <c r="B110" s="3" t="s">
        <v>26</v>
      </c>
      <c r="C110" s="3" t="s">
        <v>27</v>
      </c>
      <c r="D110" s="3" t="s">
        <v>1144</v>
      </c>
      <c r="E110" s="3" t="s">
        <v>1145</v>
      </c>
      <c r="F110" s="3" t="s">
        <v>1146</v>
      </c>
      <c r="G110" s="3">
        <v>2022</v>
      </c>
      <c r="H110" s="3">
        <v>2021</v>
      </c>
      <c r="I110" s="4">
        <v>4177</v>
      </c>
      <c r="J110" s="3" t="s">
        <v>730</v>
      </c>
      <c r="K110" s="4">
        <v>286.41000000000003</v>
      </c>
      <c r="L110" s="4">
        <v>1999</v>
      </c>
      <c r="M110" s="3" t="s">
        <v>730</v>
      </c>
      <c r="N110" s="4">
        <v>140.21</v>
      </c>
      <c r="O110" s="4">
        <v>1999</v>
      </c>
      <c r="P110" s="3" t="s">
        <v>730</v>
      </c>
      <c r="Q110" s="4">
        <v>143.88999999999999</v>
      </c>
      <c r="R110" s="3">
        <v>-87.620953583173701</v>
      </c>
      <c r="S110" s="3">
        <v>41.817422929304698</v>
      </c>
      <c r="T110" s="3" t="s">
        <v>1147</v>
      </c>
      <c r="U110" s="3" t="s">
        <v>33</v>
      </c>
      <c r="V110" s="3" t="s">
        <v>34</v>
      </c>
      <c r="W110" s="3" t="s">
        <v>35</v>
      </c>
      <c r="X110" s="3" t="s">
        <v>36</v>
      </c>
      <c r="Y110" s="3" t="s">
        <v>37</v>
      </c>
      <c r="Z110" s="3" t="s">
        <v>38</v>
      </c>
      <c r="AA110" s="8">
        <f>Table1[[#This Row],[2022 AV (BOR final)]]-Table1[[#This Row],[2021 AV (BOR final)]]</f>
        <v>-2178</v>
      </c>
      <c r="AB110" s="8">
        <f>Table1[[#This Row],[2023 AV (BOR final)]]-Table1[[#This Row],[2022 AV (BOR final)]]</f>
        <v>0</v>
      </c>
      <c r="AC110" s="8">
        <f>Table1[[#This Row],[2022 Tax Bill]]-Table1[[#This Row],[2021 Tax Bill]]</f>
        <v>-146.20000000000002</v>
      </c>
      <c r="AD110" s="3">
        <f>COUNTIF(D:D,Table1[[#This Row],[Project Name]])</f>
        <v>2</v>
      </c>
      <c r="AE110" s="2">
        <f>IF(Table1[[#This Row],[Year Accepted]]=2022,Table1[[#This Row],[2021 AV (BOR final)]],Table1[[#This Row],[2022 AV (BOR final)]])</f>
        <v>4177</v>
      </c>
      <c r="AF110" s="2">
        <f>IF(Table1[[#This Row],[Year Accepted]]=2022,Table1[[#This Row],[2022 AV (BOR final)]],Table1[[#This Row],[2023 AV (BOR final)]])</f>
        <v>1999</v>
      </c>
      <c r="AG110" s="2">
        <f>IF(Table1[[#This Row],[Year Accepted]]=2022,Table1[[#This Row],[2021 Tax Bill]],Table1[[#This Row],[2022 Tax Bill]])</f>
        <v>286.41000000000003</v>
      </c>
      <c r="AH110" s="2">
        <f>IF(Table1[[#This Row],[Year Accepted]]=2022,Table1[[#This Row],[2022 Tax Bill]],Table1[[#This Row],[2023 Tax Bill]])</f>
        <v>140.21</v>
      </c>
    </row>
    <row r="111" spans="1:34" x14ac:dyDescent="0.25">
      <c r="A111" s="3" t="s">
        <v>25</v>
      </c>
      <c r="B111" s="3" t="s">
        <v>26</v>
      </c>
      <c r="C111" s="3" t="s">
        <v>27</v>
      </c>
      <c r="D111" s="3" t="s">
        <v>1144</v>
      </c>
      <c r="E111" s="3" t="s">
        <v>4208</v>
      </c>
      <c r="F111" s="3" t="s">
        <v>4209</v>
      </c>
      <c r="G111" s="3">
        <v>2022</v>
      </c>
      <c r="H111" s="3">
        <v>2021</v>
      </c>
      <c r="I111" s="4">
        <v>4179</v>
      </c>
      <c r="J111" s="3" t="s">
        <v>730</v>
      </c>
      <c r="K111" s="4">
        <v>286.58</v>
      </c>
      <c r="L111" s="4">
        <v>1999</v>
      </c>
      <c r="M111" s="3" t="s">
        <v>730</v>
      </c>
      <c r="N111" s="4">
        <v>140.21</v>
      </c>
      <c r="O111" s="4">
        <v>2000</v>
      </c>
      <c r="P111" s="3" t="s">
        <v>730</v>
      </c>
      <c r="Q111" s="4">
        <v>143.97</v>
      </c>
      <c r="R111" s="3">
        <v>-87.620951722391197</v>
      </c>
      <c r="S111" s="3">
        <v>41.817354339061303</v>
      </c>
      <c r="T111" s="3" t="s">
        <v>4210</v>
      </c>
      <c r="U111" s="3" t="s">
        <v>33</v>
      </c>
      <c r="V111" s="3" t="s">
        <v>34</v>
      </c>
      <c r="W111" s="3" t="s">
        <v>35</v>
      </c>
      <c r="X111" s="3" t="s">
        <v>36</v>
      </c>
      <c r="Y111" s="3" t="s">
        <v>37</v>
      </c>
      <c r="Z111" s="3" t="s">
        <v>38</v>
      </c>
      <c r="AA111" s="8">
        <f>Table1[[#This Row],[2022 AV (BOR final)]]-Table1[[#This Row],[2021 AV (BOR final)]]</f>
        <v>-2180</v>
      </c>
      <c r="AB111" s="8">
        <f>Table1[[#This Row],[2023 AV (BOR final)]]-Table1[[#This Row],[2022 AV (BOR final)]]</f>
        <v>1</v>
      </c>
      <c r="AC111" s="8">
        <f>Table1[[#This Row],[2022 Tax Bill]]-Table1[[#This Row],[2021 Tax Bill]]</f>
        <v>-146.36999999999998</v>
      </c>
      <c r="AD111" s="3">
        <f>COUNTIF(D:D,Table1[[#This Row],[Project Name]])</f>
        <v>2</v>
      </c>
      <c r="AE111" s="2">
        <f>IF(Table1[[#This Row],[Year Accepted]]=2022,Table1[[#This Row],[2021 AV (BOR final)]],Table1[[#This Row],[2022 AV (BOR final)]])</f>
        <v>4179</v>
      </c>
      <c r="AF111" s="2">
        <f>IF(Table1[[#This Row],[Year Accepted]]=2022,Table1[[#This Row],[2022 AV (BOR final)]],Table1[[#This Row],[2023 AV (BOR final)]])</f>
        <v>1999</v>
      </c>
      <c r="AG111" s="2">
        <f>IF(Table1[[#This Row],[Year Accepted]]=2022,Table1[[#This Row],[2021 Tax Bill]],Table1[[#This Row],[2022 Tax Bill]])</f>
        <v>286.58</v>
      </c>
      <c r="AH111" s="2">
        <f>IF(Table1[[#This Row],[Year Accepted]]=2022,Table1[[#This Row],[2022 Tax Bill]],Table1[[#This Row],[2023 Tax Bill]])</f>
        <v>140.21</v>
      </c>
    </row>
    <row r="112" spans="1:34" x14ac:dyDescent="0.25">
      <c r="A112" s="3" t="s">
        <v>25</v>
      </c>
      <c r="B112" s="3" t="s">
        <v>26</v>
      </c>
      <c r="C112" s="3" t="s">
        <v>27</v>
      </c>
      <c r="D112" s="3" t="s">
        <v>219</v>
      </c>
      <c r="E112" s="3" t="s">
        <v>557</v>
      </c>
      <c r="F112" s="3" t="s">
        <v>558</v>
      </c>
      <c r="G112" s="3">
        <v>2022</v>
      </c>
      <c r="H112" s="3">
        <v>2021</v>
      </c>
      <c r="I112" s="4">
        <v>7602</v>
      </c>
      <c r="J112" s="3" t="s">
        <v>203</v>
      </c>
      <c r="K112" s="4">
        <v>766.6</v>
      </c>
      <c r="L112" s="4">
        <v>4939</v>
      </c>
      <c r="M112" s="3" t="s">
        <v>203</v>
      </c>
      <c r="N112" s="4">
        <v>509.49</v>
      </c>
      <c r="O112" s="4">
        <v>4939</v>
      </c>
      <c r="P112" s="3" t="s">
        <v>203</v>
      </c>
      <c r="Q112" s="4">
        <v>522.75</v>
      </c>
      <c r="R112" s="3">
        <v>-87.620313075409101</v>
      </c>
      <c r="S112" s="3">
        <v>41.818223032960503</v>
      </c>
      <c r="T112" s="3" t="s">
        <v>559</v>
      </c>
      <c r="U112" s="3" t="s">
        <v>33</v>
      </c>
      <c r="V112" s="3" t="s">
        <v>34</v>
      </c>
      <c r="W112" s="3" t="s">
        <v>35</v>
      </c>
      <c r="X112" s="3" t="s">
        <v>36</v>
      </c>
      <c r="Y112" s="3" t="s">
        <v>37</v>
      </c>
      <c r="Z112" s="3" t="s">
        <v>38</v>
      </c>
      <c r="AA112" s="8">
        <f>Table1[[#This Row],[2022 AV (BOR final)]]-Table1[[#This Row],[2021 AV (BOR final)]]</f>
        <v>-2663</v>
      </c>
      <c r="AB112" s="8">
        <f>Table1[[#This Row],[2023 AV (BOR final)]]-Table1[[#This Row],[2022 AV (BOR final)]]</f>
        <v>0</v>
      </c>
      <c r="AC112" s="8">
        <f>Table1[[#This Row],[2022 Tax Bill]]-Table1[[#This Row],[2021 Tax Bill]]</f>
        <v>-257.11</v>
      </c>
      <c r="AD112" s="3">
        <f>COUNTIF(D:D,Table1[[#This Row],[Project Name]])</f>
        <v>4</v>
      </c>
      <c r="AE112" s="2">
        <f>IF(Table1[[#This Row],[Year Accepted]]=2022,Table1[[#This Row],[2021 AV (BOR final)]],Table1[[#This Row],[2022 AV (BOR final)]])</f>
        <v>7602</v>
      </c>
      <c r="AF112" s="2">
        <f>IF(Table1[[#This Row],[Year Accepted]]=2022,Table1[[#This Row],[2022 AV (BOR final)]],Table1[[#This Row],[2023 AV (BOR final)]])</f>
        <v>4939</v>
      </c>
      <c r="AG112" s="2">
        <f>IF(Table1[[#This Row],[Year Accepted]]=2022,Table1[[#This Row],[2021 Tax Bill]],Table1[[#This Row],[2022 Tax Bill]])</f>
        <v>766.6</v>
      </c>
      <c r="AH112" s="2">
        <f>IF(Table1[[#This Row],[Year Accepted]]=2022,Table1[[#This Row],[2022 Tax Bill]],Table1[[#This Row],[2023 Tax Bill]])</f>
        <v>509.49</v>
      </c>
    </row>
    <row r="113" spans="1:34" x14ac:dyDescent="0.25">
      <c r="A113" s="3" t="s">
        <v>25</v>
      </c>
      <c r="B113" s="3" t="s">
        <v>26</v>
      </c>
      <c r="C113" s="3" t="s">
        <v>27</v>
      </c>
      <c r="D113" s="3" t="s">
        <v>219</v>
      </c>
      <c r="E113" s="3" t="s">
        <v>220</v>
      </c>
      <c r="F113" s="3" t="s">
        <v>221</v>
      </c>
      <c r="G113" s="3">
        <v>2022</v>
      </c>
      <c r="H113" s="3">
        <v>2021</v>
      </c>
      <c r="I113" s="4">
        <v>4012</v>
      </c>
      <c r="J113" s="3" t="s">
        <v>203</v>
      </c>
      <c r="K113" s="4">
        <v>404.56</v>
      </c>
      <c r="L113" s="4">
        <v>2606</v>
      </c>
      <c r="M113" s="3" t="s">
        <v>203</v>
      </c>
      <c r="N113" s="4">
        <v>268.8</v>
      </c>
      <c r="O113" s="4">
        <v>2606</v>
      </c>
      <c r="P113" s="3" t="s">
        <v>203</v>
      </c>
      <c r="Q113" s="4">
        <v>275.79000000000002</v>
      </c>
      <c r="R113" s="3">
        <v>-87.620310151572298</v>
      </c>
      <c r="S113" s="3">
        <v>41.818107146357598</v>
      </c>
      <c r="T113" s="3" t="s">
        <v>222</v>
      </c>
      <c r="U113" s="3" t="s">
        <v>33</v>
      </c>
      <c r="V113" s="3" t="s">
        <v>34</v>
      </c>
      <c r="W113" s="3" t="s">
        <v>35</v>
      </c>
      <c r="X113" s="3" t="s">
        <v>36</v>
      </c>
      <c r="Y113" s="3" t="s">
        <v>37</v>
      </c>
      <c r="Z113" s="3" t="s">
        <v>38</v>
      </c>
      <c r="AA113" s="8">
        <f>Table1[[#This Row],[2022 AV (BOR final)]]-Table1[[#This Row],[2021 AV (BOR final)]]</f>
        <v>-1406</v>
      </c>
      <c r="AB113" s="8">
        <f>Table1[[#This Row],[2023 AV (BOR final)]]-Table1[[#This Row],[2022 AV (BOR final)]]</f>
        <v>0</v>
      </c>
      <c r="AC113" s="8">
        <f>Table1[[#This Row],[2022 Tax Bill]]-Table1[[#This Row],[2021 Tax Bill]]</f>
        <v>-135.76</v>
      </c>
      <c r="AD113" s="3">
        <f>COUNTIF(D:D,Table1[[#This Row],[Project Name]])</f>
        <v>4</v>
      </c>
      <c r="AE113" s="2">
        <f>IF(Table1[[#This Row],[Year Accepted]]=2022,Table1[[#This Row],[2021 AV (BOR final)]],Table1[[#This Row],[2022 AV (BOR final)]])</f>
        <v>4012</v>
      </c>
      <c r="AF113" s="2">
        <f>IF(Table1[[#This Row],[Year Accepted]]=2022,Table1[[#This Row],[2022 AV (BOR final)]],Table1[[#This Row],[2023 AV (BOR final)]])</f>
        <v>2606</v>
      </c>
      <c r="AG113" s="2">
        <f>IF(Table1[[#This Row],[Year Accepted]]=2022,Table1[[#This Row],[2021 Tax Bill]],Table1[[#This Row],[2022 Tax Bill]])</f>
        <v>404.56</v>
      </c>
      <c r="AH113" s="2">
        <f>IF(Table1[[#This Row],[Year Accepted]]=2022,Table1[[#This Row],[2022 Tax Bill]],Table1[[#This Row],[2023 Tax Bill]])</f>
        <v>268.8</v>
      </c>
    </row>
    <row r="114" spans="1:34" x14ac:dyDescent="0.25">
      <c r="A114" s="3" t="s">
        <v>25</v>
      </c>
      <c r="B114" s="3" t="s">
        <v>26</v>
      </c>
      <c r="C114" s="3" t="s">
        <v>27</v>
      </c>
      <c r="D114" s="3" t="s">
        <v>219</v>
      </c>
      <c r="E114" s="3" t="s">
        <v>378</v>
      </c>
      <c r="F114" s="3" t="s">
        <v>379</v>
      </c>
      <c r="G114" s="3">
        <v>2022</v>
      </c>
      <c r="H114" s="3">
        <v>2021</v>
      </c>
      <c r="I114" s="4">
        <v>13048</v>
      </c>
      <c r="J114" s="3" t="s">
        <v>203</v>
      </c>
      <c r="K114" s="4">
        <v>1315.8</v>
      </c>
      <c r="L114" s="4">
        <v>8480</v>
      </c>
      <c r="M114" s="3" t="s">
        <v>203</v>
      </c>
      <c r="N114" s="4">
        <v>874.79</v>
      </c>
      <c r="O114" s="4">
        <v>8480</v>
      </c>
      <c r="P114" s="3" t="s">
        <v>203</v>
      </c>
      <c r="Q114" s="4">
        <v>897.52</v>
      </c>
      <c r="R114" s="3">
        <v>-87.620307671941106</v>
      </c>
      <c r="S114" s="3">
        <v>41.818015718150299</v>
      </c>
      <c r="T114" s="3" t="s">
        <v>380</v>
      </c>
      <c r="U114" s="3" t="s">
        <v>33</v>
      </c>
      <c r="V114" s="3" t="s">
        <v>34</v>
      </c>
      <c r="W114" s="3" t="s">
        <v>35</v>
      </c>
      <c r="X114" s="3" t="s">
        <v>36</v>
      </c>
      <c r="Y114" s="3" t="s">
        <v>37</v>
      </c>
      <c r="Z114" s="3" t="s">
        <v>38</v>
      </c>
      <c r="AA114" s="8">
        <f>Table1[[#This Row],[2022 AV (BOR final)]]-Table1[[#This Row],[2021 AV (BOR final)]]</f>
        <v>-4568</v>
      </c>
      <c r="AB114" s="8">
        <f>Table1[[#This Row],[2023 AV (BOR final)]]-Table1[[#This Row],[2022 AV (BOR final)]]</f>
        <v>0</v>
      </c>
      <c r="AC114" s="8">
        <f>Table1[[#This Row],[2022 Tax Bill]]-Table1[[#This Row],[2021 Tax Bill]]</f>
        <v>-441.01</v>
      </c>
      <c r="AD114" s="3">
        <f>COUNTIF(D:D,Table1[[#This Row],[Project Name]])</f>
        <v>4</v>
      </c>
      <c r="AE114" s="2">
        <f>IF(Table1[[#This Row],[Year Accepted]]=2022,Table1[[#This Row],[2021 AV (BOR final)]],Table1[[#This Row],[2022 AV (BOR final)]])</f>
        <v>13048</v>
      </c>
      <c r="AF114" s="2">
        <f>IF(Table1[[#This Row],[Year Accepted]]=2022,Table1[[#This Row],[2022 AV (BOR final)]],Table1[[#This Row],[2023 AV (BOR final)]])</f>
        <v>8480</v>
      </c>
      <c r="AG114" s="2">
        <f>IF(Table1[[#This Row],[Year Accepted]]=2022,Table1[[#This Row],[2021 Tax Bill]],Table1[[#This Row],[2022 Tax Bill]])</f>
        <v>1315.8</v>
      </c>
      <c r="AH114" s="2">
        <f>IF(Table1[[#This Row],[Year Accepted]]=2022,Table1[[#This Row],[2022 Tax Bill]],Table1[[#This Row],[2023 Tax Bill]])</f>
        <v>874.79</v>
      </c>
    </row>
    <row r="115" spans="1:34" x14ac:dyDescent="0.25">
      <c r="A115" s="3" t="s">
        <v>25</v>
      </c>
      <c r="B115" s="3" t="s">
        <v>26</v>
      </c>
      <c r="C115" s="3" t="s">
        <v>27</v>
      </c>
      <c r="D115" s="3" t="s">
        <v>219</v>
      </c>
      <c r="E115" s="3" t="s">
        <v>2467</v>
      </c>
      <c r="F115" s="3" t="s">
        <v>2468</v>
      </c>
      <c r="G115" s="3">
        <v>2022</v>
      </c>
      <c r="H115" s="3">
        <v>2021</v>
      </c>
      <c r="I115" s="4">
        <v>4014</v>
      </c>
      <c r="J115" s="3" t="s">
        <v>203</v>
      </c>
      <c r="K115" s="4">
        <v>0</v>
      </c>
      <c r="L115" s="4">
        <v>2607</v>
      </c>
      <c r="M115" s="3" t="s">
        <v>203</v>
      </c>
      <c r="N115" s="4">
        <v>0</v>
      </c>
      <c r="O115" s="4">
        <v>2607</v>
      </c>
      <c r="P115" s="3" t="s">
        <v>203</v>
      </c>
      <c r="Q115" s="4">
        <v>0.02</v>
      </c>
      <c r="R115" s="3">
        <v>-87.620305173898103</v>
      </c>
      <c r="S115" s="3">
        <v>41.8179242372101</v>
      </c>
      <c r="T115" s="3" t="s">
        <v>2469</v>
      </c>
      <c r="U115" s="3" t="s">
        <v>33</v>
      </c>
      <c r="V115" s="3" t="s">
        <v>34</v>
      </c>
      <c r="W115" s="3" t="s">
        <v>35</v>
      </c>
      <c r="X115" s="3" t="s">
        <v>36</v>
      </c>
      <c r="Y115" s="3" t="s">
        <v>37</v>
      </c>
      <c r="Z115" s="3" t="s">
        <v>38</v>
      </c>
      <c r="AA115" s="8">
        <f>Table1[[#This Row],[2022 AV (BOR final)]]-Table1[[#This Row],[2021 AV (BOR final)]]</f>
        <v>-1407</v>
      </c>
      <c r="AB115" s="8">
        <f>Table1[[#This Row],[2023 AV (BOR final)]]-Table1[[#This Row],[2022 AV (BOR final)]]</f>
        <v>0</v>
      </c>
      <c r="AC115" s="8">
        <f>Table1[[#This Row],[2022 Tax Bill]]-Table1[[#This Row],[2021 Tax Bill]]</f>
        <v>0</v>
      </c>
      <c r="AD115" s="3">
        <f>COUNTIF(D:D,Table1[[#This Row],[Project Name]])</f>
        <v>4</v>
      </c>
      <c r="AE115" s="2">
        <f>IF(Table1[[#This Row],[Year Accepted]]=2022,Table1[[#This Row],[2021 AV (BOR final)]],Table1[[#This Row],[2022 AV (BOR final)]])</f>
        <v>4014</v>
      </c>
      <c r="AF115" s="2">
        <f>IF(Table1[[#This Row],[Year Accepted]]=2022,Table1[[#This Row],[2022 AV (BOR final)]],Table1[[#This Row],[2023 AV (BOR final)]])</f>
        <v>2607</v>
      </c>
      <c r="AG115" s="2">
        <f>IF(Table1[[#This Row],[Year Accepted]]=2022,Table1[[#This Row],[2021 Tax Bill]],Table1[[#This Row],[2022 Tax Bill]])</f>
        <v>0</v>
      </c>
      <c r="AH115" s="2">
        <f>IF(Table1[[#This Row],[Year Accepted]]=2022,Table1[[#This Row],[2022 Tax Bill]],Table1[[#This Row],[2023 Tax Bill]])</f>
        <v>0</v>
      </c>
    </row>
    <row r="116" spans="1:34" x14ac:dyDescent="0.25">
      <c r="A116" s="3" t="s">
        <v>25</v>
      </c>
      <c r="B116" s="3" t="s">
        <v>26</v>
      </c>
      <c r="C116" s="3" t="s">
        <v>27</v>
      </c>
      <c r="D116" s="3" t="s">
        <v>1080</v>
      </c>
      <c r="E116" s="3" t="s">
        <v>1081</v>
      </c>
      <c r="F116" s="3" t="s">
        <v>1082</v>
      </c>
      <c r="G116" s="3">
        <v>2022</v>
      </c>
      <c r="H116" s="3">
        <v>2021</v>
      </c>
      <c r="I116" s="4">
        <v>42678</v>
      </c>
      <c r="J116" s="3" t="s">
        <v>67</v>
      </c>
      <c r="K116" s="4">
        <v>5336.8</v>
      </c>
      <c r="L116" s="4">
        <v>27740</v>
      </c>
      <c r="M116" s="3" t="s">
        <v>67</v>
      </c>
      <c r="N116" s="4">
        <v>3548.53</v>
      </c>
      <c r="O116" s="4">
        <v>24315</v>
      </c>
      <c r="P116" s="3" t="s">
        <v>67</v>
      </c>
      <c r="Q116" s="4">
        <v>3191.19</v>
      </c>
      <c r="R116" s="3">
        <v>-87.6202936972186</v>
      </c>
      <c r="S116" s="3">
        <v>41.817501285409598</v>
      </c>
      <c r="T116" s="3" t="s">
        <v>1083</v>
      </c>
      <c r="U116" s="3" t="s">
        <v>33</v>
      </c>
      <c r="V116" s="3" t="s">
        <v>34</v>
      </c>
      <c r="W116" s="3" t="s">
        <v>35</v>
      </c>
      <c r="X116" s="3" t="s">
        <v>36</v>
      </c>
      <c r="Y116" s="3" t="s">
        <v>37</v>
      </c>
      <c r="Z116" s="3" t="s">
        <v>38</v>
      </c>
      <c r="AA116" s="8">
        <f>Table1[[#This Row],[2022 AV (BOR final)]]-Table1[[#This Row],[2021 AV (BOR final)]]</f>
        <v>-14938</v>
      </c>
      <c r="AB116" s="8">
        <f>Table1[[#This Row],[2023 AV (BOR final)]]-Table1[[#This Row],[2022 AV (BOR final)]]</f>
        <v>-3425</v>
      </c>
      <c r="AC116" s="8">
        <f>Table1[[#This Row],[2022 Tax Bill]]-Table1[[#This Row],[2021 Tax Bill]]</f>
        <v>-1788.27</v>
      </c>
      <c r="AD116" s="3">
        <f>COUNTIF(D:D,Table1[[#This Row],[Project Name]])</f>
        <v>1</v>
      </c>
      <c r="AE116" s="2">
        <f>IF(Table1[[#This Row],[Year Accepted]]=2022,Table1[[#This Row],[2021 AV (BOR final)]],Table1[[#This Row],[2022 AV (BOR final)]])</f>
        <v>42678</v>
      </c>
      <c r="AF116" s="2">
        <f>IF(Table1[[#This Row],[Year Accepted]]=2022,Table1[[#This Row],[2022 AV (BOR final)]],Table1[[#This Row],[2023 AV (BOR final)]])</f>
        <v>27740</v>
      </c>
      <c r="AG116" s="2">
        <f>IF(Table1[[#This Row],[Year Accepted]]=2022,Table1[[#This Row],[2021 Tax Bill]],Table1[[#This Row],[2022 Tax Bill]])</f>
        <v>5336.8</v>
      </c>
      <c r="AH116" s="2">
        <f>IF(Table1[[#This Row],[Year Accepted]]=2022,Table1[[#This Row],[2022 Tax Bill]],Table1[[#This Row],[2023 Tax Bill]])</f>
        <v>3548.53</v>
      </c>
    </row>
    <row r="117" spans="1:34" x14ac:dyDescent="0.25">
      <c r="A117" s="3" t="s">
        <v>25</v>
      </c>
      <c r="B117" s="3" t="s">
        <v>26</v>
      </c>
      <c r="C117" s="3" t="s">
        <v>27</v>
      </c>
      <c r="D117" s="3" t="s">
        <v>823</v>
      </c>
      <c r="E117" s="3" t="s">
        <v>824</v>
      </c>
      <c r="F117" s="3" t="s">
        <v>825</v>
      </c>
      <c r="G117" s="3">
        <v>2022</v>
      </c>
      <c r="H117" s="3">
        <v>2021</v>
      </c>
      <c r="I117" s="4">
        <v>20008</v>
      </c>
      <c r="J117" s="3" t="s">
        <v>240</v>
      </c>
      <c r="K117" s="4">
        <v>2017.7</v>
      </c>
      <c r="L117" s="4">
        <v>13005</v>
      </c>
      <c r="M117" s="3" t="s">
        <v>240</v>
      </c>
      <c r="N117" s="4">
        <v>1341.61</v>
      </c>
      <c r="O117" s="4">
        <v>13005</v>
      </c>
      <c r="P117" s="3" t="s">
        <v>240</v>
      </c>
      <c r="Q117" s="4">
        <v>1376.47</v>
      </c>
      <c r="R117" s="3">
        <v>-87.623496834407902</v>
      </c>
      <c r="S117" s="3">
        <v>41.816098617677703</v>
      </c>
      <c r="T117" s="3" t="s">
        <v>826</v>
      </c>
      <c r="U117" s="3" t="s">
        <v>33</v>
      </c>
      <c r="V117" s="3" t="s">
        <v>34</v>
      </c>
      <c r="W117" s="3" t="s">
        <v>35</v>
      </c>
      <c r="X117" s="3" t="s">
        <v>36</v>
      </c>
      <c r="Y117" s="3" t="s">
        <v>37</v>
      </c>
      <c r="Z117" s="3" t="s">
        <v>38</v>
      </c>
      <c r="AA117" s="8">
        <f>Table1[[#This Row],[2022 AV (BOR final)]]-Table1[[#This Row],[2021 AV (BOR final)]]</f>
        <v>-7003</v>
      </c>
      <c r="AB117" s="8">
        <f>Table1[[#This Row],[2023 AV (BOR final)]]-Table1[[#This Row],[2022 AV (BOR final)]]</f>
        <v>0</v>
      </c>
      <c r="AC117" s="8">
        <f>Table1[[#This Row],[2022 Tax Bill]]-Table1[[#This Row],[2021 Tax Bill]]</f>
        <v>-676.09000000000015</v>
      </c>
      <c r="AD117" s="3">
        <f>COUNTIF(D:D,Table1[[#This Row],[Project Name]])</f>
        <v>13</v>
      </c>
      <c r="AE117" s="2">
        <f>IF(Table1[[#This Row],[Year Accepted]]=2022,Table1[[#This Row],[2021 AV (BOR final)]],Table1[[#This Row],[2022 AV (BOR final)]])</f>
        <v>20008</v>
      </c>
      <c r="AF117" s="2">
        <f>IF(Table1[[#This Row],[Year Accepted]]=2022,Table1[[#This Row],[2022 AV (BOR final)]],Table1[[#This Row],[2023 AV (BOR final)]])</f>
        <v>13005</v>
      </c>
      <c r="AG117" s="2">
        <f>IF(Table1[[#This Row],[Year Accepted]]=2022,Table1[[#This Row],[2021 Tax Bill]],Table1[[#This Row],[2022 Tax Bill]])</f>
        <v>2017.7</v>
      </c>
      <c r="AH117" s="2">
        <f>IF(Table1[[#This Row],[Year Accepted]]=2022,Table1[[#This Row],[2022 Tax Bill]],Table1[[#This Row],[2023 Tax Bill]])</f>
        <v>1341.61</v>
      </c>
    </row>
    <row r="118" spans="1:34" x14ac:dyDescent="0.25">
      <c r="A118" s="3" t="s">
        <v>25</v>
      </c>
      <c r="B118" s="3" t="s">
        <v>26</v>
      </c>
      <c r="C118" s="3" t="s">
        <v>27</v>
      </c>
      <c r="D118" s="3" t="s">
        <v>823</v>
      </c>
      <c r="E118" s="3" t="s">
        <v>4192</v>
      </c>
      <c r="F118" s="3" t="s">
        <v>4193</v>
      </c>
      <c r="G118" s="3">
        <v>2022</v>
      </c>
      <c r="H118" s="3">
        <v>2021</v>
      </c>
      <c r="I118" s="4">
        <v>20409</v>
      </c>
      <c r="J118" s="3" t="s">
        <v>240</v>
      </c>
      <c r="K118" s="4">
        <v>2469.7800000000002</v>
      </c>
      <c r="L118" s="4">
        <v>13266</v>
      </c>
      <c r="M118" s="3" t="s">
        <v>240</v>
      </c>
      <c r="N118" s="4">
        <v>1642.26</v>
      </c>
      <c r="O118" s="4">
        <v>13266</v>
      </c>
      <c r="P118" s="3" t="s">
        <v>240</v>
      </c>
      <c r="Q118" s="4">
        <v>1684.9</v>
      </c>
      <c r="R118" s="3">
        <v>-87.622528888552907</v>
      </c>
      <c r="S118" s="3">
        <v>41.815770536546601</v>
      </c>
      <c r="T118" s="3" t="s">
        <v>4194</v>
      </c>
      <c r="U118" s="3" t="s">
        <v>33</v>
      </c>
      <c r="V118" s="3" t="s">
        <v>34</v>
      </c>
      <c r="W118" s="3" t="s">
        <v>35</v>
      </c>
      <c r="X118" s="3" t="s">
        <v>36</v>
      </c>
      <c r="Y118" s="3" t="s">
        <v>37</v>
      </c>
      <c r="Z118" s="3" t="s">
        <v>38</v>
      </c>
      <c r="AA118" s="8">
        <f>Table1[[#This Row],[2022 AV (BOR final)]]-Table1[[#This Row],[2021 AV (BOR final)]]</f>
        <v>-7143</v>
      </c>
      <c r="AB118" s="8">
        <f>Table1[[#This Row],[2023 AV (BOR final)]]-Table1[[#This Row],[2022 AV (BOR final)]]</f>
        <v>0</v>
      </c>
      <c r="AC118" s="8">
        <f>Table1[[#This Row],[2022 Tax Bill]]-Table1[[#This Row],[2021 Tax Bill]]</f>
        <v>-827.52000000000021</v>
      </c>
      <c r="AD118" s="3">
        <f>COUNTIF(D:D,Table1[[#This Row],[Project Name]])</f>
        <v>13</v>
      </c>
      <c r="AE118" s="2">
        <f>IF(Table1[[#This Row],[Year Accepted]]=2022,Table1[[#This Row],[2021 AV (BOR final)]],Table1[[#This Row],[2022 AV (BOR final)]])</f>
        <v>20409</v>
      </c>
      <c r="AF118" s="2">
        <f>IF(Table1[[#This Row],[Year Accepted]]=2022,Table1[[#This Row],[2022 AV (BOR final)]],Table1[[#This Row],[2023 AV (BOR final)]])</f>
        <v>13266</v>
      </c>
      <c r="AG118" s="2">
        <f>IF(Table1[[#This Row],[Year Accepted]]=2022,Table1[[#This Row],[2021 Tax Bill]],Table1[[#This Row],[2022 Tax Bill]])</f>
        <v>2469.7800000000002</v>
      </c>
      <c r="AH118" s="2">
        <f>IF(Table1[[#This Row],[Year Accepted]]=2022,Table1[[#This Row],[2022 Tax Bill]],Table1[[#This Row],[2023 Tax Bill]])</f>
        <v>1642.26</v>
      </c>
    </row>
    <row r="119" spans="1:34" x14ac:dyDescent="0.25">
      <c r="A119" s="3" t="s">
        <v>25</v>
      </c>
      <c r="B119" s="3" t="s">
        <v>26</v>
      </c>
      <c r="C119" s="3" t="s">
        <v>27</v>
      </c>
      <c r="D119" s="3" t="s">
        <v>823</v>
      </c>
      <c r="E119" s="3" t="s">
        <v>4280</v>
      </c>
      <c r="F119" s="3" t="s">
        <v>4281</v>
      </c>
      <c r="G119" s="3">
        <v>2022</v>
      </c>
      <c r="H119" s="3">
        <v>2021</v>
      </c>
      <c r="I119" s="4">
        <v>17270</v>
      </c>
      <c r="J119" s="3" t="s">
        <v>240</v>
      </c>
      <c r="K119" s="4">
        <v>2089.9299999999998</v>
      </c>
      <c r="L119" s="4">
        <v>11225</v>
      </c>
      <c r="M119" s="3" t="s">
        <v>240</v>
      </c>
      <c r="N119" s="4">
        <v>1389.63</v>
      </c>
      <c r="O119" s="4">
        <v>11225</v>
      </c>
      <c r="P119" s="3" t="s">
        <v>240</v>
      </c>
      <c r="Q119" s="4">
        <v>1425.67</v>
      </c>
      <c r="R119" s="3">
        <v>-87.622521513040198</v>
      </c>
      <c r="S119" s="3">
        <v>41.8154962573307</v>
      </c>
      <c r="T119" s="3" t="s">
        <v>4282</v>
      </c>
      <c r="U119" s="3" t="s">
        <v>33</v>
      </c>
      <c r="V119" s="3" t="s">
        <v>34</v>
      </c>
      <c r="W119" s="3" t="s">
        <v>35</v>
      </c>
      <c r="X119" s="3" t="s">
        <v>36</v>
      </c>
      <c r="Y119" s="3" t="s">
        <v>37</v>
      </c>
      <c r="Z119" s="3" t="s">
        <v>38</v>
      </c>
      <c r="AA119" s="8">
        <f>Table1[[#This Row],[2022 AV (BOR final)]]-Table1[[#This Row],[2021 AV (BOR final)]]</f>
        <v>-6045</v>
      </c>
      <c r="AB119" s="8">
        <f>Table1[[#This Row],[2023 AV (BOR final)]]-Table1[[#This Row],[2022 AV (BOR final)]]</f>
        <v>0</v>
      </c>
      <c r="AC119" s="8">
        <f>Table1[[#This Row],[2022 Tax Bill]]-Table1[[#This Row],[2021 Tax Bill]]</f>
        <v>-700.29999999999973</v>
      </c>
      <c r="AD119" s="3">
        <f>COUNTIF(D:D,Table1[[#This Row],[Project Name]])</f>
        <v>13</v>
      </c>
      <c r="AE119" s="2">
        <f>IF(Table1[[#This Row],[Year Accepted]]=2022,Table1[[#This Row],[2021 AV (BOR final)]],Table1[[#This Row],[2022 AV (BOR final)]])</f>
        <v>17270</v>
      </c>
      <c r="AF119" s="2">
        <f>IF(Table1[[#This Row],[Year Accepted]]=2022,Table1[[#This Row],[2022 AV (BOR final)]],Table1[[#This Row],[2023 AV (BOR final)]])</f>
        <v>11225</v>
      </c>
      <c r="AG119" s="2">
        <f>IF(Table1[[#This Row],[Year Accepted]]=2022,Table1[[#This Row],[2021 Tax Bill]],Table1[[#This Row],[2022 Tax Bill]])</f>
        <v>2089.9299999999998</v>
      </c>
      <c r="AH119" s="2">
        <f>IF(Table1[[#This Row],[Year Accepted]]=2022,Table1[[#This Row],[2022 Tax Bill]],Table1[[#This Row],[2023 Tax Bill]])</f>
        <v>1389.63</v>
      </c>
    </row>
    <row r="120" spans="1:34" x14ac:dyDescent="0.25">
      <c r="A120" s="3" t="s">
        <v>25</v>
      </c>
      <c r="B120" s="3" t="s">
        <v>26</v>
      </c>
      <c r="C120" s="3" t="s">
        <v>27</v>
      </c>
      <c r="D120" s="3" t="s">
        <v>823</v>
      </c>
      <c r="E120" s="3" t="s">
        <v>2439</v>
      </c>
      <c r="F120" s="3" t="s">
        <v>2440</v>
      </c>
      <c r="G120" s="3">
        <v>2022</v>
      </c>
      <c r="H120" s="3">
        <v>2021</v>
      </c>
      <c r="I120" s="4">
        <v>10754</v>
      </c>
      <c r="J120" s="3" t="s">
        <v>115</v>
      </c>
      <c r="K120" s="4">
        <v>2168.9899999999998</v>
      </c>
      <c r="L120" s="4">
        <v>6989</v>
      </c>
      <c r="M120" s="3" t="s">
        <v>115</v>
      </c>
      <c r="N120" s="4">
        <v>1442.03</v>
      </c>
      <c r="O120" s="4">
        <v>6989</v>
      </c>
      <c r="P120" s="3" t="s">
        <v>115</v>
      </c>
      <c r="Q120" s="4">
        <v>1479.46</v>
      </c>
      <c r="R120" s="3">
        <v>-87.622089915986905</v>
      </c>
      <c r="S120" s="3">
        <v>41.816326033324899</v>
      </c>
      <c r="T120" s="3" t="s">
        <v>2441</v>
      </c>
      <c r="U120" s="3" t="s">
        <v>33</v>
      </c>
      <c r="V120" s="3" t="s">
        <v>34</v>
      </c>
      <c r="W120" s="3" t="s">
        <v>35</v>
      </c>
      <c r="X120" s="3" t="s">
        <v>36</v>
      </c>
      <c r="Y120" s="3" t="s">
        <v>37</v>
      </c>
      <c r="Z120" s="3" t="s">
        <v>38</v>
      </c>
      <c r="AA120" s="8">
        <f>Table1[[#This Row],[2022 AV (BOR final)]]-Table1[[#This Row],[2021 AV (BOR final)]]</f>
        <v>-3765</v>
      </c>
      <c r="AB120" s="8">
        <f>Table1[[#This Row],[2023 AV (BOR final)]]-Table1[[#This Row],[2022 AV (BOR final)]]</f>
        <v>0</v>
      </c>
      <c r="AC120" s="8">
        <f>Table1[[#This Row],[2022 Tax Bill]]-Table1[[#This Row],[2021 Tax Bill]]</f>
        <v>-726.95999999999981</v>
      </c>
      <c r="AD120" s="3">
        <f>COUNTIF(D:D,Table1[[#This Row],[Project Name]])</f>
        <v>13</v>
      </c>
      <c r="AE120" s="2">
        <f>IF(Table1[[#This Row],[Year Accepted]]=2022,Table1[[#This Row],[2021 AV (BOR final)]],Table1[[#This Row],[2022 AV (BOR final)]])</f>
        <v>10754</v>
      </c>
      <c r="AF120" s="2">
        <f>IF(Table1[[#This Row],[Year Accepted]]=2022,Table1[[#This Row],[2022 AV (BOR final)]],Table1[[#This Row],[2023 AV (BOR final)]])</f>
        <v>6989</v>
      </c>
      <c r="AG120" s="2">
        <f>IF(Table1[[#This Row],[Year Accepted]]=2022,Table1[[#This Row],[2021 Tax Bill]],Table1[[#This Row],[2022 Tax Bill]])</f>
        <v>2168.9899999999998</v>
      </c>
      <c r="AH120" s="2">
        <f>IF(Table1[[#This Row],[Year Accepted]]=2022,Table1[[#This Row],[2022 Tax Bill]],Table1[[#This Row],[2023 Tax Bill]])</f>
        <v>1442.03</v>
      </c>
    </row>
    <row r="121" spans="1:34" x14ac:dyDescent="0.25">
      <c r="A121" s="3" t="s">
        <v>25</v>
      </c>
      <c r="B121" s="3" t="s">
        <v>26</v>
      </c>
      <c r="C121" s="3" t="s">
        <v>27</v>
      </c>
      <c r="D121" s="3" t="s">
        <v>2051</v>
      </c>
      <c r="E121" s="3" t="s">
        <v>2052</v>
      </c>
      <c r="F121" s="3" t="s">
        <v>2053</v>
      </c>
      <c r="G121" s="3">
        <v>2022</v>
      </c>
      <c r="H121" s="3">
        <v>2021</v>
      </c>
      <c r="I121" s="4">
        <v>111847</v>
      </c>
      <c r="J121" s="3" t="s">
        <v>52</v>
      </c>
      <c r="K121" s="4">
        <v>22558.57</v>
      </c>
      <c r="L121" s="4">
        <v>83885</v>
      </c>
      <c r="M121" s="3" t="s">
        <v>52</v>
      </c>
      <c r="N121" s="4">
        <v>17307.650000000001</v>
      </c>
      <c r="O121" s="4">
        <v>83885</v>
      </c>
      <c r="P121" s="3" t="s">
        <v>52</v>
      </c>
      <c r="Q121" s="4">
        <v>17757.080000000002</v>
      </c>
      <c r="R121" s="3">
        <v>-87.6218443270769</v>
      </c>
      <c r="S121" s="3">
        <v>41.814970503689899</v>
      </c>
      <c r="T121" s="3" t="s">
        <v>2054</v>
      </c>
      <c r="U121" s="3" t="s">
        <v>33</v>
      </c>
      <c r="V121" s="3" t="s">
        <v>34</v>
      </c>
      <c r="W121" s="3" t="s">
        <v>35</v>
      </c>
      <c r="X121" s="3" t="s">
        <v>36</v>
      </c>
      <c r="Y121" s="3" t="s">
        <v>37</v>
      </c>
      <c r="Z121" s="3" t="s">
        <v>38</v>
      </c>
      <c r="AA121" s="8">
        <f>Table1[[#This Row],[2022 AV (BOR final)]]-Table1[[#This Row],[2021 AV (BOR final)]]</f>
        <v>-27962</v>
      </c>
      <c r="AB121" s="8">
        <f>Table1[[#This Row],[2023 AV (BOR final)]]-Table1[[#This Row],[2022 AV (BOR final)]]</f>
        <v>0</v>
      </c>
      <c r="AC121" s="8">
        <f>Table1[[#This Row],[2022 Tax Bill]]-Table1[[#This Row],[2021 Tax Bill]]</f>
        <v>-5250.9199999999983</v>
      </c>
      <c r="AD121" s="3">
        <f>COUNTIF(D:D,Table1[[#This Row],[Project Name]])</f>
        <v>1</v>
      </c>
      <c r="AE121" s="2">
        <f>IF(Table1[[#This Row],[Year Accepted]]=2022,Table1[[#This Row],[2021 AV (BOR final)]],Table1[[#This Row],[2022 AV (BOR final)]])</f>
        <v>111847</v>
      </c>
      <c r="AF121" s="2">
        <f>IF(Table1[[#This Row],[Year Accepted]]=2022,Table1[[#This Row],[2022 AV (BOR final)]],Table1[[#This Row],[2023 AV (BOR final)]])</f>
        <v>83885</v>
      </c>
      <c r="AG121" s="2">
        <f>IF(Table1[[#This Row],[Year Accepted]]=2022,Table1[[#This Row],[2021 Tax Bill]],Table1[[#This Row],[2022 Tax Bill]])</f>
        <v>22558.57</v>
      </c>
      <c r="AH121" s="2">
        <f>IF(Table1[[#This Row],[Year Accepted]]=2022,Table1[[#This Row],[2022 Tax Bill]],Table1[[#This Row],[2023 Tax Bill]])</f>
        <v>17307.650000000001</v>
      </c>
    </row>
    <row r="122" spans="1:34" x14ac:dyDescent="0.25">
      <c r="A122" s="3" t="s">
        <v>25</v>
      </c>
      <c r="B122" s="3" t="s">
        <v>26</v>
      </c>
      <c r="C122" s="3" t="s">
        <v>27</v>
      </c>
      <c r="D122" s="3" t="s">
        <v>132</v>
      </c>
      <c r="E122" s="3" t="s">
        <v>133</v>
      </c>
      <c r="F122" s="3" t="s">
        <v>134</v>
      </c>
      <c r="G122" s="3">
        <v>2022</v>
      </c>
      <c r="H122" s="3">
        <v>2021</v>
      </c>
      <c r="I122" s="4">
        <v>33655</v>
      </c>
      <c r="J122" s="3" t="s">
        <v>135</v>
      </c>
      <c r="K122" s="4">
        <v>4547.93</v>
      </c>
      <c r="L122" s="4">
        <v>21875</v>
      </c>
      <c r="M122" s="3" t="s">
        <v>135</v>
      </c>
      <c r="N122" s="4">
        <v>3023.97</v>
      </c>
      <c r="O122" s="4">
        <v>21875</v>
      </c>
      <c r="P122" s="3" t="s">
        <v>135</v>
      </c>
      <c r="Q122" s="4">
        <v>3102.51</v>
      </c>
      <c r="R122" s="3">
        <v>-87.622365262695396</v>
      </c>
      <c r="S122" s="3">
        <v>41.816253211262897</v>
      </c>
      <c r="T122" s="3" t="s">
        <v>136</v>
      </c>
      <c r="U122" s="3" t="s">
        <v>33</v>
      </c>
      <c r="V122" s="3" t="s">
        <v>34</v>
      </c>
      <c r="W122" s="3" t="s">
        <v>35</v>
      </c>
      <c r="X122" s="3" t="s">
        <v>36</v>
      </c>
      <c r="Y122" s="3" t="s">
        <v>37</v>
      </c>
      <c r="Z122" s="3" t="s">
        <v>38</v>
      </c>
      <c r="AA122" s="8">
        <f>Table1[[#This Row],[2022 AV (BOR final)]]-Table1[[#This Row],[2021 AV (BOR final)]]</f>
        <v>-11780</v>
      </c>
      <c r="AB122" s="8">
        <f>Table1[[#This Row],[2023 AV (BOR final)]]-Table1[[#This Row],[2022 AV (BOR final)]]</f>
        <v>0</v>
      </c>
      <c r="AC122" s="8">
        <f>Table1[[#This Row],[2022 Tax Bill]]-Table1[[#This Row],[2021 Tax Bill]]</f>
        <v>-1523.9600000000005</v>
      </c>
      <c r="AD122" s="3">
        <f>COUNTIF(D:D,Table1[[#This Row],[Project Name]])</f>
        <v>1</v>
      </c>
      <c r="AE122" s="2">
        <f>IF(Table1[[#This Row],[Year Accepted]]=2022,Table1[[#This Row],[2021 AV (BOR final)]],Table1[[#This Row],[2022 AV (BOR final)]])</f>
        <v>33655</v>
      </c>
      <c r="AF122" s="2">
        <f>IF(Table1[[#This Row],[Year Accepted]]=2022,Table1[[#This Row],[2022 AV (BOR final)]],Table1[[#This Row],[2023 AV (BOR final)]])</f>
        <v>21875</v>
      </c>
      <c r="AG122" s="2">
        <f>IF(Table1[[#This Row],[Year Accepted]]=2022,Table1[[#This Row],[2021 Tax Bill]],Table1[[#This Row],[2022 Tax Bill]])</f>
        <v>4547.93</v>
      </c>
      <c r="AH122" s="2">
        <f>IF(Table1[[#This Row],[Year Accepted]]=2022,Table1[[#This Row],[2022 Tax Bill]],Table1[[#This Row],[2023 Tax Bill]])</f>
        <v>3023.97</v>
      </c>
    </row>
    <row r="123" spans="1:34" x14ac:dyDescent="0.25">
      <c r="A123" s="3" t="s">
        <v>25</v>
      </c>
      <c r="B123" s="3" t="s">
        <v>26</v>
      </c>
      <c r="C123" s="3" t="s">
        <v>27</v>
      </c>
      <c r="D123" s="3" t="s">
        <v>823</v>
      </c>
      <c r="E123" s="3" t="s">
        <v>3098</v>
      </c>
      <c r="F123" s="3" t="s">
        <v>3099</v>
      </c>
      <c r="G123" s="3">
        <v>2022</v>
      </c>
      <c r="H123" s="3">
        <v>2021</v>
      </c>
      <c r="I123" s="4">
        <v>17802</v>
      </c>
      <c r="J123" s="3" t="s">
        <v>240</v>
      </c>
      <c r="K123" s="4">
        <v>2405.65</v>
      </c>
      <c r="L123" s="4">
        <v>11571</v>
      </c>
      <c r="M123" s="3" t="s">
        <v>240</v>
      </c>
      <c r="N123" s="4">
        <v>1599.53</v>
      </c>
      <c r="O123" s="4">
        <v>11571</v>
      </c>
      <c r="P123" s="3" t="s">
        <v>240</v>
      </c>
      <c r="Q123" s="4">
        <v>1641.1</v>
      </c>
      <c r="R123" s="3">
        <v>-87.620248896929098</v>
      </c>
      <c r="S123" s="3">
        <v>41.815597923581002</v>
      </c>
      <c r="T123" s="3" t="s">
        <v>3100</v>
      </c>
      <c r="U123" s="3" t="s">
        <v>33</v>
      </c>
      <c r="V123" s="3" t="s">
        <v>34</v>
      </c>
      <c r="W123" s="3" t="s">
        <v>35</v>
      </c>
      <c r="X123" s="3" t="s">
        <v>36</v>
      </c>
      <c r="Y123" s="3" t="s">
        <v>37</v>
      </c>
      <c r="Z123" s="3" t="s">
        <v>38</v>
      </c>
      <c r="AA123" s="8">
        <f>Table1[[#This Row],[2022 AV (BOR final)]]-Table1[[#This Row],[2021 AV (BOR final)]]</f>
        <v>-6231</v>
      </c>
      <c r="AB123" s="8">
        <f>Table1[[#This Row],[2023 AV (BOR final)]]-Table1[[#This Row],[2022 AV (BOR final)]]</f>
        <v>0</v>
      </c>
      <c r="AC123" s="8">
        <f>Table1[[#This Row],[2022 Tax Bill]]-Table1[[#This Row],[2021 Tax Bill]]</f>
        <v>-806.12000000000012</v>
      </c>
      <c r="AD123" s="3">
        <f>COUNTIF(D:D,Table1[[#This Row],[Project Name]])</f>
        <v>13</v>
      </c>
      <c r="AE123" s="2">
        <f>IF(Table1[[#This Row],[Year Accepted]]=2022,Table1[[#This Row],[2021 AV (BOR final)]],Table1[[#This Row],[2022 AV (BOR final)]])</f>
        <v>17802</v>
      </c>
      <c r="AF123" s="2">
        <f>IF(Table1[[#This Row],[Year Accepted]]=2022,Table1[[#This Row],[2022 AV (BOR final)]],Table1[[#This Row],[2023 AV (BOR final)]])</f>
        <v>11571</v>
      </c>
      <c r="AG123" s="2">
        <f>IF(Table1[[#This Row],[Year Accepted]]=2022,Table1[[#This Row],[2021 Tax Bill]],Table1[[#This Row],[2022 Tax Bill]])</f>
        <v>2405.65</v>
      </c>
      <c r="AH123" s="2">
        <f>IF(Table1[[#This Row],[Year Accepted]]=2022,Table1[[#This Row],[2022 Tax Bill]],Table1[[#This Row],[2023 Tax Bill]])</f>
        <v>1599.53</v>
      </c>
    </row>
    <row r="124" spans="1:34" x14ac:dyDescent="0.25">
      <c r="A124" s="3" t="s">
        <v>25</v>
      </c>
      <c r="B124" s="3" t="s">
        <v>26</v>
      </c>
      <c r="C124" s="3" t="s">
        <v>27</v>
      </c>
      <c r="D124" s="3" t="s">
        <v>28</v>
      </c>
      <c r="E124" s="3" t="s">
        <v>29</v>
      </c>
      <c r="F124" s="3" t="s">
        <v>30</v>
      </c>
      <c r="G124" s="3">
        <v>2022</v>
      </c>
      <c r="H124" s="3">
        <v>2021</v>
      </c>
      <c r="I124" s="4">
        <v>131726</v>
      </c>
      <c r="J124" s="3" t="s">
        <v>31</v>
      </c>
      <c r="K124" s="4">
        <v>26568.02</v>
      </c>
      <c r="L124" s="4">
        <v>85621</v>
      </c>
      <c r="M124" s="3" t="s">
        <v>31</v>
      </c>
      <c r="N124" s="4">
        <v>17665.79</v>
      </c>
      <c r="O124" s="4">
        <v>85621</v>
      </c>
      <c r="P124" s="3" t="s">
        <v>31</v>
      </c>
      <c r="Q124" s="4">
        <v>18124.62</v>
      </c>
      <c r="R124" s="3">
        <v>-87.620841095343806</v>
      </c>
      <c r="S124" s="3">
        <v>41.813123072669299</v>
      </c>
      <c r="T124" s="3" t="s">
        <v>32</v>
      </c>
      <c r="U124" s="3" t="s">
        <v>33</v>
      </c>
      <c r="V124" s="3" t="s">
        <v>34</v>
      </c>
      <c r="W124" s="3" t="s">
        <v>35</v>
      </c>
      <c r="X124" s="3" t="s">
        <v>36</v>
      </c>
      <c r="Y124" s="3" t="s">
        <v>37</v>
      </c>
      <c r="Z124" s="3" t="s">
        <v>38</v>
      </c>
      <c r="AA124" s="8">
        <f>Table1[[#This Row],[2022 AV (BOR final)]]-Table1[[#This Row],[2021 AV (BOR final)]]</f>
        <v>-46105</v>
      </c>
      <c r="AB124" s="8">
        <f>Table1[[#This Row],[2023 AV (BOR final)]]-Table1[[#This Row],[2022 AV (BOR final)]]</f>
        <v>0</v>
      </c>
      <c r="AC124" s="8">
        <f>Table1[[#This Row],[2022 Tax Bill]]-Table1[[#This Row],[2021 Tax Bill]]</f>
        <v>-8902.23</v>
      </c>
      <c r="AD124" s="3">
        <f>COUNTIF(D:D,Table1[[#This Row],[Project Name]])</f>
        <v>1</v>
      </c>
      <c r="AE124" s="2">
        <f>IF(Table1[[#This Row],[Year Accepted]]=2022,Table1[[#This Row],[2021 AV (BOR final)]],Table1[[#This Row],[2022 AV (BOR final)]])</f>
        <v>131726</v>
      </c>
      <c r="AF124" s="2">
        <f>IF(Table1[[#This Row],[Year Accepted]]=2022,Table1[[#This Row],[2022 AV (BOR final)]],Table1[[#This Row],[2023 AV (BOR final)]])</f>
        <v>85621</v>
      </c>
      <c r="AG124" s="2">
        <f>IF(Table1[[#This Row],[Year Accepted]]=2022,Table1[[#This Row],[2021 Tax Bill]],Table1[[#This Row],[2022 Tax Bill]])</f>
        <v>26568.02</v>
      </c>
      <c r="AH124" s="2">
        <f>IF(Table1[[#This Row],[Year Accepted]]=2022,Table1[[#This Row],[2022 Tax Bill]],Table1[[#This Row],[2023 Tax Bill]])</f>
        <v>17665.79</v>
      </c>
    </row>
    <row r="125" spans="1:34" x14ac:dyDescent="0.25">
      <c r="A125" s="3" t="s">
        <v>25</v>
      </c>
      <c r="B125" s="3" t="s">
        <v>26</v>
      </c>
      <c r="C125" s="3" t="s">
        <v>27</v>
      </c>
      <c r="D125" s="3" t="s">
        <v>1276</v>
      </c>
      <c r="E125" s="3" t="s">
        <v>2344</v>
      </c>
      <c r="F125" s="3" t="s">
        <v>2345</v>
      </c>
      <c r="G125" s="3">
        <v>2022</v>
      </c>
      <c r="H125" s="3">
        <v>2021</v>
      </c>
      <c r="I125" s="4">
        <v>13536</v>
      </c>
      <c r="J125" s="3" t="s">
        <v>269</v>
      </c>
      <c r="K125" s="4">
        <v>2730.12</v>
      </c>
      <c r="L125" s="4">
        <v>7620</v>
      </c>
      <c r="M125" s="3" t="s">
        <v>269</v>
      </c>
      <c r="N125" s="4">
        <v>1572.23</v>
      </c>
      <c r="O125" s="4">
        <v>7620</v>
      </c>
      <c r="P125" s="3" t="s">
        <v>269</v>
      </c>
      <c r="Q125" s="4">
        <v>1613.02</v>
      </c>
      <c r="R125" s="3">
        <v>-87.624979413201004</v>
      </c>
      <c r="S125" s="3">
        <v>41.810873059087697</v>
      </c>
      <c r="T125" s="3" t="s">
        <v>2346</v>
      </c>
      <c r="U125" s="3" t="s">
        <v>33</v>
      </c>
      <c r="V125" s="3" t="s">
        <v>34</v>
      </c>
      <c r="W125" s="3" t="s">
        <v>35</v>
      </c>
      <c r="X125" s="3" t="s">
        <v>47</v>
      </c>
      <c r="Y125" s="3" t="s">
        <v>37</v>
      </c>
      <c r="Z125" s="3" t="s">
        <v>38</v>
      </c>
      <c r="AA125" s="8">
        <f>Table1[[#This Row],[2022 AV (BOR final)]]-Table1[[#This Row],[2021 AV (BOR final)]]</f>
        <v>-5916</v>
      </c>
      <c r="AB125" s="8">
        <f>Table1[[#This Row],[2023 AV (BOR final)]]-Table1[[#This Row],[2022 AV (BOR final)]]</f>
        <v>0</v>
      </c>
      <c r="AC125" s="8">
        <f>Table1[[#This Row],[2022 Tax Bill]]-Table1[[#This Row],[2021 Tax Bill]]</f>
        <v>-1157.8899999999999</v>
      </c>
      <c r="AD125" s="3">
        <f>COUNTIF(D:D,Table1[[#This Row],[Project Name]])</f>
        <v>15</v>
      </c>
      <c r="AE125" s="2">
        <f>IF(Table1[[#This Row],[Year Accepted]]=2022,Table1[[#This Row],[2021 AV (BOR final)]],Table1[[#This Row],[2022 AV (BOR final)]])</f>
        <v>13536</v>
      </c>
      <c r="AF125" s="2">
        <f>IF(Table1[[#This Row],[Year Accepted]]=2022,Table1[[#This Row],[2022 AV (BOR final)]],Table1[[#This Row],[2023 AV (BOR final)]])</f>
        <v>7620</v>
      </c>
      <c r="AG125" s="2">
        <f>IF(Table1[[#This Row],[Year Accepted]]=2022,Table1[[#This Row],[2021 Tax Bill]],Table1[[#This Row],[2022 Tax Bill]])</f>
        <v>2730.12</v>
      </c>
      <c r="AH125" s="2">
        <f>IF(Table1[[#This Row],[Year Accepted]]=2022,Table1[[#This Row],[2022 Tax Bill]],Table1[[#This Row],[2023 Tax Bill]])</f>
        <v>1572.23</v>
      </c>
    </row>
    <row r="126" spans="1:34" x14ac:dyDescent="0.25">
      <c r="A126" s="3" t="s">
        <v>25</v>
      </c>
      <c r="B126" s="3" t="s">
        <v>26</v>
      </c>
      <c r="C126" s="3" t="s">
        <v>27</v>
      </c>
      <c r="D126" s="3" t="s">
        <v>1276</v>
      </c>
      <c r="E126" s="3" t="s">
        <v>1693</v>
      </c>
      <c r="F126" s="3" t="s">
        <v>1694</v>
      </c>
      <c r="G126" s="3">
        <v>2022</v>
      </c>
      <c r="H126" s="3">
        <v>2021</v>
      </c>
      <c r="I126" s="4">
        <v>4511</v>
      </c>
      <c r="J126" s="3" t="s">
        <v>269</v>
      </c>
      <c r="K126" s="4">
        <v>909.82</v>
      </c>
      <c r="L126" s="4">
        <v>2539</v>
      </c>
      <c r="M126" s="3" t="s">
        <v>269</v>
      </c>
      <c r="N126" s="4">
        <v>523.84</v>
      </c>
      <c r="O126" s="4">
        <v>2539</v>
      </c>
      <c r="P126" s="3" t="s">
        <v>269</v>
      </c>
      <c r="Q126" s="4">
        <v>537.44000000000005</v>
      </c>
      <c r="R126" s="3">
        <v>-87.624975385551096</v>
      </c>
      <c r="S126" s="3">
        <v>41.810736021349797</v>
      </c>
      <c r="T126" s="3" t="s">
        <v>1695</v>
      </c>
      <c r="U126" s="3" t="s">
        <v>33</v>
      </c>
      <c r="V126" s="3" t="s">
        <v>34</v>
      </c>
      <c r="W126" s="3" t="s">
        <v>35</v>
      </c>
      <c r="X126" s="3" t="s">
        <v>47</v>
      </c>
      <c r="Y126" s="3" t="s">
        <v>37</v>
      </c>
      <c r="Z126" s="3" t="s">
        <v>38</v>
      </c>
      <c r="AA126" s="8">
        <f>Table1[[#This Row],[2022 AV (BOR final)]]-Table1[[#This Row],[2021 AV (BOR final)]]</f>
        <v>-1972</v>
      </c>
      <c r="AB126" s="8">
        <f>Table1[[#This Row],[2023 AV (BOR final)]]-Table1[[#This Row],[2022 AV (BOR final)]]</f>
        <v>0</v>
      </c>
      <c r="AC126" s="8">
        <f>Table1[[#This Row],[2022 Tax Bill]]-Table1[[#This Row],[2021 Tax Bill]]</f>
        <v>-385.98</v>
      </c>
      <c r="AD126" s="3">
        <f>COUNTIF(D:D,Table1[[#This Row],[Project Name]])</f>
        <v>15</v>
      </c>
      <c r="AE126" s="2">
        <f>IF(Table1[[#This Row],[Year Accepted]]=2022,Table1[[#This Row],[2021 AV (BOR final)]],Table1[[#This Row],[2022 AV (BOR final)]])</f>
        <v>4511</v>
      </c>
      <c r="AF126" s="2">
        <f>IF(Table1[[#This Row],[Year Accepted]]=2022,Table1[[#This Row],[2022 AV (BOR final)]],Table1[[#This Row],[2023 AV (BOR final)]])</f>
        <v>2539</v>
      </c>
      <c r="AG126" s="2">
        <f>IF(Table1[[#This Row],[Year Accepted]]=2022,Table1[[#This Row],[2021 Tax Bill]],Table1[[#This Row],[2022 Tax Bill]])</f>
        <v>909.82</v>
      </c>
      <c r="AH126" s="2">
        <f>IF(Table1[[#This Row],[Year Accepted]]=2022,Table1[[#This Row],[2022 Tax Bill]],Table1[[#This Row],[2023 Tax Bill]])</f>
        <v>523.84</v>
      </c>
    </row>
    <row r="127" spans="1:34" x14ac:dyDescent="0.25">
      <c r="A127" s="3" t="s">
        <v>25</v>
      </c>
      <c r="B127" s="3" t="s">
        <v>26</v>
      </c>
      <c r="C127" s="3" t="s">
        <v>27</v>
      </c>
      <c r="D127" s="3" t="s">
        <v>1276</v>
      </c>
      <c r="E127" s="3" t="s">
        <v>2359</v>
      </c>
      <c r="F127" s="3" t="s">
        <v>2360</v>
      </c>
      <c r="G127" s="3">
        <v>2022</v>
      </c>
      <c r="H127" s="3">
        <v>2021</v>
      </c>
      <c r="I127" s="4">
        <v>4257</v>
      </c>
      <c r="J127" s="3" t="s">
        <v>269</v>
      </c>
      <c r="K127" s="4">
        <v>858.57</v>
      </c>
      <c r="L127" s="4">
        <v>2483</v>
      </c>
      <c r="M127" s="3" t="s">
        <v>269</v>
      </c>
      <c r="N127" s="4">
        <v>512.34</v>
      </c>
      <c r="O127" s="4">
        <v>2483</v>
      </c>
      <c r="P127" s="3" t="s">
        <v>269</v>
      </c>
      <c r="Q127" s="4">
        <v>525.58000000000004</v>
      </c>
      <c r="R127" s="3">
        <v>-87.624945968854803</v>
      </c>
      <c r="S127" s="3">
        <v>41.809735386321101</v>
      </c>
      <c r="T127" s="3" t="s">
        <v>2361</v>
      </c>
      <c r="U127" s="3" t="s">
        <v>33</v>
      </c>
      <c r="V127" s="3" t="s">
        <v>34</v>
      </c>
      <c r="W127" s="3" t="s">
        <v>35</v>
      </c>
      <c r="X127" s="3" t="s">
        <v>47</v>
      </c>
      <c r="Y127" s="3" t="s">
        <v>37</v>
      </c>
      <c r="Z127" s="3" t="s">
        <v>38</v>
      </c>
      <c r="AA127" s="8">
        <f>Table1[[#This Row],[2022 AV (BOR final)]]-Table1[[#This Row],[2021 AV (BOR final)]]</f>
        <v>-1774</v>
      </c>
      <c r="AB127" s="8">
        <f>Table1[[#This Row],[2023 AV (BOR final)]]-Table1[[#This Row],[2022 AV (BOR final)]]</f>
        <v>0</v>
      </c>
      <c r="AC127" s="8">
        <f>Table1[[#This Row],[2022 Tax Bill]]-Table1[[#This Row],[2021 Tax Bill]]</f>
        <v>-346.23</v>
      </c>
      <c r="AD127" s="3">
        <f>COUNTIF(D:D,Table1[[#This Row],[Project Name]])</f>
        <v>15</v>
      </c>
      <c r="AE127" s="2">
        <f>IF(Table1[[#This Row],[Year Accepted]]=2022,Table1[[#This Row],[2021 AV (BOR final)]],Table1[[#This Row],[2022 AV (BOR final)]])</f>
        <v>4257</v>
      </c>
      <c r="AF127" s="2">
        <f>IF(Table1[[#This Row],[Year Accepted]]=2022,Table1[[#This Row],[2022 AV (BOR final)]],Table1[[#This Row],[2023 AV (BOR final)]])</f>
        <v>2483</v>
      </c>
      <c r="AG127" s="2">
        <f>IF(Table1[[#This Row],[Year Accepted]]=2022,Table1[[#This Row],[2021 Tax Bill]],Table1[[#This Row],[2022 Tax Bill]])</f>
        <v>858.57</v>
      </c>
      <c r="AH127" s="2">
        <f>IF(Table1[[#This Row],[Year Accepted]]=2022,Table1[[#This Row],[2022 Tax Bill]],Table1[[#This Row],[2023 Tax Bill]])</f>
        <v>512.34</v>
      </c>
    </row>
    <row r="128" spans="1:34" x14ac:dyDescent="0.25">
      <c r="A128" s="3" t="s">
        <v>25</v>
      </c>
      <c r="B128" s="3" t="s">
        <v>26</v>
      </c>
      <c r="C128" s="3" t="s">
        <v>27</v>
      </c>
      <c r="D128" s="3" t="s">
        <v>1276</v>
      </c>
      <c r="E128" s="3" t="s">
        <v>1529</v>
      </c>
      <c r="F128" s="3" t="s">
        <v>1530</v>
      </c>
      <c r="G128" s="3">
        <v>2022</v>
      </c>
      <c r="H128" s="3">
        <v>2021</v>
      </c>
      <c r="I128" s="4">
        <v>4273</v>
      </c>
      <c r="J128" s="3" t="s">
        <v>269</v>
      </c>
      <c r="K128" s="4">
        <v>861.86</v>
      </c>
      <c r="L128" s="4">
        <v>2565</v>
      </c>
      <c r="M128" s="3" t="s">
        <v>269</v>
      </c>
      <c r="N128" s="4">
        <v>529.20000000000005</v>
      </c>
      <c r="O128" s="4">
        <v>2565</v>
      </c>
      <c r="P128" s="3" t="s">
        <v>269</v>
      </c>
      <c r="Q128" s="4">
        <v>542.98</v>
      </c>
      <c r="R128" s="3">
        <v>-87.624943954505696</v>
      </c>
      <c r="S128" s="3">
        <v>41.8096668500256</v>
      </c>
      <c r="T128" s="3" t="s">
        <v>1531</v>
      </c>
      <c r="U128" s="3" t="s">
        <v>33</v>
      </c>
      <c r="V128" s="3" t="s">
        <v>34</v>
      </c>
      <c r="W128" s="3" t="s">
        <v>35</v>
      </c>
      <c r="X128" s="3" t="s">
        <v>47</v>
      </c>
      <c r="Y128" s="3" t="s">
        <v>37</v>
      </c>
      <c r="Z128" s="3" t="s">
        <v>38</v>
      </c>
      <c r="AA128" s="8">
        <f>Table1[[#This Row],[2022 AV (BOR final)]]-Table1[[#This Row],[2021 AV (BOR final)]]</f>
        <v>-1708</v>
      </c>
      <c r="AB128" s="8">
        <f>Table1[[#This Row],[2023 AV (BOR final)]]-Table1[[#This Row],[2022 AV (BOR final)]]</f>
        <v>0</v>
      </c>
      <c r="AC128" s="8">
        <f>Table1[[#This Row],[2022 Tax Bill]]-Table1[[#This Row],[2021 Tax Bill]]</f>
        <v>-332.65999999999997</v>
      </c>
      <c r="AD128" s="3">
        <f>COUNTIF(D:D,Table1[[#This Row],[Project Name]])</f>
        <v>15</v>
      </c>
      <c r="AE128" s="2">
        <f>IF(Table1[[#This Row],[Year Accepted]]=2022,Table1[[#This Row],[2021 AV (BOR final)]],Table1[[#This Row],[2022 AV (BOR final)]])</f>
        <v>4273</v>
      </c>
      <c r="AF128" s="2">
        <f>IF(Table1[[#This Row],[Year Accepted]]=2022,Table1[[#This Row],[2022 AV (BOR final)]],Table1[[#This Row],[2023 AV (BOR final)]])</f>
        <v>2565</v>
      </c>
      <c r="AG128" s="2">
        <f>IF(Table1[[#This Row],[Year Accepted]]=2022,Table1[[#This Row],[2021 Tax Bill]],Table1[[#This Row],[2022 Tax Bill]])</f>
        <v>861.86</v>
      </c>
      <c r="AH128" s="2">
        <f>IF(Table1[[#This Row],[Year Accepted]]=2022,Table1[[#This Row],[2022 Tax Bill]],Table1[[#This Row],[2023 Tax Bill]])</f>
        <v>529.20000000000005</v>
      </c>
    </row>
    <row r="129" spans="1:34" x14ac:dyDescent="0.25">
      <c r="A129" s="3" t="s">
        <v>25</v>
      </c>
      <c r="B129" s="3" t="s">
        <v>26</v>
      </c>
      <c r="C129" s="3" t="s">
        <v>27</v>
      </c>
      <c r="D129" s="3" t="s">
        <v>1276</v>
      </c>
      <c r="E129" s="3" t="s">
        <v>4423</v>
      </c>
      <c r="F129" s="3" t="s">
        <v>4424</v>
      </c>
      <c r="G129" s="3">
        <v>2022</v>
      </c>
      <c r="H129" s="3">
        <v>2021</v>
      </c>
      <c r="I129" s="4">
        <v>4315</v>
      </c>
      <c r="J129" s="3" t="s">
        <v>269</v>
      </c>
      <c r="K129" s="4">
        <v>870.32</v>
      </c>
      <c r="L129" s="4">
        <v>2496</v>
      </c>
      <c r="M129" s="3" t="s">
        <v>269</v>
      </c>
      <c r="N129" s="4">
        <v>515.02</v>
      </c>
      <c r="O129" s="4">
        <v>2496</v>
      </c>
      <c r="P129" s="3" t="s">
        <v>269</v>
      </c>
      <c r="Q129" s="4">
        <v>528.39</v>
      </c>
      <c r="R129" s="3">
        <v>-87.624941939093304</v>
      </c>
      <c r="S129" s="3">
        <v>41.809598312364102</v>
      </c>
      <c r="T129" s="3" t="s">
        <v>4425</v>
      </c>
      <c r="U129" s="3" t="s">
        <v>33</v>
      </c>
      <c r="V129" s="3" t="s">
        <v>34</v>
      </c>
      <c r="W129" s="3" t="s">
        <v>35</v>
      </c>
      <c r="X129" s="3" t="s">
        <v>47</v>
      </c>
      <c r="Y129" s="3" t="s">
        <v>37</v>
      </c>
      <c r="Z129" s="3" t="s">
        <v>38</v>
      </c>
      <c r="AA129" s="8">
        <f>Table1[[#This Row],[2022 AV (BOR final)]]-Table1[[#This Row],[2021 AV (BOR final)]]</f>
        <v>-1819</v>
      </c>
      <c r="AB129" s="8">
        <f>Table1[[#This Row],[2023 AV (BOR final)]]-Table1[[#This Row],[2022 AV (BOR final)]]</f>
        <v>0</v>
      </c>
      <c r="AC129" s="8">
        <f>Table1[[#This Row],[2022 Tax Bill]]-Table1[[#This Row],[2021 Tax Bill]]</f>
        <v>-355.30000000000007</v>
      </c>
      <c r="AD129" s="3">
        <f>COUNTIF(D:D,Table1[[#This Row],[Project Name]])</f>
        <v>15</v>
      </c>
      <c r="AE129" s="2">
        <f>IF(Table1[[#This Row],[Year Accepted]]=2022,Table1[[#This Row],[2021 AV (BOR final)]],Table1[[#This Row],[2022 AV (BOR final)]])</f>
        <v>4315</v>
      </c>
      <c r="AF129" s="2">
        <f>IF(Table1[[#This Row],[Year Accepted]]=2022,Table1[[#This Row],[2022 AV (BOR final)]],Table1[[#This Row],[2023 AV (BOR final)]])</f>
        <v>2496</v>
      </c>
      <c r="AG129" s="2">
        <f>IF(Table1[[#This Row],[Year Accepted]]=2022,Table1[[#This Row],[2021 Tax Bill]],Table1[[#This Row],[2022 Tax Bill]])</f>
        <v>870.32</v>
      </c>
      <c r="AH129" s="2">
        <f>IF(Table1[[#This Row],[Year Accepted]]=2022,Table1[[#This Row],[2022 Tax Bill]],Table1[[#This Row],[2023 Tax Bill]])</f>
        <v>515.02</v>
      </c>
    </row>
    <row r="130" spans="1:34" x14ac:dyDescent="0.25">
      <c r="A130" s="3" t="s">
        <v>25</v>
      </c>
      <c r="B130" s="3" t="s">
        <v>26</v>
      </c>
      <c r="C130" s="3" t="s">
        <v>27</v>
      </c>
      <c r="D130" s="3" t="s">
        <v>1276</v>
      </c>
      <c r="E130" s="3" t="s">
        <v>1308</v>
      </c>
      <c r="F130" s="3" t="s">
        <v>1309</v>
      </c>
      <c r="G130" s="3">
        <v>2022</v>
      </c>
      <c r="H130" s="3">
        <v>2021</v>
      </c>
      <c r="I130" s="4">
        <v>4412</v>
      </c>
      <c r="J130" s="3" t="s">
        <v>269</v>
      </c>
      <c r="K130" s="4">
        <v>889.87</v>
      </c>
      <c r="L130" s="4">
        <v>2515</v>
      </c>
      <c r="M130" s="3" t="s">
        <v>269</v>
      </c>
      <c r="N130" s="4">
        <v>518.9</v>
      </c>
      <c r="O130" s="4">
        <v>2515</v>
      </c>
      <c r="P130" s="3" t="s">
        <v>269</v>
      </c>
      <c r="Q130" s="4">
        <v>532.39</v>
      </c>
      <c r="R130" s="3">
        <v>-87.624939908142295</v>
      </c>
      <c r="S130" s="3">
        <v>41.809529775240797</v>
      </c>
      <c r="T130" s="3" t="s">
        <v>1310</v>
      </c>
      <c r="U130" s="3" t="s">
        <v>33</v>
      </c>
      <c r="V130" s="3" t="s">
        <v>34</v>
      </c>
      <c r="W130" s="3" t="s">
        <v>35</v>
      </c>
      <c r="X130" s="3" t="s">
        <v>47</v>
      </c>
      <c r="Y130" s="3" t="s">
        <v>37</v>
      </c>
      <c r="Z130" s="3" t="s">
        <v>38</v>
      </c>
      <c r="AA130" s="8">
        <f>Table1[[#This Row],[2022 AV (BOR final)]]-Table1[[#This Row],[2021 AV (BOR final)]]</f>
        <v>-1897</v>
      </c>
      <c r="AB130" s="8">
        <f>Table1[[#This Row],[2023 AV (BOR final)]]-Table1[[#This Row],[2022 AV (BOR final)]]</f>
        <v>0</v>
      </c>
      <c r="AC130" s="8">
        <f>Table1[[#This Row],[2022 Tax Bill]]-Table1[[#This Row],[2021 Tax Bill]]</f>
        <v>-370.97</v>
      </c>
      <c r="AD130" s="3">
        <f>COUNTIF(D:D,Table1[[#This Row],[Project Name]])</f>
        <v>15</v>
      </c>
      <c r="AE130" s="2">
        <f>IF(Table1[[#This Row],[Year Accepted]]=2022,Table1[[#This Row],[2021 AV (BOR final)]],Table1[[#This Row],[2022 AV (BOR final)]])</f>
        <v>4412</v>
      </c>
      <c r="AF130" s="2">
        <f>IF(Table1[[#This Row],[Year Accepted]]=2022,Table1[[#This Row],[2022 AV (BOR final)]],Table1[[#This Row],[2023 AV (BOR final)]])</f>
        <v>2515</v>
      </c>
      <c r="AG130" s="2">
        <f>IF(Table1[[#This Row],[Year Accepted]]=2022,Table1[[#This Row],[2021 Tax Bill]],Table1[[#This Row],[2022 Tax Bill]])</f>
        <v>889.87</v>
      </c>
      <c r="AH130" s="2">
        <f>IF(Table1[[#This Row],[Year Accepted]]=2022,Table1[[#This Row],[2022 Tax Bill]],Table1[[#This Row],[2023 Tax Bill]])</f>
        <v>518.9</v>
      </c>
    </row>
    <row r="131" spans="1:34" x14ac:dyDescent="0.25">
      <c r="A131" s="3" t="s">
        <v>25</v>
      </c>
      <c r="B131" s="3" t="s">
        <v>26</v>
      </c>
      <c r="C131" s="3" t="s">
        <v>27</v>
      </c>
      <c r="D131" s="3" t="s">
        <v>1276</v>
      </c>
      <c r="E131" s="3" t="s">
        <v>4147</v>
      </c>
      <c r="F131" s="3" t="s">
        <v>4148</v>
      </c>
      <c r="G131" s="3">
        <v>2022</v>
      </c>
      <c r="H131" s="3">
        <v>2021</v>
      </c>
      <c r="I131" s="4">
        <v>13006</v>
      </c>
      <c r="J131" s="3" t="s">
        <v>269</v>
      </c>
      <c r="K131" s="4">
        <v>2623.19</v>
      </c>
      <c r="L131" s="4">
        <v>7524</v>
      </c>
      <c r="M131" s="3" t="s">
        <v>269</v>
      </c>
      <c r="N131" s="4">
        <v>1552.4</v>
      </c>
      <c r="O131" s="4">
        <v>7524</v>
      </c>
      <c r="P131" s="3" t="s">
        <v>269</v>
      </c>
      <c r="Q131" s="4">
        <v>1592.74</v>
      </c>
      <c r="R131" s="3">
        <v>-87.624950003503301</v>
      </c>
      <c r="S131" s="3">
        <v>41.809872450620396</v>
      </c>
      <c r="T131" s="3" t="s">
        <v>4149</v>
      </c>
      <c r="U131" s="3" t="s">
        <v>33</v>
      </c>
      <c r="V131" s="3" t="s">
        <v>34</v>
      </c>
      <c r="W131" s="3" t="s">
        <v>35</v>
      </c>
      <c r="X131" s="3" t="s">
        <v>47</v>
      </c>
      <c r="Y131" s="3" t="s">
        <v>37</v>
      </c>
      <c r="Z131" s="3" t="s">
        <v>38</v>
      </c>
      <c r="AA131" s="8">
        <f>Table1[[#This Row],[2022 AV (BOR final)]]-Table1[[#This Row],[2021 AV (BOR final)]]</f>
        <v>-5482</v>
      </c>
      <c r="AB131" s="8">
        <f>Table1[[#This Row],[2023 AV (BOR final)]]-Table1[[#This Row],[2022 AV (BOR final)]]</f>
        <v>0</v>
      </c>
      <c r="AC131" s="8">
        <f>Table1[[#This Row],[2022 Tax Bill]]-Table1[[#This Row],[2021 Tax Bill]]</f>
        <v>-1070.79</v>
      </c>
      <c r="AD131" s="3">
        <f>COUNTIF(D:D,Table1[[#This Row],[Project Name]])</f>
        <v>15</v>
      </c>
      <c r="AE131" s="2">
        <f>IF(Table1[[#This Row],[Year Accepted]]=2022,Table1[[#This Row],[2021 AV (BOR final)]],Table1[[#This Row],[2022 AV (BOR final)]])</f>
        <v>13006</v>
      </c>
      <c r="AF131" s="2">
        <f>IF(Table1[[#This Row],[Year Accepted]]=2022,Table1[[#This Row],[2022 AV (BOR final)]],Table1[[#This Row],[2023 AV (BOR final)]])</f>
        <v>7524</v>
      </c>
      <c r="AG131" s="2">
        <f>IF(Table1[[#This Row],[Year Accepted]]=2022,Table1[[#This Row],[2021 Tax Bill]],Table1[[#This Row],[2022 Tax Bill]])</f>
        <v>2623.19</v>
      </c>
      <c r="AH131" s="2">
        <f>IF(Table1[[#This Row],[Year Accepted]]=2022,Table1[[#This Row],[2022 Tax Bill]],Table1[[#This Row],[2023 Tax Bill]])</f>
        <v>1552.4</v>
      </c>
    </row>
    <row r="132" spans="1:34" x14ac:dyDescent="0.25">
      <c r="A132" s="3" t="s">
        <v>25</v>
      </c>
      <c r="B132" s="3" t="s">
        <v>26</v>
      </c>
      <c r="C132" s="3" t="s">
        <v>27</v>
      </c>
      <c r="D132" s="3" t="s">
        <v>1276</v>
      </c>
      <c r="E132" s="3" t="s">
        <v>2609</v>
      </c>
      <c r="F132" s="3" t="s">
        <v>2610</v>
      </c>
      <c r="G132" s="3">
        <v>2022</v>
      </c>
      <c r="H132" s="3">
        <v>2021</v>
      </c>
      <c r="I132" s="4">
        <v>69531</v>
      </c>
      <c r="J132" s="3" t="s">
        <v>126</v>
      </c>
      <c r="K132" s="4">
        <v>14023.82</v>
      </c>
      <c r="L132" s="4">
        <v>17702</v>
      </c>
      <c r="M132" s="3" t="s">
        <v>126</v>
      </c>
      <c r="N132" s="4">
        <v>3652.35</v>
      </c>
      <c r="O132" s="4">
        <v>17702</v>
      </c>
      <c r="P132" s="3" t="s">
        <v>126</v>
      </c>
      <c r="Q132" s="4">
        <v>3747.26</v>
      </c>
      <c r="R132" s="3">
        <v>-87.623324403675696</v>
      </c>
      <c r="S132" s="3">
        <v>41.810877158356199</v>
      </c>
      <c r="T132" s="3" t="s">
        <v>2611</v>
      </c>
      <c r="U132" s="3" t="s">
        <v>33</v>
      </c>
      <c r="V132" s="3" t="s">
        <v>34</v>
      </c>
      <c r="W132" s="3" t="s">
        <v>35</v>
      </c>
      <c r="X132" s="3" t="s">
        <v>36</v>
      </c>
      <c r="Y132" s="3" t="s">
        <v>37</v>
      </c>
      <c r="Z132" s="3" t="s">
        <v>38</v>
      </c>
      <c r="AA132" s="8">
        <f>Table1[[#This Row],[2022 AV (BOR final)]]-Table1[[#This Row],[2021 AV (BOR final)]]</f>
        <v>-51829</v>
      </c>
      <c r="AB132" s="8">
        <f>Table1[[#This Row],[2023 AV (BOR final)]]-Table1[[#This Row],[2022 AV (BOR final)]]</f>
        <v>0</v>
      </c>
      <c r="AC132" s="8">
        <f>Table1[[#This Row],[2022 Tax Bill]]-Table1[[#This Row],[2021 Tax Bill]]</f>
        <v>-10371.469999999999</v>
      </c>
      <c r="AD132" s="3">
        <f>COUNTIF(D:D,Table1[[#This Row],[Project Name]])</f>
        <v>15</v>
      </c>
      <c r="AE132" s="2">
        <f>IF(Table1[[#This Row],[Year Accepted]]=2022,Table1[[#This Row],[2021 AV (BOR final)]],Table1[[#This Row],[2022 AV (BOR final)]])</f>
        <v>69531</v>
      </c>
      <c r="AF132" s="2">
        <f>IF(Table1[[#This Row],[Year Accepted]]=2022,Table1[[#This Row],[2022 AV (BOR final)]],Table1[[#This Row],[2023 AV (BOR final)]])</f>
        <v>17702</v>
      </c>
      <c r="AG132" s="2">
        <f>IF(Table1[[#This Row],[Year Accepted]]=2022,Table1[[#This Row],[2021 Tax Bill]],Table1[[#This Row],[2022 Tax Bill]])</f>
        <v>14023.82</v>
      </c>
      <c r="AH132" s="2">
        <f>IF(Table1[[#This Row],[Year Accepted]]=2022,Table1[[#This Row],[2022 Tax Bill]],Table1[[#This Row],[2023 Tax Bill]])</f>
        <v>3652.35</v>
      </c>
    </row>
    <row r="133" spans="1:34" x14ac:dyDescent="0.25">
      <c r="A133" s="3" t="s">
        <v>25</v>
      </c>
      <c r="B133" s="3" t="s">
        <v>26</v>
      </c>
      <c r="C133" s="3" t="s">
        <v>27</v>
      </c>
      <c r="D133" s="3" t="s">
        <v>1276</v>
      </c>
      <c r="E133" s="3" t="s">
        <v>5194</v>
      </c>
      <c r="F133" s="3" t="s">
        <v>5195</v>
      </c>
      <c r="G133" s="3">
        <v>2022</v>
      </c>
      <c r="H133" s="3">
        <v>2021</v>
      </c>
      <c r="I133" s="4">
        <v>1240</v>
      </c>
      <c r="J133" s="3" t="s">
        <v>185</v>
      </c>
      <c r="K133" s="4">
        <v>250.07</v>
      </c>
      <c r="L133" s="4">
        <v>1240</v>
      </c>
      <c r="M133" s="3" t="s">
        <v>185</v>
      </c>
      <c r="N133" s="4">
        <v>255.82</v>
      </c>
      <c r="O133" s="4">
        <v>1240</v>
      </c>
      <c r="P133" s="3" t="s">
        <v>185</v>
      </c>
      <c r="Q133" s="4">
        <v>262.47000000000003</v>
      </c>
      <c r="R133" s="3">
        <v>-87.623554422011395</v>
      </c>
      <c r="S133" s="3">
        <v>41.810783395029198</v>
      </c>
      <c r="T133" s="3" t="s">
        <v>5196</v>
      </c>
      <c r="U133" s="3" t="s">
        <v>33</v>
      </c>
      <c r="V133" s="3" t="s">
        <v>34</v>
      </c>
      <c r="W133" s="3" t="s">
        <v>35</v>
      </c>
      <c r="X133" s="3" t="s">
        <v>36</v>
      </c>
      <c r="Y133" s="3" t="s">
        <v>37</v>
      </c>
      <c r="Z133" s="3" t="s">
        <v>38</v>
      </c>
      <c r="AA133" s="8">
        <f>Table1[[#This Row],[2022 AV (BOR final)]]-Table1[[#This Row],[2021 AV (BOR final)]]</f>
        <v>0</v>
      </c>
      <c r="AB133" s="8">
        <f>Table1[[#This Row],[2023 AV (BOR final)]]-Table1[[#This Row],[2022 AV (BOR final)]]</f>
        <v>0</v>
      </c>
      <c r="AC133" s="8">
        <f>Table1[[#This Row],[2022 Tax Bill]]-Table1[[#This Row],[2021 Tax Bill]]</f>
        <v>5.75</v>
      </c>
      <c r="AD133" s="3">
        <f>COUNTIF(D:D,Table1[[#This Row],[Project Name]])</f>
        <v>15</v>
      </c>
      <c r="AE133" s="2">
        <f>IF(Table1[[#This Row],[Year Accepted]]=2022,Table1[[#This Row],[2021 AV (BOR final)]],Table1[[#This Row],[2022 AV (BOR final)]])</f>
        <v>1240</v>
      </c>
      <c r="AF133" s="2">
        <f>IF(Table1[[#This Row],[Year Accepted]]=2022,Table1[[#This Row],[2022 AV (BOR final)]],Table1[[#This Row],[2023 AV (BOR final)]])</f>
        <v>1240</v>
      </c>
      <c r="AG133" s="2">
        <f>IF(Table1[[#This Row],[Year Accepted]]=2022,Table1[[#This Row],[2021 Tax Bill]],Table1[[#This Row],[2022 Tax Bill]])</f>
        <v>250.07</v>
      </c>
      <c r="AH133" s="2">
        <f>IF(Table1[[#This Row],[Year Accepted]]=2022,Table1[[#This Row],[2022 Tax Bill]],Table1[[#This Row],[2023 Tax Bill]])</f>
        <v>255.82</v>
      </c>
    </row>
    <row r="134" spans="1:34" x14ac:dyDescent="0.25">
      <c r="A134" s="3" t="s">
        <v>25</v>
      </c>
      <c r="B134" s="3" t="s">
        <v>26</v>
      </c>
      <c r="C134" s="3" t="s">
        <v>27</v>
      </c>
      <c r="D134" s="3" t="s">
        <v>1276</v>
      </c>
      <c r="E134" s="3" t="s">
        <v>5000</v>
      </c>
      <c r="F134" s="3" t="s">
        <v>5001</v>
      </c>
      <c r="G134" s="3">
        <v>2022</v>
      </c>
      <c r="H134" s="3">
        <v>2021</v>
      </c>
      <c r="I134" s="4">
        <v>36356</v>
      </c>
      <c r="J134" s="3" t="s">
        <v>126</v>
      </c>
      <c r="K134" s="4">
        <v>8500.76</v>
      </c>
      <c r="L134" s="4">
        <v>9487</v>
      </c>
      <c r="M134" s="3" t="s">
        <v>126</v>
      </c>
      <c r="N134" s="4">
        <v>2254.19</v>
      </c>
      <c r="O134" s="4">
        <v>9487</v>
      </c>
      <c r="P134" s="3" t="s">
        <v>126</v>
      </c>
      <c r="Q134" s="4">
        <v>2326.77</v>
      </c>
      <c r="R134" s="3">
        <v>-87.623254941843697</v>
      </c>
      <c r="S134" s="3">
        <v>41.8106255432049</v>
      </c>
      <c r="T134" s="3" t="s">
        <v>5002</v>
      </c>
      <c r="U134" s="3" t="s">
        <v>33</v>
      </c>
      <c r="V134" s="3" t="s">
        <v>34</v>
      </c>
      <c r="W134" s="3" t="s">
        <v>35</v>
      </c>
      <c r="X134" s="3" t="s">
        <v>36</v>
      </c>
      <c r="Y134" s="3" t="s">
        <v>37</v>
      </c>
      <c r="Z134" s="3" t="s">
        <v>38</v>
      </c>
      <c r="AA134" s="8">
        <f>Table1[[#This Row],[2022 AV (BOR final)]]-Table1[[#This Row],[2021 AV (BOR final)]]</f>
        <v>-26869</v>
      </c>
      <c r="AB134" s="8">
        <f>Table1[[#This Row],[2023 AV (BOR final)]]-Table1[[#This Row],[2022 AV (BOR final)]]</f>
        <v>0</v>
      </c>
      <c r="AC134" s="8">
        <f>Table1[[#This Row],[2022 Tax Bill]]-Table1[[#This Row],[2021 Tax Bill]]</f>
        <v>-6246.57</v>
      </c>
      <c r="AD134" s="3">
        <f>COUNTIF(D:D,Table1[[#This Row],[Project Name]])</f>
        <v>15</v>
      </c>
      <c r="AE134" s="2">
        <f>IF(Table1[[#This Row],[Year Accepted]]=2022,Table1[[#This Row],[2021 AV (BOR final)]],Table1[[#This Row],[2022 AV (BOR final)]])</f>
        <v>36356</v>
      </c>
      <c r="AF134" s="2">
        <f>IF(Table1[[#This Row],[Year Accepted]]=2022,Table1[[#This Row],[2022 AV (BOR final)]],Table1[[#This Row],[2023 AV (BOR final)]])</f>
        <v>9487</v>
      </c>
      <c r="AG134" s="2">
        <f>IF(Table1[[#This Row],[Year Accepted]]=2022,Table1[[#This Row],[2021 Tax Bill]],Table1[[#This Row],[2022 Tax Bill]])</f>
        <v>8500.76</v>
      </c>
      <c r="AH134" s="2">
        <f>IF(Table1[[#This Row],[Year Accepted]]=2022,Table1[[#This Row],[2022 Tax Bill]],Table1[[#This Row],[2023 Tax Bill]])</f>
        <v>2254.19</v>
      </c>
    </row>
    <row r="135" spans="1:34" x14ac:dyDescent="0.25">
      <c r="A135" s="3" t="s">
        <v>25</v>
      </c>
      <c r="B135" s="3" t="s">
        <v>26</v>
      </c>
      <c r="C135" s="3" t="s">
        <v>27</v>
      </c>
      <c r="D135" s="3" t="s">
        <v>1276</v>
      </c>
      <c r="E135" s="3" t="s">
        <v>1423</v>
      </c>
      <c r="F135" s="3" t="s">
        <v>1424</v>
      </c>
      <c r="G135" s="3">
        <v>2022</v>
      </c>
      <c r="H135" s="3">
        <v>2021</v>
      </c>
      <c r="I135" s="4">
        <v>278230</v>
      </c>
      <c r="J135" s="3" t="s">
        <v>203</v>
      </c>
      <c r="K135" s="4">
        <v>46189.63</v>
      </c>
      <c r="L135" s="4">
        <v>70944</v>
      </c>
      <c r="M135" s="3" t="s">
        <v>203</v>
      </c>
      <c r="N135" s="4">
        <v>11968.43</v>
      </c>
      <c r="O135" s="4">
        <v>70944</v>
      </c>
      <c r="P135" s="3" t="s">
        <v>203</v>
      </c>
      <c r="Q135" s="4">
        <v>12353.55</v>
      </c>
      <c r="R135" s="3">
        <v>-87.623716649755593</v>
      </c>
      <c r="S135" s="3">
        <v>41.810100317861597</v>
      </c>
      <c r="T135" s="3" t="s">
        <v>1425</v>
      </c>
      <c r="U135" s="3" t="s">
        <v>33</v>
      </c>
      <c r="V135" s="3" t="s">
        <v>34</v>
      </c>
      <c r="W135" s="3" t="s">
        <v>35</v>
      </c>
      <c r="X135" s="3" t="s">
        <v>36</v>
      </c>
      <c r="Y135" s="3" t="s">
        <v>37</v>
      </c>
      <c r="Z135" s="3" t="s">
        <v>38</v>
      </c>
      <c r="AA135" s="8">
        <f>Table1[[#This Row],[2022 AV (BOR final)]]-Table1[[#This Row],[2021 AV (BOR final)]]</f>
        <v>-207286</v>
      </c>
      <c r="AB135" s="8">
        <f>Table1[[#This Row],[2023 AV (BOR final)]]-Table1[[#This Row],[2022 AV (BOR final)]]</f>
        <v>0</v>
      </c>
      <c r="AC135" s="8">
        <f>Table1[[#This Row],[2022 Tax Bill]]-Table1[[#This Row],[2021 Tax Bill]]</f>
        <v>-34221.199999999997</v>
      </c>
      <c r="AD135" s="3">
        <f>COUNTIF(D:D,Table1[[#This Row],[Project Name]])</f>
        <v>15</v>
      </c>
      <c r="AE135" s="2">
        <f>IF(Table1[[#This Row],[Year Accepted]]=2022,Table1[[#This Row],[2021 AV (BOR final)]],Table1[[#This Row],[2022 AV (BOR final)]])</f>
        <v>278230</v>
      </c>
      <c r="AF135" s="2">
        <f>IF(Table1[[#This Row],[Year Accepted]]=2022,Table1[[#This Row],[2022 AV (BOR final)]],Table1[[#This Row],[2023 AV (BOR final)]])</f>
        <v>70944</v>
      </c>
      <c r="AG135" s="2">
        <f>IF(Table1[[#This Row],[Year Accepted]]=2022,Table1[[#This Row],[2021 Tax Bill]],Table1[[#This Row],[2022 Tax Bill]])</f>
        <v>46189.63</v>
      </c>
      <c r="AH135" s="2">
        <f>IF(Table1[[#This Row],[Year Accepted]]=2022,Table1[[#This Row],[2022 Tax Bill]],Table1[[#This Row],[2023 Tax Bill]])</f>
        <v>11968.43</v>
      </c>
    </row>
    <row r="136" spans="1:34" x14ac:dyDescent="0.25">
      <c r="A136" s="3" t="s">
        <v>25</v>
      </c>
      <c r="B136" s="3" t="s">
        <v>26</v>
      </c>
      <c r="C136" s="3" t="s">
        <v>27</v>
      </c>
      <c r="D136" s="3" t="s">
        <v>1276</v>
      </c>
      <c r="E136" s="3" t="s">
        <v>4131</v>
      </c>
      <c r="F136" s="3" t="s">
        <v>4132</v>
      </c>
      <c r="G136" s="3">
        <v>2022</v>
      </c>
      <c r="H136" s="3">
        <v>2021</v>
      </c>
      <c r="I136" s="4">
        <v>541812</v>
      </c>
      <c r="J136" s="3" t="s">
        <v>203</v>
      </c>
      <c r="K136" s="4">
        <v>89947.51</v>
      </c>
      <c r="L136" s="4">
        <v>133643</v>
      </c>
      <c r="M136" s="3" t="s">
        <v>203</v>
      </c>
      <c r="N136" s="4">
        <v>22545.919999999998</v>
      </c>
      <c r="O136" s="4">
        <v>133643</v>
      </c>
      <c r="P136" s="3" t="s">
        <v>203</v>
      </c>
      <c r="Q136" s="4">
        <v>23271.4</v>
      </c>
      <c r="R136" s="3">
        <v>-87.623716649755593</v>
      </c>
      <c r="S136" s="3">
        <v>41.810100317861597</v>
      </c>
      <c r="T136" s="3" t="s">
        <v>1425</v>
      </c>
      <c r="U136" s="3" t="s">
        <v>33</v>
      </c>
      <c r="V136" s="3" t="s">
        <v>34</v>
      </c>
      <c r="W136" s="3" t="s">
        <v>35</v>
      </c>
      <c r="X136" s="3" t="s">
        <v>36</v>
      </c>
      <c r="Y136" s="3" t="s">
        <v>37</v>
      </c>
      <c r="Z136" s="3" t="s">
        <v>38</v>
      </c>
      <c r="AA136" s="8">
        <f>Table1[[#This Row],[2022 AV (BOR final)]]-Table1[[#This Row],[2021 AV (BOR final)]]</f>
        <v>-408169</v>
      </c>
      <c r="AB136" s="8">
        <f>Table1[[#This Row],[2023 AV (BOR final)]]-Table1[[#This Row],[2022 AV (BOR final)]]</f>
        <v>0</v>
      </c>
      <c r="AC136" s="8">
        <f>Table1[[#This Row],[2022 Tax Bill]]-Table1[[#This Row],[2021 Tax Bill]]</f>
        <v>-67401.59</v>
      </c>
      <c r="AD136" s="3">
        <f>COUNTIF(D:D,Table1[[#This Row],[Project Name]])</f>
        <v>15</v>
      </c>
      <c r="AE136" s="2">
        <f>IF(Table1[[#This Row],[Year Accepted]]=2022,Table1[[#This Row],[2021 AV (BOR final)]],Table1[[#This Row],[2022 AV (BOR final)]])</f>
        <v>541812</v>
      </c>
      <c r="AF136" s="2">
        <f>IF(Table1[[#This Row],[Year Accepted]]=2022,Table1[[#This Row],[2022 AV (BOR final)]],Table1[[#This Row],[2023 AV (BOR final)]])</f>
        <v>133643</v>
      </c>
      <c r="AG136" s="2">
        <f>IF(Table1[[#This Row],[Year Accepted]]=2022,Table1[[#This Row],[2021 Tax Bill]],Table1[[#This Row],[2022 Tax Bill]])</f>
        <v>89947.51</v>
      </c>
      <c r="AH136" s="2">
        <f>IF(Table1[[#This Row],[Year Accepted]]=2022,Table1[[#This Row],[2022 Tax Bill]],Table1[[#This Row],[2023 Tax Bill]])</f>
        <v>22545.919999999998</v>
      </c>
    </row>
    <row r="137" spans="1:34" x14ac:dyDescent="0.25">
      <c r="A137" s="3" t="s">
        <v>25</v>
      </c>
      <c r="B137" s="3" t="s">
        <v>26</v>
      </c>
      <c r="C137" s="3" t="s">
        <v>27</v>
      </c>
      <c r="D137" s="3" t="s">
        <v>1276</v>
      </c>
      <c r="E137" s="3" t="s">
        <v>2585</v>
      </c>
      <c r="F137" s="3" t="s">
        <v>2586</v>
      </c>
      <c r="G137" s="3">
        <v>2022</v>
      </c>
      <c r="H137" s="3">
        <v>2021</v>
      </c>
      <c r="I137" s="4">
        <v>13524</v>
      </c>
      <c r="J137" s="3" t="s">
        <v>269</v>
      </c>
      <c r="K137" s="4">
        <v>2727.71</v>
      </c>
      <c r="L137" s="4">
        <v>7611</v>
      </c>
      <c r="M137" s="3" t="s">
        <v>269</v>
      </c>
      <c r="N137" s="4">
        <v>1570.32</v>
      </c>
      <c r="O137" s="4">
        <v>7611</v>
      </c>
      <c r="P137" s="3" t="s">
        <v>269</v>
      </c>
      <c r="Q137" s="4">
        <v>1611.12</v>
      </c>
      <c r="R137" s="3">
        <v>-87.622400217090401</v>
      </c>
      <c r="S137" s="3">
        <v>41.810912978605003</v>
      </c>
      <c r="T137" s="3" t="s">
        <v>2587</v>
      </c>
      <c r="U137" s="3" t="s">
        <v>33</v>
      </c>
      <c r="V137" s="3" t="s">
        <v>34</v>
      </c>
      <c r="W137" s="3" t="s">
        <v>35</v>
      </c>
      <c r="X137" s="3" t="s">
        <v>36</v>
      </c>
      <c r="Y137" s="3" t="s">
        <v>37</v>
      </c>
      <c r="Z137" s="3" t="s">
        <v>38</v>
      </c>
      <c r="AA137" s="8">
        <f>Table1[[#This Row],[2022 AV (BOR final)]]-Table1[[#This Row],[2021 AV (BOR final)]]</f>
        <v>-5913</v>
      </c>
      <c r="AB137" s="8">
        <f>Table1[[#This Row],[2023 AV (BOR final)]]-Table1[[#This Row],[2022 AV (BOR final)]]</f>
        <v>0</v>
      </c>
      <c r="AC137" s="8">
        <f>Table1[[#This Row],[2022 Tax Bill]]-Table1[[#This Row],[2021 Tax Bill]]</f>
        <v>-1157.3900000000001</v>
      </c>
      <c r="AD137" s="3">
        <f>COUNTIF(D:D,Table1[[#This Row],[Project Name]])</f>
        <v>15</v>
      </c>
      <c r="AE137" s="2">
        <f>IF(Table1[[#This Row],[Year Accepted]]=2022,Table1[[#This Row],[2021 AV (BOR final)]],Table1[[#This Row],[2022 AV (BOR final)]])</f>
        <v>13524</v>
      </c>
      <c r="AF137" s="2">
        <f>IF(Table1[[#This Row],[Year Accepted]]=2022,Table1[[#This Row],[2022 AV (BOR final)]],Table1[[#This Row],[2023 AV (BOR final)]])</f>
        <v>7611</v>
      </c>
      <c r="AG137" s="2">
        <f>IF(Table1[[#This Row],[Year Accepted]]=2022,Table1[[#This Row],[2021 Tax Bill]],Table1[[#This Row],[2022 Tax Bill]])</f>
        <v>2727.71</v>
      </c>
      <c r="AH137" s="2">
        <f>IF(Table1[[#This Row],[Year Accepted]]=2022,Table1[[#This Row],[2022 Tax Bill]],Table1[[#This Row],[2023 Tax Bill]])</f>
        <v>1570.32</v>
      </c>
    </row>
    <row r="138" spans="1:34" x14ac:dyDescent="0.25">
      <c r="A138" s="3" t="s">
        <v>25</v>
      </c>
      <c r="B138" s="3" t="s">
        <v>26</v>
      </c>
      <c r="C138" s="3" t="s">
        <v>27</v>
      </c>
      <c r="D138" s="3" t="s">
        <v>1276</v>
      </c>
      <c r="E138" s="3" t="s">
        <v>3046</v>
      </c>
      <c r="F138" s="3" t="s">
        <v>3047</v>
      </c>
      <c r="G138" s="3">
        <v>2022</v>
      </c>
      <c r="H138" s="3">
        <v>2021</v>
      </c>
      <c r="I138" s="4">
        <v>4506</v>
      </c>
      <c r="J138" s="3" t="s">
        <v>269</v>
      </c>
      <c r="K138" s="4">
        <v>908.81</v>
      </c>
      <c r="L138" s="4">
        <v>2536</v>
      </c>
      <c r="M138" s="3" t="s">
        <v>269</v>
      </c>
      <c r="N138" s="4">
        <v>523.28</v>
      </c>
      <c r="O138" s="4">
        <v>2536</v>
      </c>
      <c r="P138" s="3" t="s">
        <v>269</v>
      </c>
      <c r="Q138" s="4">
        <v>536.80999999999995</v>
      </c>
      <c r="R138" s="3">
        <v>-87.622396586064895</v>
      </c>
      <c r="S138" s="3">
        <v>41.8107758261242</v>
      </c>
      <c r="T138" s="3" t="s">
        <v>3048</v>
      </c>
      <c r="U138" s="3" t="s">
        <v>33</v>
      </c>
      <c r="V138" s="3" t="s">
        <v>34</v>
      </c>
      <c r="W138" s="3" t="s">
        <v>35</v>
      </c>
      <c r="X138" s="3" t="s">
        <v>36</v>
      </c>
      <c r="Y138" s="3" t="s">
        <v>37</v>
      </c>
      <c r="Z138" s="3" t="s">
        <v>38</v>
      </c>
      <c r="AA138" s="8">
        <f>Table1[[#This Row],[2022 AV (BOR final)]]-Table1[[#This Row],[2021 AV (BOR final)]]</f>
        <v>-1970</v>
      </c>
      <c r="AB138" s="8">
        <f>Table1[[#This Row],[2023 AV (BOR final)]]-Table1[[#This Row],[2022 AV (BOR final)]]</f>
        <v>0</v>
      </c>
      <c r="AC138" s="8">
        <f>Table1[[#This Row],[2022 Tax Bill]]-Table1[[#This Row],[2021 Tax Bill]]</f>
        <v>-385.53</v>
      </c>
      <c r="AD138" s="3">
        <f>COUNTIF(D:D,Table1[[#This Row],[Project Name]])</f>
        <v>15</v>
      </c>
      <c r="AE138" s="2">
        <f>IF(Table1[[#This Row],[Year Accepted]]=2022,Table1[[#This Row],[2021 AV (BOR final)]],Table1[[#This Row],[2022 AV (BOR final)]])</f>
        <v>4506</v>
      </c>
      <c r="AF138" s="2">
        <f>IF(Table1[[#This Row],[Year Accepted]]=2022,Table1[[#This Row],[2022 AV (BOR final)]],Table1[[#This Row],[2023 AV (BOR final)]])</f>
        <v>2536</v>
      </c>
      <c r="AG138" s="2">
        <f>IF(Table1[[#This Row],[Year Accepted]]=2022,Table1[[#This Row],[2021 Tax Bill]],Table1[[#This Row],[2022 Tax Bill]])</f>
        <v>908.81</v>
      </c>
      <c r="AH138" s="2">
        <f>IF(Table1[[#This Row],[Year Accepted]]=2022,Table1[[#This Row],[2022 Tax Bill]],Table1[[#This Row],[2023 Tax Bill]])</f>
        <v>523.28</v>
      </c>
    </row>
    <row r="139" spans="1:34" x14ac:dyDescent="0.25">
      <c r="A139" s="3" t="s">
        <v>25</v>
      </c>
      <c r="B139" s="3" t="s">
        <v>26</v>
      </c>
      <c r="C139" s="3" t="s">
        <v>27</v>
      </c>
      <c r="D139" s="3" t="s">
        <v>1276</v>
      </c>
      <c r="E139" s="3" t="s">
        <v>1277</v>
      </c>
      <c r="F139" s="3" t="s">
        <v>1278</v>
      </c>
      <c r="G139" s="3">
        <v>2022</v>
      </c>
      <c r="H139" s="3">
        <v>2021</v>
      </c>
      <c r="I139" s="4">
        <v>4510</v>
      </c>
      <c r="J139" s="3" t="s">
        <v>269</v>
      </c>
      <c r="K139" s="4">
        <v>909.62</v>
      </c>
      <c r="L139" s="4">
        <v>2538</v>
      </c>
      <c r="M139" s="3" t="s">
        <v>269</v>
      </c>
      <c r="N139" s="4">
        <v>523.63</v>
      </c>
      <c r="O139" s="4">
        <v>2538</v>
      </c>
      <c r="P139" s="3" t="s">
        <v>269</v>
      </c>
      <c r="Q139" s="4">
        <v>537.23</v>
      </c>
      <c r="R139" s="3">
        <v>-87.622394796754904</v>
      </c>
      <c r="S139" s="3">
        <v>41.810707236423703</v>
      </c>
      <c r="T139" s="3" t="s">
        <v>1279</v>
      </c>
      <c r="U139" s="3" t="s">
        <v>33</v>
      </c>
      <c r="V139" s="3" t="s">
        <v>34</v>
      </c>
      <c r="W139" s="3" t="s">
        <v>35</v>
      </c>
      <c r="X139" s="3" t="s">
        <v>36</v>
      </c>
      <c r="Y139" s="3" t="s">
        <v>37</v>
      </c>
      <c r="Z139" s="3" t="s">
        <v>38</v>
      </c>
      <c r="AA139" s="8">
        <f>Table1[[#This Row],[2022 AV (BOR final)]]-Table1[[#This Row],[2021 AV (BOR final)]]</f>
        <v>-1972</v>
      </c>
      <c r="AB139" s="8">
        <f>Table1[[#This Row],[2023 AV (BOR final)]]-Table1[[#This Row],[2022 AV (BOR final)]]</f>
        <v>0</v>
      </c>
      <c r="AC139" s="8">
        <f>Table1[[#This Row],[2022 Tax Bill]]-Table1[[#This Row],[2021 Tax Bill]]</f>
        <v>-385.99</v>
      </c>
      <c r="AD139" s="3">
        <f>COUNTIF(D:D,Table1[[#This Row],[Project Name]])</f>
        <v>15</v>
      </c>
      <c r="AE139" s="2">
        <f>IF(Table1[[#This Row],[Year Accepted]]=2022,Table1[[#This Row],[2021 AV (BOR final)]],Table1[[#This Row],[2022 AV (BOR final)]])</f>
        <v>4510</v>
      </c>
      <c r="AF139" s="2">
        <f>IF(Table1[[#This Row],[Year Accepted]]=2022,Table1[[#This Row],[2022 AV (BOR final)]],Table1[[#This Row],[2023 AV (BOR final)]])</f>
        <v>2538</v>
      </c>
      <c r="AG139" s="2">
        <f>IF(Table1[[#This Row],[Year Accepted]]=2022,Table1[[#This Row],[2021 Tax Bill]],Table1[[#This Row],[2022 Tax Bill]])</f>
        <v>909.62</v>
      </c>
      <c r="AH139" s="2">
        <f>IF(Table1[[#This Row],[Year Accepted]]=2022,Table1[[#This Row],[2022 Tax Bill]],Table1[[#This Row],[2023 Tax Bill]])</f>
        <v>523.63</v>
      </c>
    </row>
    <row r="140" spans="1:34" x14ac:dyDescent="0.25">
      <c r="A140" s="3" t="s">
        <v>25</v>
      </c>
      <c r="B140" s="3" t="s">
        <v>71</v>
      </c>
      <c r="C140" s="3" t="s">
        <v>27</v>
      </c>
      <c r="D140" s="3" t="s">
        <v>1827</v>
      </c>
      <c r="E140" s="3" t="s">
        <v>1828</v>
      </c>
      <c r="F140" s="3" t="s">
        <v>1829</v>
      </c>
      <c r="G140" s="3">
        <v>2022</v>
      </c>
      <c r="H140" s="3">
        <v>2021</v>
      </c>
      <c r="I140" s="4">
        <v>75766</v>
      </c>
      <c r="J140" s="3" t="s">
        <v>52</v>
      </c>
      <c r="K140" s="4">
        <v>15281.38</v>
      </c>
      <c r="L140" s="4">
        <v>56825</v>
      </c>
      <c r="M140" s="3" t="s">
        <v>52</v>
      </c>
      <c r="N140" s="4">
        <v>11724.43</v>
      </c>
      <c r="O140" s="4">
        <v>56825</v>
      </c>
      <c r="P140" s="3" t="s">
        <v>52</v>
      </c>
      <c r="Q140" s="4">
        <v>12028.92</v>
      </c>
      <c r="R140" s="3">
        <v>-87.615213502481893</v>
      </c>
      <c r="S140" s="3">
        <v>41.8151884971616</v>
      </c>
      <c r="T140" s="3" t="s">
        <v>1830</v>
      </c>
      <c r="U140" s="3" t="s">
        <v>33</v>
      </c>
      <c r="V140" s="3" t="s">
        <v>34</v>
      </c>
      <c r="W140" s="3" t="s">
        <v>35</v>
      </c>
      <c r="X140" s="3" t="s">
        <v>36</v>
      </c>
      <c r="Y140" s="3" t="s">
        <v>56</v>
      </c>
      <c r="Z140" s="3" t="s">
        <v>57</v>
      </c>
      <c r="AA140" s="8">
        <f>Table1[[#This Row],[2022 AV (BOR final)]]-Table1[[#This Row],[2021 AV (BOR final)]]</f>
        <v>-18941</v>
      </c>
      <c r="AB140" s="8">
        <f>Table1[[#This Row],[2023 AV (BOR final)]]-Table1[[#This Row],[2022 AV (BOR final)]]</f>
        <v>0</v>
      </c>
      <c r="AC140" s="8">
        <f>Table1[[#This Row],[2022 Tax Bill]]-Table1[[#This Row],[2021 Tax Bill]]</f>
        <v>-3556.9499999999989</v>
      </c>
      <c r="AD140" s="3">
        <f>COUNTIF(D:D,Table1[[#This Row],[Project Name]])</f>
        <v>1</v>
      </c>
      <c r="AE140" s="2">
        <f>IF(Table1[[#This Row],[Year Accepted]]=2022,Table1[[#This Row],[2021 AV (BOR final)]],Table1[[#This Row],[2022 AV (BOR final)]])</f>
        <v>75766</v>
      </c>
      <c r="AF140" s="2">
        <f>IF(Table1[[#This Row],[Year Accepted]]=2022,Table1[[#This Row],[2022 AV (BOR final)]],Table1[[#This Row],[2023 AV (BOR final)]])</f>
        <v>56825</v>
      </c>
      <c r="AG140" s="2">
        <f>IF(Table1[[#This Row],[Year Accepted]]=2022,Table1[[#This Row],[2021 Tax Bill]],Table1[[#This Row],[2022 Tax Bill]])</f>
        <v>15281.38</v>
      </c>
      <c r="AH140" s="2">
        <f>IF(Table1[[#This Row],[Year Accepted]]=2022,Table1[[#This Row],[2022 Tax Bill]],Table1[[#This Row],[2023 Tax Bill]])</f>
        <v>11724.43</v>
      </c>
    </row>
    <row r="141" spans="1:34" x14ac:dyDescent="0.25">
      <c r="A141" s="3" t="s">
        <v>25</v>
      </c>
      <c r="B141" s="3" t="s">
        <v>26</v>
      </c>
      <c r="C141" s="3" t="s">
        <v>27</v>
      </c>
      <c r="D141" s="3" t="s">
        <v>1767</v>
      </c>
      <c r="E141" s="3" t="s">
        <v>1768</v>
      </c>
      <c r="F141" s="3" t="s">
        <v>1769</v>
      </c>
      <c r="G141" s="3">
        <v>2022</v>
      </c>
      <c r="H141" s="3">
        <v>2021</v>
      </c>
      <c r="I141" s="4">
        <v>329510</v>
      </c>
      <c r="J141" s="3" t="s">
        <v>31</v>
      </c>
      <c r="K141" s="4">
        <v>58540.81</v>
      </c>
      <c r="L141" s="4">
        <v>214181</v>
      </c>
      <c r="M141" s="3" t="s">
        <v>31</v>
      </c>
      <c r="N141" s="4">
        <v>39022.410000000003</v>
      </c>
      <c r="O141" s="4">
        <v>214181</v>
      </c>
      <c r="P141" s="3" t="s">
        <v>31</v>
      </c>
      <c r="Q141" s="4">
        <v>40123.99</v>
      </c>
      <c r="R141" s="3">
        <v>-87.607175745224296</v>
      </c>
      <c r="S141" s="3">
        <v>41.813822977759401</v>
      </c>
      <c r="T141" s="3" t="s">
        <v>1770</v>
      </c>
      <c r="U141" s="3" t="s">
        <v>33</v>
      </c>
      <c r="V141" s="3" t="s">
        <v>309</v>
      </c>
      <c r="W141" s="3" t="s">
        <v>35</v>
      </c>
      <c r="X141" s="3" t="s">
        <v>36</v>
      </c>
      <c r="Y141" s="3" t="s">
        <v>56</v>
      </c>
      <c r="Z141" s="3" t="s">
        <v>57</v>
      </c>
      <c r="AA141" s="8">
        <f>Table1[[#This Row],[2022 AV (BOR final)]]-Table1[[#This Row],[2021 AV (BOR final)]]</f>
        <v>-115329</v>
      </c>
      <c r="AB141" s="8">
        <f>Table1[[#This Row],[2023 AV (BOR final)]]-Table1[[#This Row],[2022 AV (BOR final)]]</f>
        <v>0</v>
      </c>
      <c r="AC141" s="8">
        <f>Table1[[#This Row],[2022 Tax Bill]]-Table1[[#This Row],[2021 Tax Bill]]</f>
        <v>-19518.399999999994</v>
      </c>
      <c r="AD141" s="3">
        <f>COUNTIF(D:D,Table1[[#This Row],[Project Name]])</f>
        <v>3</v>
      </c>
      <c r="AE141" s="2">
        <f>IF(Table1[[#This Row],[Year Accepted]]=2022,Table1[[#This Row],[2021 AV (BOR final)]],Table1[[#This Row],[2022 AV (BOR final)]])</f>
        <v>329510</v>
      </c>
      <c r="AF141" s="2">
        <f>IF(Table1[[#This Row],[Year Accepted]]=2022,Table1[[#This Row],[2022 AV (BOR final)]],Table1[[#This Row],[2023 AV (BOR final)]])</f>
        <v>214181</v>
      </c>
      <c r="AG141" s="2">
        <f>IF(Table1[[#This Row],[Year Accepted]]=2022,Table1[[#This Row],[2021 Tax Bill]],Table1[[#This Row],[2022 Tax Bill]])</f>
        <v>58540.81</v>
      </c>
      <c r="AH141" s="2">
        <f>IF(Table1[[#This Row],[Year Accepted]]=2022,Table1[[#This Row],[2022 Tax Bill]],Table1[[#This Row],[2023 Tax Bill]])</f>
        <v>39022.410000000003</v>
      </c>
    </row>
    <row r="142" spans="1:34" x14ac:dyDescent="0.25">
      <c r="A142" s="3" t="s">
        <v>25</v>
      </c>
      <c r="B142" s="3" t="s">
        <v>26</v>
      </c>
      <c r="C142" s="3" t="s">
        <v>27</v>
      </c>
      <c r="D142" s="3" t="s">
        <v>1767</v>
      </c>
      <c r="E142" s="3" t="s">
        <v>4386</v>
      </c>
      <c r="F142" s="3" t="s">
        <v>4387</v>
      </c>
      <c r="G142" s="3">
        <v>2022</v>
      </c>
      <c r="H142" s="3">
        <v>2021</v>
      </c>
      <c r="I142" s="4">
        <v>8884</v>
      </c>
      <c r="J142" s="3" t="s">
        <v>269</v>
      </c>
      <c r="K142" s="4">
        <v>1325.96</v>
      </c>
      <c r="L142" s="4">
        <v>5774</v>
      </c>
      <c r="M142" s="3" t="s">
        <v>269</v>
      </c>
      <c r="N142" s="4">
        <v>881.56</v>
      </c>
      <c r="O142" s="4">
        <v>5774</v>
      </c>
      <c r="P142" s="3" t="s">
        <v>269</v>
      </c>
      <c r="Q142" s="4">
        <v>904.46</v>
      </c>
      <c r="R142" s="3">
        <v>-87.6075479740541</v>
      </c>
      <c r="S142" s="3">
        <v>41.813965849133503</v>
      </c>
      <c r="T142" s="3" t="s">
        <v>4388</v>
      </c>
      <c r="U142" s="3" t="s">
        <v>33</v>
      </c>
      <c r="V142" s="3" t="s">
        <v>309</v>
      </c>
      <c r="W142" s="3" t="s">
        <v>35</v>
      </c>
      <c r="X142" s="3" t="s">
        <v>36</v>
      </c>
      <c r="Y142" s="3" t="s">
        <v>56</v>
      </c>
      <c r="Z142" s="3" t="s">
        <v>57</v>
      </c>
      <c r="AA142" s="8">
        <f>Table1[[#This Row],[2022 AV (BOR final)]]-Table1[[#This Row],[2021 AV (BOR final)]]</f>
        <v>-3110</v>
      </c>
      <c r="AB142" s="8">
        <f>Table1[[#This Row],[2023 AV (BOR final)]]-Table1[[#This Row],[2022 AV (BOR final)]]</f>
        <v>0</v>
      </c>
      <c r="AC142" s="8">
        <f>Table1[[#This Row],[2022 Tax Bill]]-Table1[[#This Row],[2021 Tax Bill]]</f>
        <v>-444.40000000000009</v>
      </c>
      <c r="AD142" s="3">
        <f>COUNTIF(D:D,Table1[[#This Row],[Project Name]])</f>
        <v>3</v>
      </c>
      <c r="AE142" s="2">
        <f>IF(Table1[[#This Row],[Year Accepted]]=2022,Table1[[#This Row],[2021 AV (BOR final)]],Table1[[#This Row],[2022 AV (BOR final)]])</f>
        <v>8884</v>
      </c>
      <c r="AF142" s="2">
        <f>IF(Table1[[#This Row],[Year Accepted]]=2022,Table1[[#This Row],[2022 AV (BOR final)]],Table1[[#This Row],[2023 AV (BOR final)]])</f>
        <v>5774</v>
      </c>
      <c r="AG142" s="2">
        <f>IF(Table1[[#This Row],[Year Accepted]]=2022,Table1[[#This Row],[2021 Tax Bill]],Table1[[#This Row],[2022 Tax Bill]])</f>
        <v>1325.96</v>
      </c>
      <c r="AH142" s="2">
        <f>IF(Table1[[#This Row],[Year Accepted]]=2022,Table1[[#This Row],[2022 Tax Bill]],Table1[[#This Row],[2023 Tax Bill]])</f>
        <v>881.56</v>
      </c>
    </row>
    <row r="143" spans="1:34" x14ac:dyDescent="0.25">
      <c r="A143" s="3" t="s">
        <v>25</v>
      </c>
      <c r="B143" s="3" t="s">
        <v>26</v>
      </c>
      <c r="C143" s="3" t="s">
        <v>27</v>
      </c>
      <c r="D143" s="3" t="s">
        <v>1767</v>
      </c>
      <c r="E143" s="3" t="s">
        <v>2021</v>
      </c>
      <c r="F143" s="3" t="s">
        <v>2022</v>
      </c>
      <c r="G143" s="3">
        <v>2022</v>
      </c>
      <c r="H143" s="3">
        <v>2021</v>
      </c>
      <c r="I143" s="4">
        <v>89478</v>
      </c>
      <c r="J143" s="3" t="s">
        <v>31</v>
      </c>
      <c r="K143" s="4">
        <v>15291.3</v>
      </c>
      <c r="L143" s="4">
        <v>58158</v>
      </c>
      <c r="M143" s="3" t="s">
        <v>31</v>
      </c>
      <c r="N143" s="4">
        <v>10192.93</v>
      </c>
      <c r="O143" s="4">
        <v>58158</v>
      </c>
      <c r="P143" s="3" t="s">
        <v>31</v>
      </c>
      <c r="Q143" s="4">
        <v>10481.15</v>
      </c>
      <c r="R143" s="3">
        <v>-87.607090529856507</v>
      </c>
      <c r="S143" s="3">
        <v>41.814643805624101</v>
      </c>
      <c r="T143" s="3" t="s">
        <v>2023</v>
      </c>
      <c r="U143" s="3" t="s">
        <v>33</v>
      </c>
      <c r="V143" s="3" t="s">
        <v>309</v>
      </c>
      <c r="W143" s="3" t="s">
        <v>35</v>
      </c>
      <c r="X143" s="3" t="s">
        <v>36</v>
      </c>
      <c r="Y143" s="3" t="s">
        <v>56</v>
      </c>
      <c r="Z143" s="3" t="s">
        <v>57</v>
      </c>
      <c r="AA143" s="8">
        <f>Table1[[#This Row],[2022 AV (BOR final)]]-Table1[[#This Row],[2021 AV (BOR final)]]</f>
        <v>-31320</v>
      </c>
      <c r="AB143" s="8">
        <f>Table1[[#This Row],[2023 AV (BOR final)]]-Table1[[#This Row],[2022 AV (BOR final)]]</f>
        <v>0</v>
      </c>
      <c r="AC143" s="8">
        <f>Table1[[#This Row],[2022 Tax Bill]]-Table1[[#This Row],[2021 Tax Bill]]</f>
        <v>-5098.369999999999</v>
      </c>
      <c r="AD143" s="3">
        <f>COUNTIF(D:D,Table1[[#This Row],[Project Name]])</f>
        <v>3</v>
      </c>
      <c r="AE143" s="2">
        <f>IF(Table1[[#This Row],[Year Accepted]]=2022,Table1[[#This Row],[2021 AV (BOR final)]],Table1[[#This Row],[2022 AV (BOR final)]])</f>
        <v>89478</v>
      </c>
      <c r="AF143" s="2">
        <f>IF(Table1[[#This Row],[Year Accepted]]=2022,Table1[[#This Row],[2022 AV (BOR final)]],Table1[[#This Row],[2023 AV (BOR final)]])</f>
        <v>58158</v>
      </c>
      <c r="AG143" s="2">
        <f>IF(Table1[[#This Row],[Year Accepted]]=2022,Table1[[#This Row],[2021 Tax Bill]],Table1[[#This Row],[2022 Tax Bill]])</f>
        <v>15291.3</v>
      </c>
      <c r="AH143" s="2">
        <f>IF(Table1[[#This Row],[Year Accepted]]=2022,Table1[[#This Row],[2022 Tax Bill]],Table1[[#This Row],[2023 Tax Bill]])</f>
        <v>10192.93</v>
      </c>
    </row>
    <row r="144" spans="1:34" x14ac:dyDescent="0.25">
      <c r="A144" s="3" t="s">
        <v>25</v>
      </c>
      <c r="B144" s="3" t="s">
        <v>26</v>
      </c>
      <c r="C144" s="3" t="s">
        <v>27</v>
      </c>
      <c r="D144" s="3" t="s">
        <v>823</v>
      </c>
      <c r="E144" s="3" t="s">
        <v>1298</v>
      </c>
      <c r="F144" s="3" t="s">
        <v>1299</v>
      </c>
      <c r="G144" s="3">
        <v>2022</v>
      </c>
      <c r="H144" s="3">
        <v>2021</v>
      </c>
      <c r="I144" s="4">
        <v>12217</v>
      </c>
      <c r="J144" s="3" t="s">
        <v>240</v>
      </c>
      <c r="K144" s="4">
        <v>1650.93</v>
      </c>
      <c r="L144" s="4">
        <v>7940</v>
      </c>
      <c r="M144" s="3" t="s">
        <v>240</v>
      </c>
      <c r="N144" s="4">
        <v>1097.6099999999999</v>
      </c>
      <c r="O144" s="4">
        <v>7940</v>
      </c>
      <c r="P144" s="3" t="s">
        <v>240</v>
      </c>
      <c r="Q144" s="4">
        <v>1126.0999999999999</v>
      </c>
      <c r="R144" s="3">
        <v>-87.618496021983006</v>
      </c>
      <c r="S144" s="3">
        <v>41.808716876720197</v>
      </c>
      <c r="T144" s="3" t="s">
        <v>1300</v>
      </c>
      <c r="U144" s="3" t="s">
        <v>33</v>
      </c>
      <c r="V144" s="3" t="s">
        <v>34</v>
      </c>
      <c r="W144" s="3" t="s">
        <v>35</v>
      </c>
      <c r="X144" s="3" t="s">
        <v>36</v>
      </c>
      <c r="Y144" s="3" t="s">
        <v>37</v>
      </c>
      <c r="Z144" s="3" t="s">
        <v>38</v>
      </c>
      <c r="AA144" s="8">
        <f>Table1[[#This Row],[2022 AV (BOR final)]]-Table1[[#This Row],[2021 AV (BOR final)]]</f>
        <v>-4277</v>
      </c>
      <c r="AB144" s="8">
        <f>Table1[[#This Row],[2023 AV (BOR final)]]-Table1[[#This Row],[2022 AV (BOR final)]]</f>
        <v>0</v>
      </c>
      <c r="AC144" s="8">
        <f>Table1[[#This Row],[2022 Tax Bill]]-Table1[[#This Row],[2021 Tax Bill]]</f>
        <v>-553.32000000000016</v>
      </c>
      <c r="AD144" s="3">
        <f>COUNTIF(D:D,Table1[[#This Row],[Project Name]])</f>
        <v>13</v>
      </c>
      <c r="AE144" s="2">
        <f>IF(Table1[[#This Row],[Year Accepted]]=2022,Table1[[#This Row],[2021 AV (BOR final)]],Table1[[#This Row],[2022 AV (BOR final)]])</f>
        <v>12217</v>
      </c>
      <c r="AF144" s="2">
        <f>IF(Table1[[#This Row],[Year Accepted]]=2022,Table1[[#This Row],[2022 AV (BOR final)]],Table1[[#This Row],[2023 AV (BOR final)]])</f>
        <v>7940</v>
      </c>
      <c r="AG144" s="2">
        <f>IF(Table1[[#This Row],[Year Accepted]]=2022,Table1[[#This Row],[2021 Tax Bill]],Table1[[#This Row],[2022 Tax Bill]])</f>
        <v>1650.93</v>
      </c>
      <c r="AH144" s="2">
        <f>IF(Table1[[#This Row],[Year Accepted]]=2022,Table1[[#This Row],[2022 Tax Bill]],Table1[[#This Row],[2023 Tax Bill]])</f>
        <v>1097.6099999999999</v>
      </c>
    </row>
    <row r="145" spans="1:34" x14ac:dyDescent="0.25">
      <c r="A145" s="3" t="s">
        <v>25</v>
      </c>
      <c r="B145" s="3" t="s">
        <v>26</v>
      </c>
      <c r="C145" s="3" t="s">
        <v>27</v>
      </c>
      <c r="D145" s="3" t="s">
        <v>823</v>
      </c>
      <c r="E145" s="3" t="s">
        <v>4474</v>
      </c>
      <c r="F145" s="3" t="s">
        <v>4475</v>
      </c>
      <c r="G145" s="3">
        <v>2022</v>
      </c>
      <c r="H145" s="3">
        <v>2021</v>
      </c>
      <c r="I145" s="4">
        <v>12474</v>
      </c>
      <c r="J145" s="3" t="s">
        <v>240</v>
      </c>
      <c r="K145" s="4">
        <v>855.43</v>
      </c>
      <c r="L145" s="4">
        <v>8107</v>
      </c>
      <c r="M145" s="3" t="s">
        <v>240</v>
      </c>
      <c r="N145" s="4">
        <v>568.70000000000005</v>
      </c>
      <c r="O145" s="4">
        <v>8107</v>
      </c>
      <c r="P145" s="3" t="s">
        <v>240</v>
      </c>
      <c r="Q145" s="4">
        <v>583.48</v>
      </c>
      <c r="R145" s="3">
        <v>-87.618492564717698</v>
      </c>
      <c r="S145" s="3">
        <v>41.8085829896524</v>
      </c>
      <c r="T145" s="3" t="s">
        <v>4476</v>
      </c>
      <c r="U145" s="3" t="s">
        <v>33</v>
      </c>
      <c r="V145" s="3" t="s">
        <v>34</v>
      </c>
      <c r="W145" s="3" t="s">
        <v>35</v>
      </c>
      <c r="X145" s="3" t="s">
        <v>36</v>
      </c>
      <c r="Y145" s="3" t="s">
        <v>37</v>
      </c>
      <c r="Z145" s="3" t="s">
        <v>38</v>
      </c>
      <c r="AA145" s="8">
        <f>Table1[[#This Row],[2022 AV (BOR final)]]-Table1[[#This Row],[2021 AV (BOR final)]]</f>
        <v>-4367</v>
      </c>
      <c r="AB145" s="8">
        <f>Table1[[#This Row],[2023 AV (BOR final)]]-Table1[[#This Row],[2022 AV (BOR final)]]</f>
        <v>0</v>
      </c>
      <c r="AC145" s="8">
        <f>Table1[[#This Row],[2022 Tax Bill]]-Table1[[#This Row],[2021 Tax Bill]]</f>
        <v>-286.7299999999999</v>
      </c>
      <c r="AD145" s="3">
        <f>COUNTIF(D:D,Table1[[#This Row],[Project Name]])</f>
        <v>13</v>
      </c>
      <c r="AE145" s="2">
        <f>IF(Table1[[#This Row],[Year Accepted]]=2022,Table1[[#This Row],[2021 AV (BOR final)]],Table1[[#This Row],[2022 AV (BOR final)]])</f>
        <v>12474</v>
      </c>
      <c r="AF145" s="2">
        <f>IF(Table1[[#This Row],[Year Accepted]]=2022,Table1[[#This Row],[2022 AV (BOR final)]],Table1[[#This Row],[2023 AV (BOR final)]])</f>
        <v>8107</v>
      </c>
      <c r="AG145" s="2">
        <f>IF(Table1[[#This Row],[Year Accepted]]=2022,Table1[[#This Row],[2021 Tax Bill]],Table1[[#This Row],[2022 Tax Bill]])</f>
        <v>855.43</v>
      </c>
      <c r="AH145" s="2">
        <f>IF(Table1[[#This Row],[Year Accepted]]=2022,Table1[[#This Row],[2022 Tax Bill]],Table1[[#This Row],[2023 Tax Bill]])</f>
        <v>568.70000000000005</v>
      </c>
    </row>
    <row r="146" spans="1:34" x14ac:dyDescent="0.25">
      <c r="A146" s="3" t="s">
        <v>25</v>
      </c>
      <c r="B146" s="3" t="s">
        <v>26</v>
      </c>
      <c r="C146" s="3" t="s">
        <v>27</v>
      </c>
      <c r="D146" s="3" t="s">
        <v>823</v>
      </c>
      <c r="E146" s="3" t="s">
        <v>1171</v>
      </c>
      <c r="F146" s="3" t="s">
        <v>1172</v>
      </c>
      <c r="G146" s="3">
        <v>2022</v>
      </c>
      <c r="H146" s="3">
        <v>2021</v>
      </c>
      <c r="I146" s="4">
        <v>6385</v>
      </c>
      <c r="J146" s="3" t="s">
        <v>240</v>
      </c>
      <c r="K146" s="4">
        <v>437.84</v>
      </c>
      <c r="L146" s="4">
        <v>4149</v>
      </c>
      <c r="M146" s="3" t="s">
        <v>240</v>
      </c>
      <c r="N146" s="4">
        <v>291.02999999999997</v>
      </c>
      <c r="O146" s="4">
        <v>4149</v>
      </c>
      <c r="P146" s="3" t="s">
        <v>240</v>
      </c>
      <c r="Q146" s="4">
        <v>298.62</v>
      </c>
      <c r="R146" s="3">
        <v>-87.618490013075302</v>
      </c>
      <c r="S146" s="3">
        <v>41.8084831368447</v>
      </c>
      <c r="T146" s="3" t="s">
        <v>1173</v>
      </c>
      <c r="U146" s="3" t="s">
        <v>33</v>
      </c>
      <c r="V146" s="3" t="s">
        <v>34</v>
      </c>
      <c r="W146" s="3" t="s">
        <v>35</v>
      </c>
      <c r="X146" s="3" t="s">
        <v>36</v>
      </c>
      <c r="Y146" s="3" t="s">
        <v>37</v>
      </c>
      <c r="Z146" s="3" t="s">
        <v>38</v>
      </c>
      <c r="AA146" s="8">
        <f>Table1[[#This Row],[2022 AV (BOR final)]]-Table1[[#This Row],[2021 AV (BOR final)]]</f>
        <v>-2236</v>
      </c>
      <c r="AB146" s="8">
        <f>Table1[[#This Row],[2023 AV (BOR final)]]-Table1[[#This Row],[2022 AV (BOR final)]]</f>
        <v>0</v>
      </c>
      <c r="AC146" s="8">
        <f>Table1[[#This Row],[2022 Tax Bill]]-Table1[[#This Row],[2021 Tax Bill]]</f>
        <v>-146.81</v>
      </c>
      <c r="AD146" s="3">
        <f>COUNTIF(D:D,Table1[[#This Row],[Project Name]])</f>
        <v>13</v>
      </c>
      <c r="AE146" s="2">
        <f>IF(Table1[[#This Row],[Year Accepted]]=2022,Table1[[#This Row],[2021 AV (BOR final)]],Table1[[#This Row],[2022 AV (BOR final)]])</f>
        <v>6385</v>
      </c>
      <c r="AF146" s="2">
        <f>IF(Table1[[#This Row],[Year Accepted]]=2022,Table1[[#This Row],[2022 AV (BOR final)]],Table1[[#This Row],[2023 AV (BOR final)]])</f>
        <v>4149</v>
      </c>
      <c r="AG146" s="2">
        <f>IF(Table1[[#This Row],[Year Accepted]]=2022,Table1[[#This Row],[2021 Tax Bill]],Table1[[#This Row],[2022 Tax Bill]])</f>
        <v>437.84</v>
      </c>
      <c r="AH146" s="2">
        <f>IF(Table1[[#This Row],[Year Accepted]]=2022,Table1[[#This Row],[2022 Tax Bill]],Table1[[#This Row],[2023 Tax Bill]])</f>
        <v>291.02999999999997</v>
      </c>
    </row>
    <row r="147" spans="1:34" x14ac:dyDescent="0.25">
      <c r="A147" s="3" t="s">
        <v>25</v>
      </c>
      <c r="B147" s="3" t="s">
        <v>26</v>
      </c>
      <c r="C147" s="3" t="s">
        <v>27</v>
      </c>
      <c r="D147" s="3" t="s">
        <v>823</v>
      </c>
      <c r="E147" s="3" t="s">
        <v>3169</v>
      </c>
      <c r="F147" s="3" t="s">
        <v>3170</v>
      </c>
      <c r="G147" s="3">
        <v>2022</v>
      </c>
      <c r="H147" s="3">
        <v>2021</v>
      </c>
      <c r="I147" s="4">
        <v>19008</v>
      </c>
      <c r="J147" s="3" t="s">
        <v>240</v>
      </c>
      <c r="K147" s="4">
        <v>2568.59</v>
      </c>
      <c r="L147" s="4">
        <v>12354</v>
      </c>
      <c r="M147" s="3" t="s">
        <v>240</v>
      </c>
      <c r="N147" s="4">
        <v>1707.77</v>
      </c>
      <c r="O147" s="4">
        <v>12354</v>
      </c>
      <c r="P147" s="3" t="s">
        <v>240</v>
      </c>
      <c r="Q147" s="4">
        <v>1752.13</v>
      </c>
      <c r="R147" s="3">
        <v>-87.618483843441794</v>
      </c>
      <c r="S147" s="3">
        <v>41.808243029178897</v>
      </c>
      <c r="T147" s="3" t="s">
        <v>3171</v>
      </c>
      <c r="U147" s="3" t="s">
        <v>33</v>
      </c>
      <c r="V147" s="3" t="s">
        <v>34</v>
      </c>
      <c r="W147" s="3" t="s">
        <v>35</v>
      </c>
      <c r="X147" s="3" t="s">
        <v>36</v>
      </c>
      <c r="Y147" s="3" t="s">
        <v>37</v>
      </c>
      <c r="Z147" s="3" t="s">
        <v>38</v>
      </c>
      <c r="AA147" s="8">
        <f>Table1[[#This Row],[2022 AV (BOR final)]]-Table1[[#This Row],[2021 AV (BOR final)]]</f>
        <v>-6654</v>
      </c>
      <c r="AB147" s="8">
        <f>Table1[[#This Row],[2023 AV (BOR final)]]-Table1[[#This Row],[2022 AV (BOR final)]]</f>
        <v>0</v>
      </c>
      <c r="AC147" s="8">
        <f>Table1[[#This Row],[2022 Tax Bill]]-Table1[[#This Row],[2021 Tax Bill]]</f>
        <v>-860.82000000000016</v>
      </c>
      <c r="AD147" s="3">
        <f>COUNTIF(D:D,Table1[[#This Row],[Project Name]])</f>
        <v>13</v>
      </c>
      <c r="AE147" s="2">
        <f>IF(Table1[[#This Row],[Year Accepted]]=2022,Table1[[#This Row],[2021 AV (BOR final)]],Table1[[#This Row],[2022 AV (BOR final)]])</f>
        <v>19008</v>
      </c>
      <c r="AF147" s="2">
        <f>IF(Table1[[#This Row],[Year Accepted]]=2022,Table1[[#This Row],[2022 AV (BOR final)]],Table1[[#This Row],[2023 AV (BOR final)]])</f>
        <v>12354</v>
      </c>
      <c r="AG147" s="2">
        <f>IF(Table1[[#This Row],[Year Accepted]]=2022,Table1[[#This Row],[2021 Tax Bill]],Table1[[#This Row],[2022 Tax Bill]])</f>
        <v>2568.59</v>
      </c>
      <c r="AH147" s="2">
        <f>IF(Table1[[#This Row],[Year Accepted]]=2022,Table1[[#This Row],[2022 Tax Bill]],Table1[[#This Row],[2023 Tax Bill]])</f>
        <v>1707.77</v>
      </c>
    </row>
    <row r="148" spans="1:34" x14ac:dyDescent="0.25">
      <c r="A148" s="3" t="s">
        <v>25</v>
      </c>
      <c r="B148" s="3" t="s">
        <v>26</v>
      </c>
      <c r="C148" s="3" t="s">
        <v>27</v>
      </c>
      <c r="D148" s="3" t="s">
        <v>823</v>
      </c>
      <c r="E148" s="3" t="s">
        <v>4410</v>
      </c>
      <c r="F148" s="3" t="s">
        <v>4411</v>
      </c>
      <c r="G148" s="3">
        <v>2022</v>
      </c>
      <c r="H148" s="3">
        <v>2021</v>
      </c>
      <c r="I148" s="4">
        <v>18784</v>
      </c>
      <c r="J148" s="3" t="s">
        <v>240</v>
      </c>
      <c r="K148" s="4">
        <v>2273.1799999999998</v>
      </c>
      <c r="L148" s="4">
        <v>12209</v>
      </c>
      <c r="M148" s="3" t="s">
        <v>240</v>
      </c>
      <c r="N148" s="4">
        <v>1511.42</v>
      </c>
      <c r="O148" s="4">
        <v>12209</v>
      </c>
      <c r="P148" s="3" t="s">
        <v>240</v>
      </c>
      <c r="Q148" s="4">
        <v>1550.66</v>
      </c>
      <c r="R148" s="3">
        <v>-87.618480306765605</v>
      </c>
      <c r="S148" s="3">
        <v>41.808105848059597</v>
      </c>
      <c r="T148" s="3" t="s">
        <v>4412</v>
      </c>
      <c r="U148" s="3" t="s">
        <v>33</v>
      </c>
      <c r="V148" s="3" t="s">
        <v>34</v>
      </c>
      <c r="W148" s="3" t="s">
        <v>35</v>
      </c>
      <c r="X148" s="3" t="s">
        <v>36</v>
      </c>
      <c r="Y148" s="3" t="s">
        <v>37</v>
      </c>
      <c r="Z148" s="3" t="s">
        <v>38</v>
      </c>
      <c r="AA148" s="8">
        <f>Table1[[#This Row],[2022 AV (BOR final)]]-Table1[[#This Row],[2021 AV (BOR final)]]</f>
        <v>-6575</v>
      </c>
      <c r="AB148" s="8">
        <f>Table1[[#This Row],[2023 AV (BOR final)]]-Table1[[#This Row],[2022 AV (BOR final)]]</f>
        <v>0</v>
      </c>
      <c r="AC148" s="8">
        <f>Table1[[#This Row],[2022 Tax Bill]]-Table1[[#This Row],[2021 Tax Bill]]</f>
        <v>-761.75999999999976</v>
      </c>
      <c r="AD148" s="3">
        <f>COUNTIF(D:D,Table1[[#This Row],[Project Name]])</f>
        <v>13</v>
      </c>
      <c r="AE148" s="2">
        <f>IF(Table1[[#This Row],[Year Accepted]]=2022,Table1[[#This Row],[2021 AV (BOR final)]],Table1[[#This Row],[2022 AV (BOR final)]])</f>
        <v>18784</v>
      </c>
      <c r="AF148" s="2">
        <f>IF(Table1[[#This Row],[Year Accepted]]=2022,Table1[[#This Row],[2022 AV (BOR final)]],Table1[[#This Row],[2023 AV (BOR final)]])</f>
        <v>12209</v>
      </c>
      <c r="AG148" s="2">
        <f>IF(Table1[[#This Row],[Year Accepted]]=2022,Table1[[#This Row],[2021 Tax Bill]],Table1[[#This Row],[2022 Tax Bill]])</f>
        <v>2273.1799999999998</v>
      </c>
      <c r="AH148" s="2">
        <f>IF(Table1[[#This Row],[Year Accepted]]=2022,Table1[[#This Row],[2022 Tax Bill]],Table1[[#This Row],[2023 Tax Bill]])</f>
        <v>1511.42</v>
      </c>
    </row>
    <row r="149" spans="1:34" x14ac:dyDescent="0.25">
      <c r="A149" s="3" t="s">
        <v>25</v>
      </c>
      <c r="B149" s="3" t="s">
        <v>26</v>
      </c>
      <c r="C149" s="3" t="s">
        <v>27</v>
      </c>
      <c r="D149" s="3" t="s">
        <v>823</v>
      </c>
      <c r="E149" s="3" t="s">
        <v>1107</v>
      </c>
      <c r="F149" s="3" t="s">
        <v>1108</v>
      </c>
      <c r="G149" s="3">
        <v>2022</v>
      </c>
      <c r="H149" s="3">
        <v>2021</v>
      </c>
      <c r="I149" s="4">
        <v>16094</v>
      </c>
      <c r="J149" s="3" t="s">
        <v>240</v>
      </c>
      <c r="K149" s="4">
        <v>2174.8200000000002</v>
      </c>
      <c r="L149" s="4">
        <v>10460</v>
      </c>
      <c r="M149" s="3" t="s">
        <v>240</v>
      </c>
      <c r="N149" s="4">
        <v>1445.97</v>
      </c>
      <c r="O149" s="4">
        <v>10460</v>
      </c>
      <c r="P149" s="3" t="s">
        <v>240</v>
      </c>
      <c r="Q149" s="4">
        <v>1483.49</v>
      </c>
      <c r="R149" s="3">
        <v>-87.618476806724203</v>
      </c>
      <c r="S149" s="3">
        <v>41.807968667199503</v>
      </c>
      <c r="T149" s="3" t="s">
        <v>1109</v>
      </c>
      <c r="U149" s="3" t="s">
        <v>33</v>
      </c>
      <c r="V149" s="3" t="s">
        <v>34</v>
      </c>
      <c r="W149" s="3" t="s">
        <v>35</v>
      </c>
      <c r="X149" s="3" t="s">
        <v>36</v>
      </c>
      <c r="Y149" s="3" t="s">
        <v>37</v>
      </c>
      <c r="Z149" s="3" t="s">
        <v>38</v>
      </c>
      <c r="AA149" s="8">
        <f>Table1[[#This Row],[2022 AV (BOR final)]]-Table1[[#This Row],[2021 AV (BOR final)]]</f>
        <v>-5634</v>
      </c>
      <c r="AB149" s="8">
        <f>Table1[[#This Row],[2023 AV (BOR final)]]-Table1[[#This Row],[2022 AV (BOR final)]]</f>
        <v>0</v>
      </c>
      <c r="AC149" s="8">
        <f>Table1[[#This Row],[2022 Tax Bill]]-Table1[[#This Row],[2021 Tax Bill]]</f>
        <v>-728.85000000000014</v>
      </c>
      <c r="AD149" s="3">
        <f>COUNTIF(D:D,Table1[[#This Row],[Project Name]])</f>
        <v>13</v>
      </c>
      <c r="AE149" s="2">
        <f>IF(Table1[[#This Row],[Year Accepted]]=2022,Table1[[#This Row],[2021 AV (BOR final)]],Table1[[#This Row],[2022 AV (BOR final)]])</f>
        <v>16094</v>
      </c>
      <c r="AF149" s="2">
        <f>IF(Table1[[#This Row],[Year Accepted]]=2022,Table1[[#This Row],[2022 AV (BOR final)]],Table1[[#This Row],[2023 AV (BOR final)]])</f>
        <v>10460</v>
      </c>
      <c r="AG149" s="2">
        <f>IF(Table1[[#This Row],[Year Accepted]]=2022,Table1[[#This Row],[2021 Tax Bill]],Table1[[#This Row],[2022 Tax Bill]])</f>
        <v>2174.8200000000002</v>
      </c>
      <c r="AH149" s="2">
        <f>IF(Table1[[#This Row],[Year Accepted]]=2022,Table1[[#This Row],[2022 Tax Bill]],Table1[[#This Row],[2023 Tax Bill]])</f>
        <v>1445.97</v>
      </c>
    </row>
    <row r="150" spans="1:34" x14ac:dyDescent="0.25">
      <c r="A150" s="3" t="s">
        <v>25</v>
      </c>
      <c r="B150" s="3" t="s">
        <v>71</v>
      </c>
      <c r="C150" s="3" t="s">
        <v>27</v>
      </c>
      <c r="D150" s="3" t="s">
        <v>3843</v>
      </c>
      <c r="E150" s="3" t="s">
        <v>3844</v>
      </c>
      <c r="F150" s="3" t="s">
        <v>3845</v>
      </c>
      <c r="G150" s="3">
        <v>2022</v>
      </c>
      <c r="H150" s="3">
        <v>2021</v>
      </c>
      <c r="I150" s="4">
        <v>158129</v>
      </c>
      <c r="J150" s="3" t="s">
        <v>52</v>
      </c>
      <c r="K150" s="4">
        <v>31893.26</v>
      </c>
      <c r="L150" s="4">
        <v>118597</v>
      </c>
      <c r="M150" s="3" t="s">
        <v>52</v>
      </c>
      <c r="N150" s="4">
        <v>24469.58</v>
      </c>
      <c r="O150" s="4">
        <v>118597</v>
      </c>
      <c r="P150" s="3" t="s">
        <v>52</v>
      </c>
      <c r="Q150" s="4">
        <v>25105.07</v>
      </c>
      <c r="R150" s="3">
        <v>-87.6232285918027</v>
      </c>
      <c r="S150" s="3">
        <v>41.8058631186573</v>
      </c>
      <c r="T150" s="3" t="s">
        <v>3846</v>
      </c>
      <c r="U150" s="3" t="s">
        <v>33</v>
      </c>
      <c r="V150" s="3" t="s">
        <v>34</v>
      </c>
      <c r="W150" s="3" t="s">
        <v>35</v>
      </c>
      <c r="X150" s="3" t="s">
        <v>36</v>
      </c>
      <c r="Y150" s="3" t="s">
        <v>37</v>
      </c>
      <c r="Z150" s="3" t="s">
        <v>38</v>
      </c>
      <c r="AA150" s="8">
        <f>Table1[[#This Row],[2022 AV (BOR final)]]-Table1[[#This Row],[2021 AV (BOR final)]]</f>
        <v>-39532</v>
      </c>
      <c r="AB150" s="8">
        <f>Table1[[#This Row],[2023 AV (BOR final)]]-Table1[[#This Row],[2022 AV (BOR final)]]</f>
        <v>0</v>
      </c>
      <c r="AC150" s="8">
        <f>Table1[[#This Row],[2022 Tax Bill]]-Table1[[#This Row],[2021 Tax Bill]]</f>
        <v>-7423.6799999999967</v>
      </c>
      <c r="AD150" s="3">
        <f>COUNTIF(D:D,Table1[[#This Row],[Project Name]])</f>
        <v>1</v>
      </c>
      <c r="AE150" s="2">
        <f>IF(Table1[[#This Row],[Year Accepted]]=2022,Table1[[#This Row],[2021 AV (BOR final)]],Table1[[#This Row],[2022 AV (BOR final)]])</f>
        <v>158129</v>
      </c>
      <c r="AF150" s="2">
        <f>IF(Table1[[#This Row],[Year Accepted]]=2022,Table1[[#This Row],[2022 AV (BOR final)]],Table1[[#This Row],[2023 AV (BOR final)]])</f>
        <v>118597</v>
      </c>
      <c r="AG150" s="2">
        <f>IF(Table1[[#This Row],[Year Accepted]]=2022,Table1[[#This Row],[2021 Tax Bill]],Table1[[#This Row],[2022 Tax Bill]])</f>
        <v>31893.26</v>
      </c>
      <c r="AH150" s="2">
        <f>IF(Table1[[#This Row],[Year Accepted]]=2022,Table1[[#This Row],[2022 Tax Bill]],Table1[[#This Row],[2023 Tax Bill]])</f>
        <v>24469.58</v>
      </c>
    </row>
    <row r="151" spans="1:34" x14ac:dyDescent="0.25">
      <c r="A151" s="3" t="s">
        <v>25</v>
      </c>
      <c r="B151" s="3" t="s">
        <v>26</v>
      </c>
      <c r="C151" s="3" t="s">
        <v>27</v>
      </c>
      <c r="D151" s="3" t="s">
        <v>823</v>
      </c>
      <c r="E151" s="3" t="s">
        <v>2037</v>
      </c>
      <c r="F151" s="3" t="s">
        <v>2038</v>
      </c>
      <c r="G151" s="3">
        <v>2022</v>
      </c>
      <c r="H151" s="3">
        <v>2021</v>
      </c>
      <c r="I151" s="4">
        <v>17859</v>
      </c>
      <c r="J151" s="3" t="s">
        <v>240</v>
      </c>
      <c r="K151" s="4">
        <v>1800.95</v>
      </c>
      <c r="L151" s="4">
        <v>11608</v>
      </c>
      <c r="M151" s="3" t="s">
        <v>240</v>
      </c>
      <c r="N151" s="4">
        <v>1197.46</v>
      </c>
      <c r="O151" s="4">
        <v>11608</v>
      </c>
      <c r="P151" s="3" t="s">
        <v>240</v>
      </c>
      <c r="Q151" s="4">
        <v>1228.57</v>
      </c>
      <c r="R151" s="3">
        <v>-87.618460206364801</v>
      </c>
      <c r="S151" s="3">
        <v>41.806733298293501</v>
      </c>
      <c r="T151" s="3" t="s">
        <v>2039</v>
      </c>
      <c r="U151" s="3" t="s">
        <v>33</v>
      </c>
      <c r="V151" s="3" t="s">
        <v>34</v>
      </c>
      <c r="W151" s="3" t="s">
        <v>35</v>
      </c>
      <c r="X151" s="3" t="s">
        <v>36</v>
      </c>
      <c r="Y151" s="3" t="s">
        <v>37</v>
      </c>
      <c r="Z151" s="3" t="s">
        <v>38</v>
      </c>
      <c r="AA151" s="8">
        <f>Table1[[#This Row],[2022 AV (BOR final)]]-Table1[[#This Row],[2021 AV (BOR final)]]</f>
        <v>-6251</v>
      </c>
      <c r="AB151" s="8">
        <f>Table1[[#This Row],[2023 AV (BOR final)]]-Table1[[#This Row],[2022 AV (BOR final)]]</f>
        <v>0</v>
      </c>
      <c r="AC151" s="8">
        <f>Table1[[#This Row],[2022 Tax Bill]]-Table1[[#This Row],[2021 Tax Bill]]</f>
        <v>-603.49</v>
      </c>
      <c r="AD151" s="3">
        <f>COUNTIF(D:D,Table1[[#This Row],[Project Name]])</f>
        <v>13</v>
      </c>
      <c r="AE151" s="2">
        <f>IF(Table1[[#This Row],[Year Accepted]]=2022,Table1[[#This Row],[2021 AV (BOR final)]],Table1[[#This Row],[2022 AV (BOR final)]])</f>
        <v>17859</v>
      </c>
      <c r="AF151" s="2">
        <f>IF(Table1[[#This Row],[Year Accepted]]=2022,Table1[[#This Row],[2022 AV (BOR final)]],Table1[[#This Row],[2023 AV (BOR final)]])</f>
        <v>11608</v>
      </c>
      <c r="AG151" s="2">
        <f>IF(Table1[[#This Row],[Year Accepted]]=2022,Table1[[#This Row],[2021 Tax Bill]],Table1[[#This Row],[2022 Tax Bill]])</f>
        <v>1800.95</v>
      </c>
      <c r="AH151" s="2">
        <f>IF(Table1[[#This Row],[Year Accepted]]=2022,Table1[[#This Row],[2022 Tax Bill]],Table1[[#This Row],[2023 Tax Bill]])</f>
        <v>1197.46</v>
      </c>
    </row>
    <row r="152" spans="1:34" x14ac:dyDescent="0.25">
      <c r="A152" s="3" t="s">
        <v>25</v>
      </c>
      <c r="B152" s="3" t="s">
        <v>26</v>
      </c>
      <c r="C152" s="3" t="s">
        <v>27</v>
      </c>
      <c r="D152" s="3" t="s">
        <v>823</v>
      </c>
      <c r="E152" s="3" t="s">
        <v>4737</v>
      </c>
      <c r="F152" s="3" t="s">
        <v>4738</v>
      </c>
      <c r="G152" s="3">
        <v>2022</v>
      </c>
      <c r="H152" s="3">
        <v>2021</v>
      </c>
      <c r="I152" s="4">
        <v>16826</v>
      </c>
      <c r="J152" s="3" t="s">
        <v>240</v>
      </c>
      <c r="K152" s="4">
        <v>2273.73</v>
      </c>
      <c r="L152" s="4">
        <v>10937</v>
      </c>
      <c r="M152" s="3" t="s">
        <v>240</v>
      </c>
      <c r="N152" s="4">
        <v>1511.95</v>
      </c>
      <c r="O152" s="4">
        <v>10937</v>
      </c>
      <c r="P152" s="3" t="s">
        <v>240</v>
      </c>
      <c r="Q152" s="4">
        <v>1551.17</v>
      </c>
      <c r="R152" s="3">
        <v>-87.618442471417794</v>
      </c>
      <c r="S152" s="3">
        <v>41.8065847395427</v>
      </c>
      <c r="T152" s="3" t="s">
        <v>4739</v>
      </c>
      <c r="U152" s="3" t="s">
        <v>33</v>
      </c>
      <c r="V152" s="3" t="s">
        <v>34</v>
      </c>
      <c r="W152" s="3" t="s">
        <v>35</v>
      </c>
      <c r="X152" s="3" t="s">
        <v>36</v>
      </c>
      <c r="Y152" s="3" t="s">
        <v>37</v>
      </c>
      <c r="Z152" s="3" t="s">
        <v>38</v>
      </c>
      <c r="AA152" s="8">
        <f>Table1[[#This Row],[2022 AV (BOR final)]]-Table1[[#This Row],[2021 AV (BOR final)]]</f>
        <v>-5889</v>
      </c>
      <c r="AB152" s="8">
        <f>Table1[[#This Row],[2023 AV (BOR final)]]-Table1[[#This Row],[2022 AV (BOR final)]]</f>
        <v>0</v>
      </c>
      <c r="AC152" s="8">
        <f>Table1[[#This Row],[2022 Tax Bill]]-Table1[[#This Row],[2021 Tax Bill]]</f>
        <v>-761.78</v>
      </c>
      <c r="AD152" s="3">
        <f>COUNTIF(D:D,Table1[[#This Row],[Project Name]])</f>
        <v>13</v>
      </c>
      <c r="AE152" s="2">
        <f>IF(Table1[[#This Row],[Year Accepted]]=2022,Table1[[#This Row],[2021 AV (BOR final)]],Table1[[#This Row],[2022 AV (BOR final)]])</f>
        <v>16826</v>
      </c>
      <c r="AF152" s="2">
        <f>IF(Table1[[#This Row],[Year Accepted]]=2022,Table1[[#This Row],[2022 AV (BOR final)]],Table1[[#This Row],[2023 AV (BOR final)]])</f>
        <v>10937</v>
      </c>
      <c r="AG152" s="2">
        <f>IF(Table1[[#This Row],[Year Accepted]]=2022,Table1[[#This Row],[2021 Tax Bill]],Table1[[#This Row],[2022 Tax Bill]])</f>
        <v>2273.73</v>
      </c>
      <c r="AH152" s="2">
        <f>IF(Table1[[#This Row],[Year Accepted]]=2022,Table1[[#This Row],[2022 Tax Bill]],Table1[[#This Row],[2023 Tax Bill]])</f>
        <v>1511.95</v>
      </c>
    </row>
    <row r="153" spans="1:34" x14ac:dyDescent="0.25">
      <c r="A153" s="3" t="s">
        <v>25</v>
      </c>
      <c r="B153" s="3" t="s">
        <v>26</v>
      </c>
      <c r="C153" s="3" t="s">
        <v>27</v>
      </c>
      <c r="D153" s="3" t="s">
        <v>5214</v>
      </c>
      <c r="E153" s="3" t="s">
        <v>5215</v>
      </c>
      <c r="F153" s="3" t="s">
        <v>5216</v>
      </c>
      <c r="G153" s="3">
        <v>2022</v>
      </c>
      <c r="H153" s="3">
        <v>2021</v>
      </c>
      <c r="I153" s="4">
        <v>91442</v>
      </c>
      <c r="J153" s="3" t="s">
        <v>126</v>
      </c>
      <c r="K153" s="4">
        <v>18443.07</v>
      </c>
      <c r="L153" s="4">
        <v>59437</v>
      </c>
      <c r="M153" s="3" t="s">
        <v>126</v>
      </c>
      <c r="N153" s="4">
        <v>12263.37</v>
      </c>
      <c r="O153" s="4">
        <v>59437</v>
      </c>
      <c r="P153" s="3" t="s">
        <v>126</v>
      </c>
      <c r="Q153" s="4">
        <v>12581.87</v>
      </c>
      <c r="R153" s="3">
        <v>-87.618461498708697</v>
      </c>
      <c r="S153" s="3">
        <v>41.807297314802703</v>
      </c>
      <c r="T153" s="3" t="s">
        <v>5217</v>
      </c>
      <c r="U153" s="3" t="s">
        <v>33</v>
      </c>
      <c r="V153" s="3" t="s">
        <v>34</v>
      </c>
      <c r="W153" s="3" t="s">
        <v>35</v>
      </c>
      <c r="X153" s="3" t="s">
        <v>36</v>
      </c>
      <c r="Y153" s="3" t="s">
        <v>37</v>
      </c>
      <c r="Z153" s="3" t="s">
        <v>38</v>
      </c>
      <c r="AA153" s="8">
        <f>Table1[[#This Row],[2022 AV (BOR final)]]-Table1[[#This Row],[2021 AV (BOR final)]]</f>
        <v>-32005</v>
      </c>
      <c r="AB153" s="8">
        <f>Table1[[#This Row],[2023 AV (BOR final)]]-Table1[[#This Row],[2022 AV (BOR final)]]</f>
        <v>0</v>
      </c>
      <c r="AC153" s="8">
        <f>Table1[[#This Row],[2022 Tax Bill]]-Table1[[#This Row],[2021 Tax Bill]]</f>
        <v>-6179.6999999999989</v>
      </c>
      <c r="AD153" s="3">
        <f>COUNTIF(D:D,Table1[[#This Row],[Project Name]])</f>
        <v>1</v>
      </c>
      <c r="AE153" s="2">
        <f>IF(Table1[[#This Row],[Year Accepted]]=2022,Table1[[#This Row],[2021 AV (BOR final)]],Table1[[#This Row],[2022 AV (BOR final)]])</f>
        <v>91442</v>
      </c>
      <c r="AF153" s="2">
        <f>IF(Table1[[#This Row],[Year Accepted]]=2022,Table1[[#This Row],[2022 AV (BOR final)]],Table1[[#This Row],[2023 AV (BOR final)]])</f>
        <v>59437</v>
      </c>
      <c r="AG153" s="2">
        <f>IF(Table1[[#This Row],[Year Accepted]]=2022,Table1[[#This Row],[2021 Tax Bill]],Table1[[#This Row],[2022 Tax Bill]])</f>
        <v>18443.07</v>
      </c>
      <c r="AH153" s="2">
        <f>IF(Table1[[#This Row],[Year Accepted]]=2022,Table1[[#This Row],[2022 Tax Bill]],Table1[[#This Row],[2023 Tax Bill]])</f>
        <v>12263.37</v>
      </c>
    </row>
    <row r="154" spans="1:34" x14ac:dyDescent="0.25">
      <c r="A154" s="3" t="s">
        <v>25</v>
      </c>
      <c r="B154" s="3" t="s">
        <v>26</v>
      </c>
      <c r="C154" s="3" t="s">
        <v>27</v>
      </c>
      <c r="D154" s="3" t="s">
        <v>3673</v>
      </c>
      <c r="E154" s="3" t="s">
        <v>3674</v>
      </c>
      <c r="F154" s="3" t="s">
        <v>3675</v>
      </c>
      <c r="G154" s="3">
        <v>2022</v>
      </c>
      <c r="H154" s="3">
        <v>2021</v>
      </c>
      <c r="I154" s="4">
        <v>64943</v>
      </c>
      <c r="J154" s="3" t="s">
        <v>52</v>
      </c>
      <c r="K154" s="4">
        <v>13098.42</v>
      </c>
      <c r="L154" s="4">
        <v>42212</v>
      </c>
      <c r="M154" s="3" t="s">
        <v>52</v>
      </c>
      <c r="N154" s="4">
        <v>8709.4</v>
      </c>
      <c r="O154" s="4">
        <v>42212</v>
      </c>
      <c r="P154" s="3" t="s">
        <v>52</v>
      </c>
      <c r="Q154" s="4">
        <v>8935.6</v>
      </c>
      <c r="R154" s="3">
        <v>-87.609818957126606</v>
      </c>
      <c r="S154" s="3">
        <v>41.802885410106398</v>
      </c>
      <c r="T154" s="3" t="s">
        <v>3676</v>
      </c>
      <c r="U154" s="3" t="s">
        <v>33</v>
      </c>
      <c r="V154" s="3" t="s">
        <v>170</v>
      </c>
      <c r="W154" s="3" t="s">
        <v>35</v>
      </c>
      <c r="X154" s="3" t="s">
        <v>36</v>
      </c>
      <c r="Y154" s="3" t="s">
        <v>56</v>
      </c>
      <c r="Z154" s="3" t="s">
        <v>57</v>
      </c>
      <c r="AA154" s="8">
        <f>Table1[[#This Row],[2022 AV (BOR final)]]-Table1[[#This Row],[2021 AV (BOR final)]]</f>
        <v>-22731</v>
      </c>
      <c r="AB154" s="8">
        <f>Table1[[#This Row],[2023 AV (BOR final)]]-Table1[[#This Row],[2022 AV (BOR final)]]</f>
        <v>0</v>
      </c>
      <c r="AC154" s="8">
        <f>Table1[[#This Row],[2022 Tax Bill]]-Table1[[#This Row],[2021 Tax Bill]]</f>
        <v>-4389.0200000000004</v>
      </c>
      <c r="AD154" s="3">
        <f>COUNTIF(D:D,Table1[[#This Row],[Project Name]])</f>
        <v>1</v>
      </c>
      <c r="AE154" s="2">
        <f>IF(Table1[[#This Row],[Year Accepted]]=2022,Table1[[#This Row],[2021 AV (BOR final)]],Table1[[#This Row],[2022 AV (BOR final)]])</f>
        <v>64943</v>
      </c>
      <c r="AF154" s="2">
        <f>IF(Table1[[#This Row],[Year Accepted]]=2022,Table1[[#This Row],[2022 AV (BOR final)]],Table1[[#This Row],[2023 AV (BOR final)]])</f>
        <v>42212</v>
      </c>
      <c r="AG154" s="2">
        <f>IF(Table1[[#This Row],[Year Accepted]]=2022,Table1[[#This Row],[2021 Tax Bill]],Table1[[#This Row],[2022 Tax Bill]])</f>
        <v>13098.42</v>
      </c>
      <c r="AH154" s="2">
        <f>IF(Table1[[#This Row],[Year Accepted]]=2022,Table1[[#This Row],[2022 Tax Bill]],Table1[[#This Row],[2023 Tax Bill]])</f>
        <v>8709.4</v>
      </c>
    </row>
    <row r="155" spans="1:34" x14ac:dyDescent="0.25">
      <c r="A155" s="3" t="s">
        <v>25</v>
      </c>
      <c r="B155" s="3" t="s">
        <v>71</v>
      </c>
      <c r="C155" s="3" t="s">
        <v>27</v>
      </c>
      <c r="D155" s="3" t="s">
        <v>2223</v>
      </c>
      <c r="E155" s="3" t="s">
        <v>2224</v>
      </c>
      <c r="F155" s="3" t="s">
        <v>2225</v>
      </c>
      <c r="G155" s="3">
        <v>2022</v>
      </c>
      <c r="H155" s="3">
        <v>2021</v>
      </c>
      <c r="I155" s="4">
        <v>78473</v>
      </c>
      <c r="J155" s="3" t="s">
        <v>52</v>
      </c>
      <c r="K155" s="4">
        <v>15827.33</v>
      </c>
      <c r="L155" s="4">
        <v>58855</v>
      </c>
      <c r="M155" s="3" t="s">
        <v>52</v>
      </c>
      <c r="N155" s="4">
        <v>12143.26</v>
      </c>
      <c r="O155" s="4">
        <v>58855</v>
      </c>
      <c r="P155" s="3" t="s">
        <v>52</v>
      </c>
      <c r="Q155" s="4">
        <v>12458.63</v>
      </c>
      <c r="R155" s="3">
        <v>-87.621496079064499</v>
      </c>
      <c r="S155" s="3">
        <v>41.801447060490403</v>
      </c>
      <c r="T155" s="3" t="s">
        <v>2226</v>
      </c>
      <c r="U155" s="3" t="s">
        <v>33</v>
      </c>
      <c r="V155" s="3" t="s">
        <v>34</v>
      </c>
      <c r="W155" s="3" t="s">
        <v>171</v>
      </c>
      <c r="X155" s="3" t="s">
        <v>47</v>
      </c>
      <c r="Y155" s="3" t="s">
        <v>37</v>
      </c>
      <c r="Z155" s="3" t="s">
        <v>38</v>
      </c>
      <c r="AA155" s="8">
        <f>Table1[[#This Row],[2022 AV (BOR final)]]-Table1[[#This Row],[2021 AV (BOR final)]]</f>
        <v>-19618</v>
      </c>
      <c r="AB155" s="8">
        <f>Table1[[#This Row],[2023 AV (BOR final)]]-Table1[[#This Row],[2022 AV (BOR final)]]</f>
        <v>0</v>
      </c>
      <c r="AC155" s="8">
        <f>Table1[[#This Row],[2022 Tax Bill]]-Table1[[#This Row],[2021 Tax Bill]]</f>
        <v>-3684.0699999999997</v>
      </c>
      <c r="AD155" s="3">
        <f>COUNTIF(D:D,Table1[[#This Row],[Project Name]])</f>
        <v>1</v>
      </c>
      <c r="AE155" s="2">
        <f>IF(Table1[[#This Row],[Year Accepted]]=2022,Table1[[#This Row],[2021 AV (BOR final)]],Table1[[#This Row],[2022 AV (BOR final)]])</f>
        <v>78473</v>
      </c>
      <c r="AF155" s="2">
        <f>IF(Table1[[#This Row],[Year Accepted]]=2022,Table1[[#This Row],[2022 AV (BOR final)]],Table1[[#This Row],[2023 AV (BOR final)]])</f>
        <v>58855</v>
      </c>
      <c r="AG155" s="2">
        <f>IF(Table1[[#This Row],[Year Accepted]]=2022,Table1[[#This Row],[2021 Tax Bill]],Table1[[#This Row],[2022 Tax Bill]])</f>
        <v>15827.33</v>
      </c>
      <c r="AH155" s="2">
        <f>IF(Table1[[#This Row],[Year Accepted]]=2022,Table1[[#This Row],[2022 Tax Bill]],Table1[[#This Row],[2023 Tax Bill]])</f>
        <v>12143.26</v>
      </c>
    </row>
    <row r="156" spans="1:34" x14ac:dyDescent="0.25">
      <c r="A156" s="3" t="s">
        <v>25</v>
      </c>
      <c r="B156" s="3" t="s">
        <v>26</v>
      </c>
      <c r="C156" s="3" t="s">
        <v>27</v>
      </c>
      <c r="D156" s="3" t="s">
        <v>4326</v>
      </c>
      <c r="E156" s="3" t="s">
        <v>4327</v>
      </c>
      <c r="F156" s="3" t="s">
        <v>4328</v>
      </c>
      <c r="G156" s="3">
        <v>2022</v>
      </c>
      <c r="H156" s="3">
        <v>2021</v>
      </c>
      <c r="I156" s="4">
        <v>248500</v>
      </c>
      <c r="J156" s="3" t="s">
        <v>52</v>
      </c>
      <c r="K156" s="4">
        <v>50120.31</v>
      </c>
      <c r="L156" s="4">
        <v>186375</v>
      </c>
      <c r="M156" s="3" t="s">
        <v>52</v>
      </c>
      <c r="N156" s="4">
        <v>38453.949999999997</v>
      </c>
      <c r="O156" s="4">
        <v>186375</v>
      </c>
      <c r="P156" s="3" t="s">
        <v>52</v>
      </c>
      <c r="Q156" s="4">
        <v>39452.6</v>
      </c>
      <c r="R156" s="3">
        <v>-87.616645022444203</v>
      </c>
      <c r="S156" s="3">
        <v>41.800443216353699</v>
      </c>
      <c r="T156" s="3" t="s">
        <v>4329</v>
      </c>
      <c r="U156" s="3" t="s">
        <v>33</v>
      </c>
      <c r="V156" s="3" t="s">
        <v>34</v>
      </c>
      <c r="W156" s="3" t="s">
        <v>171</v>
      </c>
      <c r="X156" s="3" t="s">
        <v>47</v>
      </c>
      <c r="Y156" s="3" t="s">
        <v>37</v>
      </c>
      <c r="Z156" s="3" t="s">
        <v>38</v>
      </c>
      <c r="AA156" s="8">
        <f>Table1[[#This Row],[2022 AV (BOR final)]]-Table1[[#This Row],[2021 AV (BOR final)]]</f>
        <v>-62125</v>
      </c>
      <c r="AB156" s="8">
        <f>Table1[[#This Row],[2023 AV (BOR final)]]-Table1[[#This Row],[2022 AV (BOR final)]]</f>
        <v>0</v>
      </c>
      <c r="AC156" s="8">
        <f>Table1[[#This Row],[2022 Tax Bill]]-Table1[[#This Row],[2021 Tax Bill]]</f>
        <v>-11666.36</v>
      </c>
      <c r="AD156" s="3">
        <f>COUNTIF(D:D,Table1[[#This Row],[Project Name]])</f>
        <v>1</v>
      </c>
      <c r="AE156" s="2">
        <f>IF(Table1[[#This Row],[Year Accepted]]=2022,Table1[[#This Row],[2021 AV (BOR final)]],Table1[[#This Row],[2022 AV (BOR final)]])</f>
        <v>248500</v>
      </c>
      <c r="AF156" s="2">
        <f>IF(Table1[[#This Row],[Year Accepted]]=2022,Table1[[#This Row],[2022 AV (BOR final)]],Table1[[#This Row],[2023 AV (BOR final)]])</f>
        <v>186375</v>
      </c>
      <c r="AG156" s="2">
        <f>IF(Table1[[#This Row],[Year Accepted]]=2022,Table1[[#This Row],[2021 Tax Bill]],Table1[[#This Row],[2022 Tax Bill]])</f>
        <v>50120.31</v>
      </c>
      <c r="AH156" s="2">
        <f>IF(Table1[[#This Row],[Year Accepted]]=2022,Table1[[#This Row],[2022 Tax Bill]],Table1[[#This Row],[2023 Tax Bill]])</f>
        <v>38453.949999999997</v>
      </c>
    </row>
    <row r="157" spans="1:34" x14ac:dyDescent="0.25">
      <c r="A157" s="3" t="s">
        <v>25</v>
      </c>
      <c r="B157" s="3" t="s">
        <v>26</v>
      </c>
      <c r="C157" s="3" t="s">
        <v>27</v>
      </c>
      <c r="D157" s="3" t="s">
        <v>3507</v>
      </c>
      <c r="E157" s="3" t="s">
        <v>3508</v>
      </c>
      <c r="F157" s="3" t="s">
        <v>3509</v>
      </c>
      <c r="G157" s="3">
        <v>2022</v>
      </c>
      <c r="H157" s="3">
        <v>2021</v>
      </c>
      <c r="I157" s="4">
        <v>202471</v>
      </c>
      <c r="J157" s="3" t="s">
        <v>126</v>
      </c>
      <c r="K157" s="4">
        <v>40836.67</v>
      </c>
      <c r="L157" s="4">
        <v>131605</v>
      </c>
      <c r="M157" s="3" t="s">
        <v>126</v>
      </c>
      <c r="N157" s="4">
        <v>27153.5</v>
      </c>
      <c r="O157" s="4">
        <v>131605</v>
      </c>
      <c r="P157" s="3" t="s">
        <v>126</v>
      </c>
      <c r="Q157" s="4">
        <v>27858.65</v>
      </c>
      <c r="R157" s="3">
        <v>-87.620306936745706</v>
      </c>
      <c r="S157" s="3">
        <v>41.795045766035003</v>
      </c>
      <c r="T157" s="3" t="s">
        <v>3510</v>
      </c>
      <c r="U157" s="3" t="s">
        <v>33</v>
      </c>
      <c r="V157" s="3" t="s">
        <v>34</v>
      </c>
      <c r="W157" s="3" t="s">
        <v>171</v>
      </c>
      <c r="X157" s="3" t="s">
        <v>47</v>
      </c>
      <c r="Y157" s="3" t="s">
        <v>37</v>
      </c>
      <c r="Z157" s="3" t="s">
        <v>38</v>
      </c>
      <c r="AA157" s="8">
        <f>Table1[[#This Row],[2022 AV (BOR final)]]-Table1[[#This Row],[2021 AV (BOR final)]]</f>
        <v>-70866</v>
      </c>
      <c r="AB157" s="8">
        <f>Table1[[#This Row],[2023 AV (BOR final)]]-Table1[[#This Row],[2022 AV (BOR final)]]</f>
        <v>0</v>
      </c>
      <c r="AC157" s="8">
        <f>Table1[[#This Row],[2022 Tax Bill]]-Table1[[#This Row],[2021 Tax Bill]]</f>
        <v>-13683.169999999998</v>
      </c>
      <c r="AD157" s="3">
        <f>COUNTIF(D:D,Table1[[#This Row],[Project Name]])</f>
        <v>1</v>
      </c>
      <c r="AE157" s="2">
        <f>IF(Table1[[#This Row],[Year Accepted]]=2022,Table1[[#This Row],[2021 AV (BOR final)]],Table1[[#This Row],[2022 AV (BOR final)]])</f>
        <v>202471</v>
      </c>
      <c r="AF157" s="2">
        <f>IF(Table1[[#This Row],[Year Accepted]]=2022,Table1[[#This Row],[2022 AV (BOR final)]],Table1[[#This Row],[2023 AV (BOR final)]])</f>
        <v>131605</v>
      </c>
      <c r="AG157" s="2">
        <f>IF(Table1[[#This Row],[Year Accepted]]=2022,Table1[[#This Row],[2021 Tax Bill]],Table1[[#This Row],[2022 Tax Bill]])</f>
        <v>40836.67</v>
      </c>
      <c r="AH157" s="2">
        <f>IF(Table1[[#This Row],[Year Accepted]]=2022,Table1[[#This Row],[2022 Tax Bill]],Table1[[#This Row],[2023 Tax Bill]])</f>
        <v>27153.5</v>
      </c>
    </row>
    <row r="158" spans="1:34" x14ac:dyDescent="0.25">
      <c r="A158" s="3" t="s">
        <v>25</v>
      </c>
      <c r="B158" s="3" t="s">
        <v>26</v>
      </c>
      <c r="C158" s="3" t="s">
        <v>27</v>
      </c>
      <c r="D158" s="3" t="s">
        <v>1373</v>
      </c>
      <c r="E158" s="3" t="s">
        <v>4296</v>
      </c>
      <c r="F158" s="3" t="s">
        <v>4297</v>
      </c>
      <c r="G158" s="3">
        <v>2022</v>
      </c>
      <c r="H158" s="3">
        <v>2021</v>
      </c>
      <c r="I158" s="4">
        <v>6438</v>
      </c>
      <c r="J158" s="3" t="s">
        <v>269</v>
      </c>
      <c r="K158" s="4">
        <v>1298.46</v>
      </c>
      <c r="L158" s="4">
        <v>6438</v>
      </c>
      <c r="M158" s="3" t="s">
        <v>269</v>
      </c>
      <c r="N158" s="4">
        <v>1328.34</v>
      </c>
      <c r="O158" s="4">
        <v>6438</v>
      </c>
      <c r="P158" s="3" t="s">
        <v>269</v>
      </c>
      <c r="Q158" s="4">
        <v>1362.83</v>
      </c>
      <c r="R158" s="3">
        <v>-87.619708910077506</v>
      </c>
      <c r="S158" s="3">
        <v>41.7954123362858</v>
      </c>
      <c r="T158" s="3" t="s">
        <v>4298</v>
      </c>
      <c r="U158" s="3" t="s">
        <v>33</v>
      </c>
      <c r="V158" s="3" t="s">
        <v>34</v>
      </c>
      <c r="W158" s="3" t="s">
        <v>171</v>
      </c>
      <c r="X158" s="3" t="s">
        <v>47</v>
      </c>
      <c r="Y158" s="3" t="s">
        <v>37</v>
      </c>
      <c r="Z158" s="3" t="s">
        <v>38</v>
      </c>
      <c r="AA158" s="8">
        <f>Table1[[#This Row],[2022 AV (BOR final)]]-Table1[[#This Row],[2021 AV (BOR final)]]</f>
        <v>0</v>
      </c>
      <c r="AB158" s="8">
        <f>Table1[[#This Row],[2023 AV (BOR final)]]-Table1[[#This Row],[2022 AV (BOR final)]]</f>
        <v>0</v>
      </c>
      <c r="AC158" s="8">
        <f>Table1[[#This Row],[2022 Tax Bill]]-Table1[[#This Row],[2021 Tax Bill]]</f>
        <v>29.879999999999882</v>
      </c>
      <c r="AD158" s="3">
        <f>COUNTIF(D:D,Table1[[#This Row],[Project Name]])</f>
        <v>3</v>
      </c>
      <c r="AE158" s="2">
        <f>IF(Table1[[#This Row],[Year Accepted]]=2022,Table1[[#This Row],[2021 AV (BOR final)]],Table1[[#This Row],[2022 AV (BOR final)]])</f>
        <v>6438</v>
      </c>
      <c r="AF158" s="2">
        <f>IF(Table1[[#This Row],[Year Accepted]]=2022,Table1[[#This Row],[2022 AV (BOR final)]],Table1[[#This Row],[2023 AV (BOR final)]])</f>
        <v>6438</v>
      </c>
      <c r="AG158" s="2">
        <f>IF(Table1[[#This Row],[Year Accepted]]=2022,Table1[[#This Row],[2021 Tax Bill]],Table1[[#This Row],[2022 Tax Bill]])</f>
        <v>1298.46</v>
      </c>
      <c r="AH158" s="2">
        <f>IF(Table1[[#This Row],[Year Accepted]]=2022,Table1[[#This Row],[2022 Tax Bill]],Table1[[#This Row],[2023 Tax Bill]])</f>
        <v>1328.34</v>
      </c>
    </row>
    <row r="159" spans="1:34" x14ac:dyDescent="0.25">
      <c r="A159" s="3" t="s">
        <v>25</v>
      </c>
      <c r="B159" s="3" t="s">
        <v>26</v>
      </c>
      <c r="C159" s="3" t="s">
        <v>27</v>
      </c>
      <c r="D159" s="3" t="s">
        <v>1373</v>
      </c>
      <c r="E159" s="3" t="s">
        <v>1374</v>
      </c>
      <c r="F159" s="3" t="s">
        <v>1375</v>
      </c>
      <c r="G159" s="3">
        <v>2022</v>
      </c>
      <c r="H159" s="3">
        <v>2021</v>
      </c>
      <c r="I159" s="4">
        <v>6075</v>
      </c>
      <c r="J159" s="3" t="s">
        <v>185</v>
      </c>
      <c r="K159" s="4">
        <v>1225.25</v>
      </c>
      <c r="L159" s="4">
        <v>6075</v>
      </c>
      <c r="M159" s="3" t="s">
        <v>185</v>
      </c>
      <c r="N159" s="4">
        <v>1253.3900000000001</v>
      </c>
      <c r="O159" s="4">
        <v>6075</v>
      </c>
      <c r="P159" s="3" t="s">
        <v>185</v>
      </c>
      <c r="Q159" s="4">
        <v>1285.98</v>
      </c>
      <c r="R159" s="3">
        <v>-87.619637820239006</v>
      </c>
      <c r="S159" s="3">
        <v>41.795304258824103</v>
      </c>
      <c r="T159" s="3" t="s">
        <v>1376</v>
      </c>
      <c r="U159" s="3" t="s">
        <v>33</v>
      </c>
      <c r="V159" s="3" t="s">
        <v>34</v>
      </c>
      <c r="W159" s="3" t="s">
        <v>171</v>
      </c>
      <c r="X159" s="3" t="s">
        <v>47</v>
      </c>
      <c r="Y159" s="3" t="s">
        <v>37</v>
      </c>
      <c r="Z159" s="3" t="s">
        <v>38</v>
      </c>
      <c r="AA159" s="8">
        <f>Table1[[#This Row],[2022 AV (BOR final)]]-Table1[[#This Row],[2021 AV (BOR final)]]</f>
        <v>0</v>
      </c>
      <c r="AB159" s="8">
        <f>Table1[[#This Row],[2023 AV (BOR final)]]-Table1[[#This Row],[2022 AV (BOR final)]]</f>
        <v>0</v>
      </c>
      <c r="AC159" s="8">
        <f>Table1[[#This Row],[2022 Tax Bill]]-Table1[[#This Row],[2021 Tax Bill]]</f>
        <v>28.1400000000001</v>
      </c>
      <c r="AD159" s="3">
        <f>COUNTIF(D:D,Table1[[#This Row],[Project Name]])</f>
        <v>3</v>
      </c>
      <c r="AE159" s="2">
        <f>IF(Table1[[#This Row],[Year Accepted]]=2022,Table1[[#This Row],[2021 AV (BOR final)]],Table1[[#This Row],[2022 AV (BOR final)]])</f>
        <v>6075</v>
      </c>
      <c r="AF159" s="2">
        <f>IF(Table1[[#This Row],[Year Accepted]]=2022,Table1[[#This Row],[2022 AV (BOR final)]],Table1[[#This Row],[2023 AV (BOR final)]])</f>
        <v>6075</v>
      </c>
      <c r="AG159" s="2">
        <f>IF(Table1[[#This Row],[Year Accepted]]=2022,Table1[[#This Row],[2021 Tax Bill]],Table1[[#This Row],[2022 Tax Bill]])</f>
        <v>1225.25</v>
      </c>
      <c r="AH159" s="2">
        <f>IF(Table1[[#This Row],[Year Accepted]]=2022,Table1[[#This Row],[2022 Tax Bill]],Table1[[#This Row],[2023 Tax Bill]])</f>
        <v>1253.3900000000001</v>
      </c>
    </row>
    <row r="160" spans="1:34" x14ac:dyDescent="0.25">
      <c r="A160" s="3" t="s">
        <v>25</v>
      </c>
      <c r="B160" s="3" t="s">
        <v>26</v>
      </c>
      <c r="C160" s="3" t="s">
        <v>27</v>
      </c>
      <c r="D160" s="3" t="s">
        <v>5346</v>
      </c>
      <c r="E160" s="3" t="s">
        <v>5347</v>
      </c>
      <c r="F160" s="3" t="s">
        <v>5348</v>
      </c>
      <c r="G160" s="3">
        <v>2022</v>
      </c>
      <c r="H160" s="3">
        <v>2021</v>
      </c>
      <c r="I160" s="4">
        <v>62658</v>
      </c>
      <c r="J160" s="3" t="s">
        <v>247</v>
      </c>
      <c r="K160" s="4">
        <v>12637.57</v>
      </c>
      <c r="L160" s="4">
        <v>40727</v>
      </c>
      <c r="M160" s="3" t="s">
        <v>247</v>
      </c>
      <c r="N160" s="4">
        <v>8403.0499999999993</v>
      </c>
      <c r="O160" s="4">
        <v>40727</v>
      </c>
      <c r="P160" s="3" t="s">
        <v>247</v>
      </c>
      <c r="Q160" s="4">
        <v>8621.26</v>
      </c>
      <c r="R160" s="3">
        <v>-87.619849346730504</v>
      </c>
      <c r="S160" s="3">
        <v>41.795081177354497</v>
      </c>
      <c r="T160" s="3" t="s">
        <v>5349</v>
      </c>
      <c r="U160" s="3" t="s">
        <v>33</v>
      </c>
      <c r="V160" s="3" t="s">
        <v>34</v>
      </c>
      <c r="W160" s="3" t="s">
        <v>171</v>
      </c>
      <c r="X160" s="3" t="s">
        <v>47</v>
      </c>
      <c r="Y160" s="3" t="s">
        <v>37</v>
      </c>
      <c r="Z160" s="3" t="s">
        <v>38</v>
      </c>
      <c r="AA160" s="8">
        <f>Table1[[#This Row],[2022 AV (BOR final)]]-Table1[[#This Row],[2021 AV (BOR final)]]</f>
        <v>-21931</v>
      </c>
      <c r="AB160" s="8">
        <f>Table1[[#This Row],[2023 AV (BOR final)]]-Table1[[#This Row],[2022 AV (BOR final)]]</f>
        <v>0</v>
      </c>
      <c r="AC160" s="8">
        <f>Table1[[#This Row],[2022 Tax Bill]]-Table1[[#This Row],[2021 Tax Bill]]</f>
        <v>-4234.5200000000004</v>
      </c>
      <c r="AD160" s="3">
        <f>COUNTIF(D:D,Table1[[#This Row],[Project Name]])</f>
        <v>1</v>
      </c>
      <c r="AE160" s="2">
        <f>IF(Table1[[#This Row],[Year Accepted]]=2022,Table1[[#This Row],[2021 AV (BOR final)]],Table1[[#This Row],[2022 AV (BOR final)]])</f>
        <v>62658</v>
      </c>
      <c r="AF160" s="2">
        <f>IF(Table1[[#This Row],[Year Accepted]]=2022,Table1[[#This Row],[2022 AV (BOR final)]],Table1[[#This Row],[2023 AV (BOR final)]])</f>
        <v>40727</v>
      </c>
      <c r="AG160" s="2">
        <f>IF(Table1[[#This Row],[Year Accepted]]=2022,Table1[[#This Row],[2021 Tax Bill]],Table1[[#This Row],[2022 Tax Bill]])</f>
        <v>12637.57</v>
      </c>
      <c r="AH160" s="2">
        <f>IF(Table1[[#This Row],[Year Accepted]]=2022,Table1[[#This Row],[2022 Tax Bill]],Table1[[#This Row],[2023 Tax Bill]])</f>
        <v>8403.0499999999993</v>
      </c>
    </row>
    <row r="161" spans="1:34" x14ac:dyDescent="0.25">
      <c r="A161" s="3" t="s">
        <v>25</v>
      </c>
      <c r="B161" s="3" t="s">
        <v>26</v>
      </c>
      <c r="C161" s="3" t="s">
        <v>27</v>
      </c>
      <c r="D161" s="3" t="s">
        <v>1373</v>
      </c>
      <c r="E161" s="3" t="s">
        <v>3775</v>
      </c>
      <c r="F161" s="3" t="s">
        <v>3776</v>
      </c>
      <c r="G161" s="3">
        <v>2022</v>
      </c>
      <c r="H161" s="3">
        <v>2021</v>
      </c>
      <c r="I161" s="4">
        <v>100781</v>
      </c>
      <c r="J161" s="3" t="s">
        <v>126</v>
      </c>
      <c r="K161" s="4">
        <v>20326.650000000001</v>
      </c>
      <c r="L161" s="4">
        <v>65507</v>
      </c>
      <c r="M161" s="3" t="s">
        <v>126</v>
      </c>
      <c r="N161" s="4">
        <v>13515.78</v>
      </c>
      <c r="O161" s="4">
        <v>65507</v>
      </c>
      <c r="P161" s="3" t="s">
        <v>126</v>
      </c>
      <c r="Q161" s="4">
        <v>13866.8</v>
      </c>
      <c r="R161" s="3">
        <v>-87.619541520751099</v>
      </c>
      <c r="S161" s="3">
        <v>41.795062496012299</v>
      </c>
      <c r="T161" s="3" t="s">
        <v>3777</v>
      </c>
      <c r="U161" s="3" t="s">
        <v>33</v>
      </c>
      <c r="V161" s="3" t="s">
        <v>34</v>
      </c>
      <c r="W161" s="3" t="s">
        <v>171</v>
      </c>
      <c r="X161" s="3" t="s">
        <v>47</v>
      </c>
      <c r="Y161" s="3" t="s">
        <v>37</v>
      </c>
      <c r="Z161" s="3" t="s">
        <v>38</v>
      </c>
      <c r="AA161" s="8">
        <f>Table1[[#This Row],[2022 AV (BOR final)]]-Table1[[#This Row],[2021 AV (BOR final)]]</f>
        <v>-35274</v>
      </c>
      <c r="AB161" s="8">
        <f>Table1[[#This Row],[2023 AV (BOR final)]]-Table1[[#This Row],[2022 AV (BOR final)]]</f>
        <v>0</v>
      </c>
      <c r="AC161" s="8">
        <f>Table1[[#This Row],[2022 Tax Bill]]-Table1[[#This Row],[2021 Tax Bill]]</f>
        <v>-6810.8700000000008</v>
      </c>
      <c r="AD161" s="3">
        <f>COUNTIF(D:D,Table1[[#This Row],[Project Name]])</f>
        <v>3</v>
      </c>
      <c r="AE161" s="2">
        <f>IF(Table1[[#This Row],[Year Accepted]]=2022,Table1[[#This Row],[2021 AV (BOR final)]],Table1[[#This Row],[2022 AV (BOR final)]])</f>
        <v>100781</v>
      </c>
      <c r="AF161" s="2">
        <f>IF(Table1[[#This Row],[Year Accepted]]=2022,Table1[[#This Row],[2022 AV (BOR final)]],Table1[[#This Row],[2023 AV (BOR final)]])</f>
        <v>65507</v>
      </c>
      <c r="AG161" s="2">
        <f>IF(Table1[[#This Row],[Year Accepted]]=2022,Table1[[#This Row],[2021 Tax Bill]],Table1[[#This Row],[2022 Tax Bill]])</f>
        <v>20326.650000000001</v>
      </c>
      <c r="AH161" s="2">
        <f>IF(Table1[[#This Row],[Year Accepted]]=2022,Table1[[#This Row],[2022 Tax Bill]],Table1[[#This Row],[2023 Tax Bill]])</f>
        <v>13515.78</v>
      </c>
    </row>
    <row r="162" spans="1:34" x14ac:dyDescent="0.25">
      <c r="A162" s="3" t="s">
        <v>25</v>
      </c>
      <c r="B162" s="3" t="s">
        <v>26</v>
      </c>
      <c r="C162" s="3" t="s">
        <v>27</v>
      </c>
      <c r="D162" s="3" t="s">
        <v>1804</v>
      </c>
      <c r="E162" s="3" t="s">
        <v>1805</v>
      </c>
      <c r="F162" s="3" t="s">
        <v>1806</v>
      </c>
      <c r="G162" s="3">
        <v>2022</v>
      </c>
      <c r="H162" s="3">
        <v>2021</v>
      </c>
      <c r="I162" s="4">
        <v>38576</v>
      </c>
      <c r="J162" s="3" t="s">
        <v>52</v>
      </c>
      <c r="K162" s="4">
        <v>7757.27</v>
      </c>
      <c r="L162" s="4">
        <v>25073</v>
      </c>
      <c r="M162" s="3" t="s">
        <v>52</v>
      </c>
      <c r="N162" s="4">
        <v>5157.08</v>
      </c>
      <c r="O162" s="4">
        <v>25073</v>
      </c>
      <c r="P162" s="3" t="s">
        <v>52</v>
      </c>
      <c r="Q162" s="4">
        <v>5309.09</v>
      </c>
      <c r="R162" s="3">
        <v>-87.599568046940405</v>
      </c>
      <c r="S162" s="3">
        <v>41.809350240879702</v>
      </c>
      <c r="T162" s="3" t="s">
        <v>1807</v>
      </c>
      <c r="U162" s="3" t="s">
        <v>33</v>
      </c>
      <c r="V162" s="3" t="s">
        <v>309</v>
      </c>
      <c r="W162" s="3" t="s">
        <v>310</v>
      </c>
      <c r="X162" s="3" t="s">
        <v>36</v>
      </c>
      <c r="Y162" s="3" t="s">
        <v>95</v>
      </c>
      <c r="Z162" s="3" t="s">
        <v>57</v>
      </c>
      <c r="AA162" s="8">
        <f>Table1[[#This Row],[2022 AV (BOR final)]]-Table1[[#This Row],[2021 AV (BOR final)]]</f>
        <v>-13503</v>
      </c>
      <c r="AB162" s="8">
        <f>Table1[[#This Row],[2023 AV (BOR final)]]-Table1[[#This Row],[2022 AV (BOR final)]]</f>
        <v>0</v>
      </c>
      <c r="AC162" s="8">
        <f>Table1[[#This Row],[2022 Tax Bill]]-Table1[[#This Row],[2021 Tax Bill]]</f>
        <v>-2600.1900000000005</v>
      </c>
      <c r="AD162" s="3">
        <f>COUNTIF(D:D,Table1[[#This Row],[Project Name]])</f>
        <v>1</v>
      </c>
      <c r="AE162" s="2">
        <f>IF(Table1[[#This Row],[Year Accepted]]=2022,Table1[[#This Row],[2021 AV (BOR final)]],Table1[[#This Row],[2022 AV (BOR final)]])</f>
        <v>38576</v>
      </c>
      <c r="AF162" s="2">
        <f>IF(Table1[[#This Row],[Year Accepted]]=2022,Table1[[#This Row],[2022 AV (BOR final)]],Table1[[#This Row],[2023 AV (BOR final)]])</f>
        <v>25073</v>
      </c>
      <c r="AG162" s="2">
        <f>IF(Table1[[#This Row],[Year Accepted]]=2022,Table1[[#This Row],[2021 Tax Bill]],Table1[[#This Row],[2022 Tax Bill]])</f>
        <v>7757.27</v>
      </c>
      <c r="AH162" s="2">
        <f>IF(Table1[[#This Row],[Year Accepted]]=2022,Table1[[#This Row],[2022 Tax Bill]],Table1[[#This Row],[2023 Tax Bill]])</f>
        <v>5157.08</v>
      </c>
    </row>
    <row r="163" spans="1:34" x14ac:dyDescent="0.25">
      <c r="A163" s="3" t="s">
        <v>25</v>
      </c>
      <c r="B163" s="3" t="s">
        <v>26</v>
      </c>
      <c r="C163" s="3" t="s">
        <v>27</v>
      </c>
      <c r="D163" s="3" t="s">
        <v>2676</v>
      </c>
      <c r="E163" s="3" t="s">
        <v>2677</v>
      </c>
      <c r="F163" s="3" t="s">
        <v>2678</v>
      </c>
      <c r="G163" s="3">
        <v>2022</v>
      </c>
      <c r="H163" s="3">
        <v>2021</v>
      </c>
      <c r="I163" s="4">
        <v>24457</v>
      </c>
      <c r="J163" s="3" t="s">
        <v>61</v>
      </c>
      <c r="K163" s="4">
        <v>4918.08</v>
      </c>
      <c r="L163" s="4">
        <v>15897</v>
      </c>
      <c r="M163" s="3" t="s">
        <v>52</v>
      </c>
      <c r="N163" s="4">
        <v>3269.73</v>
      </c>
      <c r="O163" s="4">
        <v>15897</v>
      </c>
      <c r="P163" s="3" t="s">
        <v>52</v>
      </c>
      <c r="Q163" s="4">
        <v>3366.09</v>
      </c>
      <c r="R163" s="3">
        <v>-87.599563674690302</v>
      </c>
      <c r="S163" s="3">
        <v>41.809115631796097</v>
      </c>
      <c r="T163" s="3" t="s">
        <v>2679</v>
      </c>
      <c r="U163" s="3" t="s">
        <v>33</v>
      </c>
      <c r="V163" s="3" t="s">
        <v>309</v>
      </c>
      <c r="W163" s="3" t="s">
        <v>310</v>
      </c>
      <c r="X163" s="3" t="s">
        <v>36</v>
      </c>
      <c r="Y163" s="3" t="s">
        <v>95</v>
      </c>
      <c r="Z163" s="3" t="s">
        <v>57</v>
      </c>
      <c r="AA163" s="8">
        <f>Table1[[#This Row],[2022 AV (BOR final)]]-Table1[[#This Row],[2021 AV (BOR final)]]</f>
        <v>-8560</v>
      </c>
      <c r="AB163" s="8">
        <f>Table1[[#This Row],[2023 AV (BOR final)]]-Table1[[#This Row],[2022 AV (BOR final)]]</f>
        <v>0</v>
      </c>
      <c r="AC163" s="8">
        <f>Table1[[#This Row],[2022 Tax Bill]]-Table1[[#This Row],[2021 Tax Bill]]</f>
        <v>-1648.35</v>
      </c>
      <c r="AD163" s="3">
        <f>COUNTIF(D:D,Table1[[#This Row],[Project Name]])</f>
        <v>1</v>
      </c>
      <c r="AE163" s="2">
        <f>IF(Table1[[#This Row],[Year Accepted]]=2022,Table1[[#This Row],[2021 AV (BOR final)]],Table1[[#This Row],[2022 AV (BOR final)]])</f>
        <v>24457</v>
      </c>
      <c r="AF163" s="2">
        <f>IF(Table1[[#This Row],[Year Accepted]]=2022,Table1[[#This Row],[2022 AV (BOR final)]],Table1[[#This Row],[2023 AV (BOR final)]])</f>
        <v>15897</v>
      </c>
      <c r="AG163" s="2">
        <f>IF(Table1[[#This Row],[Year Accepted]]=2022,Table1[[#This Row],[2021 Tax Bill]],Table1[[#This Row],[2022 Tax Bill]])</f>
        <v>4918.08</v>
      </c>
      <c r="AH163" s="2">
        <f>IF(Table1[[#This Row],[Year Accepted]]=2022,Table1[[#This Row],[2022 Tax Bill]],Table1[[#This Row],[2023 Tax Bill]])</f>
        <v>3269.73</v>
      </c>
    </row>
    <row r="164" spans="1:34" x14ac:dyDescent="0.25">
      <c r="A164" s="3" t="s">
        <v>25</v>
      </c>
      <c r="B164" s="3" t="s">
        <v>26</v>
      </c>
      <c r="C164" s="3" t="s">
        <v>27</v>
      </c>
      <c r="D164" s="3" t="s">
        <v>3703</v>
      </c>
      <c r="E164" s="3" t="s">
        <v>3704</v>
      </c>
      <c r="F164" s="3" t="s">
        <v>3705</v>
      </c>
      <c r="G164" s="3">
        <v>2022</v>
      </c>
      <c r="H164" s="3">
        <v>2021</v>
      </c>
      <c r="I164" s="4">
        <v>218341</v>
      </c>
      <c r="J164" s="3" t="s">
        <v>61</v>
      </c>
      <c r="K164" s="4">
        <v>50246.18</v>
      </c>
      <c r="L164" s="4">
        <v>141921</v>
      </c>
      <c r="M164" s="3" t="s">
        <v>52</v>
      </c>
      <c r="N164" s="4">
        <v>33489.32</v>
      </c>
      <c r="O164" s="4">
        <v>141921</v>
      </c>
      <c r="P164" s="3" t="s">
        <v>52</v>
      </c>
      <c r="Q164" s="4">
        <v>34537.17</v>
      </c>
      <c r="R164" s="3">
        <v>-87.600648716233593</v>
      </c>
      <c r="S164" s="3">
        <v>41.809255202532697</v>
      </c>
      <c r="T164" s="3" t="s">
        <v>3706</v>
      </c>
      <c r="U164" s="3" t="s">
        <v>33</v>
      </c>
      <c r="V164" s="3" t="s">
        <v>309</v>
      </c>
      <c r="W164" s="3" t="s">
        <v>310</v>
      </c>
      <c r="X164" s="3" t="s">
        <v>36</v>
      </c>
      <c r="Y164" s="3" t="s">
        <v>95</v>
      </c>
      <c r="Z164" s="3" t="s">
        <v>57</v>
      </c>
      <c r="AA164" s="8">
        <f>Table1[[#This Row],[2022 AV (BOR final)]]-Table1[[#This Row],[2021 AV (BOR final)]]</f>
        <v>-76420</v>
      </c>
      <c r="AB164" s="8">
        <f>Table1[[#This Row],[2023 AV (BOR final)]]-Table1[[#This Row],[2022 AV (BOR final)]]</f>
        <v>0</v>
      </c>
      <c r="AC164" s="8">
        <f>Table1[[#This Row],[2022 Tax Bill]]-Table1[[#This Row],[2021 Tax Bill]]</f>
        <v>-16756.86</v>
      </c>
      <c r="AD164" s="3">
        <f>COUNTIF(D:D,Table1[[#This Row],[Project Name]])</f>
        <v>1</v>
      </c>
      <c r="AE164" s="2">
        <f>IF(Table1[[#This Row],[Year Accepted]]=2022,Table1[[#This Row],[2021 AV (BOR final)]],Table1[[#This Row],[2022 AV (BOR final)]])</f>
        <v>218341</v>
      </c>
      <c r="AF164" s="2">
        <f>IF(Table1[[#This Row],[Year Accepted]]=2022,Table1[[#This Row],[2022 AV (BOR final)]],Table1[[#This Row],[2023 AV (BOR final)]])</f>
        <v>141921</v>
      </c>
      <c r="AG164" s="2">
        <f>IF(Table1[[#This Row],[Year Accepted]]=2022,Table1[[#This Row],[2021 Tax Bill]],Table1[[#This Row],[2022 Tax Bill]])</f>
        <v>50246.18</v>
      </c>
      <c r="AH164" s="2">
        <f>IF(Table1[[#This Row],[Year Accepted]]=2022,Table1[[#This Row],[2022 Tax Bill]],Table1[[#This Row],[2023 Tax Bill]])</f>
        <v>33489.32</v>
      </c>
    </row>
    <row r="165" spans="1:34" x14ac:dyDescent="0.25">
      <c r="A165" s="3" t="s">
        <v>25</v>
      </c>
      <c r="B165" s="3" t="s">
        <v>26</v>
      </c>
      <c r="C165" s="3" t="s">
        <v>27</v>
      </c>
      <c r="D165" s="3" t="s">
        <v>4747</v>
      </c>
      <c r="E165" s="3" t="s">
        <v>4748</v>
      </c>
      <c r="F165" s="3" t="s">
        <v>4749</v>
      </c>
      <c r="G165" s="3">
        <v>2022</v>
      </c>
      <c r="H165" s="3">
        <v>2021</v>
      </c>
      <c r="I165" s="4">
        <v>164104</v>
      </c>
      <c r="J165" s="3" t="s">
        <v>52</v>
      </c>
      <c r="K165" s="4">
        <v>32999.800000000003</v>
      </c>
      <c r="L165" s="4">
        <v>106668</v>
      </c>
      <c r="M165" s="3" t="s">
        <v>52</v>
      </c>
      <c r="N165" s="4">
        <v>21939.7</v>
      </c>
      <c r="O165" s="4">
        <v>106668</v>
      </c>
      <c r="P165" s="3" t="s">
        <v>52</v>
      </c>
      <c r="Q165" s="4">
        <v>22586.36</v>
      </c>
      <c r="R165" s="3">
        <v>-87.597896028274107</v>
      </c>
      <c r="S165" s="3">
        <v>41.809253176368202</v>
      </c>
      <c r="T165" s="3" t="s">
        <v>4750</v>
      </c>
      <c r="U165" s="3" t="s">
        <v>33</v>
      </c>
      <c r="V165" s="3" t="s">
        <v>309</v>
      </c>
      <c r="W165" s="3" t="s">
        <v>310</v>
      </c>
      <c r="X165" s="3" t="s">
        <v>36</v>
      </c>
      <c r="Y165" s="3" t="s">
        <v>95</v>
      </c>
      <c r="Z165" s="3" t="s">
        <v>57</v>
      </c>
      <c r="AA165" s="8">
        <f>Table1[[#This Row],[2022 AV (BOR final)]]-Table1[[#This Row],[2021 AV (BOR final)]]</f>
        <v>-57436</v>
      </c>
      <c r="AB165" s="8">
        <f>Table1[[#This Row],[2023 AV (BOR final)]]-Table1[[#This Row],[2022 AV (BOR final)]]</f>
        <v>0</v>
      </c>
      <c r="AC165" s="8">
        <f>Table1[[#This Row],[2022 Tax Bill]]-Table1[[#This Row],[2021 Tax Bill]]</f>
        <v>-11060.100000000002</v>
      </c>
      <c r="AD165" s="3">
        <f>COUNTIF(D:D,Table1[[#This Row],[Project Name]])</f>
        <v>1</v>
      </c>
      <c r="AE165" s="2">
        <f>IF(Table1[[#This Row],[Year Accepted]]=2022,Table1[[#This Row],[2021 AV (BOR final)]],Table1[[#This Row],[2022 AV (BOR final)]])</f>
        <v>164104</v>
      </c>
      <c r="AF165" s="2">
        <f>IF(Table1[[#This Row],[Year Accepted]]=2022,Table1[[#This Row],[2022 AV (BOR final)]],Table1[[#This Row],[2023 AV (BOR final)]])</f>
        <v>106668</v>
      </c>
      <c r="AG165" s="2">
        <f>IF(Table1[[#This Row],[Year Accepted]]=2022,Table1[[#This Row],[2021 Tax Bill]],Table1[[#This Row],[2022 Tax Bill]])</f>
        <v>32999.800000000003</v>
      </c>
      <c r="AH165" s="2">
        <f>IF(Table1[[#This Row],[Year Accepted]]=2022,Table1[[#This Row],[2022 Tax Bill]],Table1[[#This Row],[2023 Tax Bill]])</f>
        <v>21939.7</v>
      </c>
    </row>
    <row r="166" spans="1:34" x14ac:dyDescent="0.25">
      <c r="A166" s="3" t="s">
        <v>25</v>
      </c>
      <c r="B166" s="3" t="s">
        <v>26</v>
      </c>
      <c r="C166" s="3" t="s">
        <v>27</v>
      </c>
      <c r="D166" s="3" t="s">
        <v>2628</v>
      </c>
      <c r="E166" s="3" t="s">
        <v>2629</v>
      </c>
      <c r="F166" s="3" t="s">
        <v>2630</v>
      </c>
      <c r="G166" s="3">
        <v>2022</v>
      </c>
      <c r="H166" s="3">
        <v>2021</v>
      </c>
      <c r="I166" s="4">
        <v>39253</v>
      </c>
      <c r="J166" s="3" t="s">
        <v>52</v>
      </c>
      <c r="K166" s="4">
        <v>7893.42</v>
      </c>
      <c r="L166" s="4">
        <v>25514</v>
      </c>
      <c r="M166" s="3" t="s">
        <v>52</v>
      </c>
      <c r="N166" s="4">
        <v>5247.76</v>
      </c>
      <c r="O166" s="4">
        <v>25514</v>
      </c>
      <c r="P166" s="3" t="s">
        <v>52</v>
      </c>
      <c r="Q166" s="4">
        <v>5402.45</v>
      </c>
      <c r="R166" s="3">
        <v>-87.598791638770706</v>
      </c>
      <c r="S166" s="3">
        <v>41.809368996854502</v>
      </c>
      <c r="T166" s="3" t="s">
        <v>2631</v>
      </c>
      <c r="U166" s="3" t="s">
        <v>33</v>
      </c>
      <c r="V166" s="3" t="s">
        <v>309</v>
      </c>
      <c r="W166" s="3" t="s">
        <v>310</v>
      </c>
      <c r="X166" s="3" t="s">
        <v>36</v>
      </c>
      <c r="Y166" s="3" t="s">
        <v>95</v>
      </c>
      <c r="Z166" s="3" t="s">
        <v>57</v>
      </c>
      <c r="AA166" s="8">
        <f>Table1[[#This Row],[2022 AV (BOR final)]]-Table1[[#This Row],[2021 AV (BOR final)]]</f>
        <v>-13739</v>
      </c>
      <c r="AB166" s="8">
        <f>Table1[[#This Row],[2023 AV (BOR final)]]-Table1[[#This Row],[2022 AV (BOR final)]]</f>
        <v>0</v>
      </c>
      <c r="AC166" s="8">
        <f>Table1[[#This Row],[2022 Tax Bill]]-Table1[[#This Row],[2021 Tax Bill]]</f>
        <v>-2645.66</v>
      </c>
      <c r="AD166" s="3">
        <f>COUNTIF(D:D,Table1[[#This Row],[Project Name]])</f>
        <v>1</v>
      </c>
      <c r="AE166" s="2">
        <f>IF(Table1[[#This Row],[Year Accepted]]=2022,Table1[[#This Row],[2021 AV (BOR final)]],Table1[[#This Row],[2022 AV (BOR final)]])</f>
        <v>39253</v>
      </c>
      <c r="AF166" s="2">
        <f>IF(Table1[[#This Row],[Year Accepted]]=2022,Table1[[#This Row],[2022 AV (BOR final)]],Table1[[#This Row],[2023 AV (BOR final)]])</f>
        <v>25514</v>
      </c>
      <c r="AG166" s="2">
        <f>IF(Table1[[#This Row],[Year Accepted]]=2022,Table1[[#This Row],[2021 Tax Bill]],Table1[[#This Row],[2022 Tax Bill]])</f>
        <v>7893.42</v>
      </c>
      <c r="AH166" s="2">
        <f>IF(Table1[[#This Row],[Year Accepted]]=2022,Table1[[#This Row],[2022 Tax Bill]],Table1[[#This Row],[2023 Tax Bill]])</f>
        <v>5247.76</v>
      </c>
    </row>
    <row r="167" spans="1:34" x14ac:dyDescent="0.25">
      <c r="A167" s="3" t="s">
        <v>25</v>
      </c>
      <c r="B167" s="3" t="s">
        <v>71</v>
      </c>
      <c r="C167" s="3" t="s">
        <v>27</v>
      </c>
      <c r="D167" s="3" t="s">
        <v>2840</v>
      </c>
      <c r="E167" s="3" t="s">
        <v>4248</v>
      </c>
      <c r="F167" s="3" t="s">
        <v>4249</v>
      </c>
      <c r="G167" s="3">
        <v>2022</v>
      </c>
      <c r="H167" s="3">
        <v>2021</v>
      </c>
      <c r="I167" s="4">
        <v>454893</v>
      </c>
      <c r="J167" s="3" t="s">
        <v>247</v>
      </c>
      <c r="K167" s="4">
        <v>91474.79</v>
      </c>
      <c r="L167" s="4">
        <v>295679</v>
      </c>
      <c r="M167" s="3" t="s">
        <v>247</v>
      </c>
      <c r="N167" s="4">
        <v>60815.96</v>
      </c>
      <c r="O167" s="4">
        <v>295679</v>
      </c>
      <c r="P167" s="3" t="s">
        <v>247</v>
      </c>
      <c r="Q167" s="4">
        <v>62608.36</v>
      </c>
      <c r="R167" s="3">
        <v>-87.604886697561199</v>
      </c>
      <c r="S167" s="3">
        <v>41.782812521785701</v>
      </c>
      <c r="T167" s="3" t="s">
        <v>4250</v>
      </c>
      <c r="U167" s="3" t="s">
        <v>33</v>
      </c>
      <c r="V167" s="3" t="s">
        <v>170</v>
      </c>
      <c r="W167" s="3" t="s">
        <v>242</v>
      </c>
      <c r="X167" s="3" t="s">
        <v>36</v>
      </c>
      <c r="Y167" s="3" t="s">
        <v>37</v>
      </c>
      <c r="Z167" s="3" t="s">
        <v>38</v>
      </c>
      <c r="AA167" s="8">
        <f>Table1[[#This Row],[2022 AV (BOR final)]]-Table1[[#This Row],[2021 AV (BOR final)]]</f>
        <v>-159214</v>
      </c>
      <c r="AB167" s="8">
        <f>Table1[[#This Row],[2023 AV (BOR final)]]-Table1[[#This Row],[2022 AV (BOR final)]]</f>
        <v>0</v>
      </c>
      <c r="AC167" s="8">
        <f>Table1[[#This Row],[2022 Tax Bill]]-Table1[[#This Row],[2021 Tax Bill]]</f>
        <v>-30658.829999999994</v>
      </c>
      <c r="AD167" s="3">
        <f>COUNTIF(D:D,Table1[[#This Row],[Project Name]])</f>
        <v>2</v>
      </c>
      <c r="AE167" s="2">
        <f>IF(Table1[[#This Row],[Year Accepted]]=2022,Table1[[#This Row],[2021 AV (BOR final)]],Table1[[#This Row],[2022 AV (BOR final)]])</f>
        <v>454893</v>
      </c>
      <c r="AF167" s="2">
        <f>IF(Table1[[#This Row],[Year Accepted]]=2022,Table1[[#This Row],[2022 AV (BOR final)]],Table1[[#This Row],[2023 AV (BOR final)]])</f>
        <v>295679</v>
      </c>
      <c r="AG167" s="2">
        <f>IF(Table1[[#This Row],[Year Accepted]]=2022,Table1[[#This Row],[2021 Tax Bill]],Table1[[#This Row],[2022 Tax Bill]])</f>
        <v>91474.79</v>
      </c>
      <c r="AH167" s="2">
        <f>IF(Table1[[#This Row],[Year Accepted]]=2022,Table1[[#This Row],[2022 Tax Bill]],Table1[[#This Row],[2023 Tax Bill]])</f>
        <v>60815.96</v>
      </c>
    </row>
    <row r="168" spans="1:34" x14ac:dyDescent="0.25">
      <c r="A168" s="3" t="s">
        <v>25</v>
      </c>
      <c r="B168" s="3" t="s">
        <v>71</v>
      </c>
      <c r="C168" s="3" t="s">
        <v>27</v>
      </c>
      <c r="D168" s="3" t="s">
        <v>2840</v>
      </c>
      <c r="E168" s="3" t="s">
        <v>2841</v>
      </c>
      <c r="F168" s="3" t="s">
        <v>2842</v>
      </c>
      <c r="G168" s="3">
        <v>2022</v>
      </c>
      <c r="H168" s="3">
        <v>2021</v>
      </c>
      <c r="I168" s="4">
        <v>32244</v>
      </c>
      <c r="J168" s="3" t="s">
        <v>149</v>
      </c>
      <c r="K168" s="4">
        <v>6483.97</v>
      </c>
      <c r="L168" s="4">
        <v>20958</v>
      </c>
      <c r="M168" s="3" t="s">
        <v>149</v>
      </c>
      <c r="N168" s="4">
        <v>4310.7</v>
      </c>
      <c r="O168" s="4">
        <v>20958</v>
      </c>
      <c r="P168" s="3" t="s">
        <v>149</v>
      </c>
      <c r="Q168" s="4">
        <v>4437.76</v>
      </c>
      <c r="R168" s="3">
        <v>-87.604900282583998</v>
      </c>
      <c r="S168" s="3">
        <v>41.783426349179202</v>
      </c>
      <c r="T168" s="3" t="s">
        <v>2843</v>
      </c>
      <c r="U168" s="3" t="s">
        <v>33</v>
      </c>
      <c r="V168" s="3" t="s">
        <v>170</v>
      </c>
      <c r="W168" s="3" t="s">
        <v>242</v>
      </c>
      <c r="X168" s="3" t="s">
        <v>36</v>
      </c>
      <c r="Y168" s="3" t="s">
        <v>37</v>
      </c>
      <c r="Z168" s="3" t="s">
        <v>38</v>
      </c>
      <c r="AA168" s="8">
        <f>Table1[[#This Row],[2022 AV (BOR final)]]-Table1[[#This Row],[2021 AV (BOR final)]]</f>
        <v>-11286</v>
      </c>
      <c r="AB168" s="8">
        <f>Table1[[#This Row],[2023 AV (BOR final)]]-Table1[[#This Row],[2022 AV (BOR final)]]</f>
        <v>0</v>
      </c>
      <c r="AC168" s="8">
        <f>Table1[[#This Row],[2022 Tax Bill]]-Table1[[#This Row],[2021 Tax Bill]]</f>
        <v>-2173.2700000000004</v>
      </c>
      <c r="AD168" s="3">
        <f>COUNTIF(D:D,Table1[[#This Row],[Project Name]])</f>
        <v>2</v>
      </c>
      <c r="AE168" s="2">
        <f>IF(Table1[[#This Row],[Year Accepted]]=2022,Table1[[#This Row],[2021 AV (BOR final)]],Table1[[#This Row],[2022 AV (BOR final)]])</f>
        <v>32244</v>
      </c>
      <c r="AF168" s="2">
        <f>IF(Table1[[#This Row],[Year Accepted]]=2022,Table1[[#This Row],[2022 AV (BOR final)]],Table1[[#This Row],[2023 AV (BOR final)]])</f>
        <v>20958</v>
      </c>
      <c r="AG168" s="2">
        <f>IF(Table1[[#This Row],[Year Accepted]]=2022,Table1[[#This Row],[2021 Tax Bill]],Table1[[#This Row],[2022 Tax Bill]])</f>
        <v>6483.97</v>
      </c>
      <c r="AH168" s="2">
        <f>IF(Table1[[#This Row],[Year Accepted]]=2022,Table1[[#This Row],[2022 Tax Bill]],Table1[[#This Row],[2023 Tax Bill]])</f>
        <v>4310.7</v>
      </c>
    </row>
    <row r="169" spans="1:34" x14ac:dyDescent="0.25">
      <c r="A169" s="3" t="s">
        <v>25</v>
      </c>
      <c r="B169" s="3" t="s">
        <v>26</v>
      </c>
      <c r="C169" s="3" t="s">
        <v>27</v>
      </c>
      <c r="D169" s="3" t="s">
        <v>4771</v>
      </c>
      <c r="E169" s="3" t="s">
        <v>4772</v>
      </c>
      <c r="F169" s="3" t="s">
        <v>4773</v>
      </c>
      <c r="G169" s="3">
        <v>2022</v>
      </c>
      <c r="H169" s="3">
        <v>2021</v>
      </c>
      <c r="I169" s="4">
        <v>168804</v>
      </c>
      <c r="J169" s="3" t="s">
        <v>126</v>
      </c>
      <c r="K169" s="4">
        <v>33944.949999999997</v>
      </c>
      <c r="L169" s="4">
        <v>109722</v>
      </c>
      <c r="M169" s="3" t="s">
        <v>126</v>
      </c>
      <c r="N169" s="4">
        <v>22567.86</v>
      </c>
      <c r="O169" s="4">
        <v>109722</v>
      </c>
      <c r="P169" s="3" t="s">
        <v>126</v>
      </c>
      <c r="Q169" s="4">
        <v>23232.97</v>
      </c>
      <c r="R169" s="3">
        <v>-87.605534377619193</v>
      </c>
      <c r="S169" s="3">
        <v>41.781349443521201</v>
      </c>
      <c r="T169" s="3" t="s">
        <v>4774</v>
      </c>
      <c r="U169" s="3" t="s">
        <v>33</v>
      </c>
      <c r="V169" s="3" t="s">
        <v>170</v>
      </c>
      <c r="W169" s="3" t="s">
        <v>242</v>
      </c>
      <c r="X169" s="3" t="s">
        <v>36</v>
      </c>
      <c r="Y169" s="3" t="s">
        <v>37</v>
      </c>
      <c r="Z169" s="3" t="s">
        <v>38</v>
      </c>
      <c r="AA169" s="8">
        <f>Table1[[#This Row],[2022 AV (BOR final)]]-Table1[[#This Row],[2021 AV (BOR final)]]</f>
        <v>-59082</v>
      </c>
      <c r="AB169" s="8">
        <f>Table1[[#This Row],[2023 AV (BOR final)]]-Table1[[#This Row],[2022 AV (BOR final)]]</f>
        <v>0</v>
      </c>
      <c r="AC169" s="8">
        <f>Table1[[#This Row],[2022 Tax Bill]]-Table1[[#This Row],[2021 Tax Bill]]</f>
        <v>-11377.089999999997</v>
      </c>
      <c r="AD169" s="3">
        <f>COUNTIF(D:D,Table1[[#This Row],[Project Name]])</f>
        <v>1</v>
      </c>
      <c r="AE169" s="2">
        <f>IF(Table1[[#This Row],[Year Accepted]]=2022,Table1[[#This Row],[2021 AV (BOR final)]],Table1[[#This Row],[2022 AV (BOR final)]])</f>
        <v>168804</v>
      </c>
      <c r="AF169" s="2">
        <f>IF(Table1[[#This Row],[Year Accepted]]=2022,Table1[[#This Row],[2022 AV (BOR final)]],Table1[[#This Row],[2023 AV (BOR final)]])</f>
        <v>109722</v>
      </c>
      <c r="AG169" s="2">
        <f>IF(Table1[[#This Row],[Year Accepted]]=2022,Table1[[#This Row],[2021 Tax Bill]],Table1[[#This Row],[2022 Tax Bill]])</f>
        <v>33944.949999999997</v>
      </c>
      <c r="AH169" s="2">
        <f>IF(Table1[[#This Row],[Year Accepted]]=2022,Table1[[#This Row],[2022 Tax Bill]],Table1[[#This Row],[2023 Tax Bill]])</f>
        <v>22567.86</v>
      </c>
    </row>
    <row r="170" spans="1:34" x14ac:dyDescent="0.25">
      <c r="A170" s="3" t="s">
        <v>25</v>
      </c>
      <c r="B170" s="3" t="s">
        <v>26</v>
      </c>
      <c r="C170" s="3" t="s">
        <v>27</v>
      </c>
      <c r="D170" s="3" t="s">
        <v>4244</v>
      </c>
      <c r="E170" s="3" t="s">
        <v>4245</v>
      </c>
      <c r="F170" s="3" t="s">
        <v>4246</v>
      </c>
      <c r="G170" s="3">
        <v>2022</v>
      </c>
      <c r="H170" s="3">
        <v>2021</v>
      </c>
      <c r="I170" s="4">
        <v>277034</v>
      </c>
      <c r="J170" s="3" t="s">
        <v>197</v>
      </c>
      <c r="K170" s="4">
        <v>55708.99</v>
      </c>
      <c r="L170" s="4">
        <v>180071</v>
      </c>
      <c r="M170" s="3" t="s">
        <v>197</v>
      </c>
      <c r="N170" s="4">
        <v>37037.449999999997</v>
      </c>
      <c r="O170" s="4">
        <v>180071</v>
      </c>
      <c r="P170" s="3" t="s">
        <v>197</v>
      </c>
      <c r="Q170" s="4">
        <v>38128.99</v>
      </c>
      <c r="R170" s="3">
        <v>-87.605087242394703</v>
      </c>
      <c r="S170" s="3">
        <v>41.780731576308398</v>
      </c>
      <c r="T170" s="3" t="s">
        <v>4247</v>
      </c>
      <c r="U170" s="3" t="s">
        <v>33</v>
      </c>
      <c r="V170" s="3" t="s">
        <v>170</v>
      </c>
      <c r="W170" s="3" t="s">
        <v>242</v>
      </c>
      <c r="X170" s="3" t="s">
        <v>36</v>
      </c>
      <c r="Y170" s="3" t="s">
        <v>37</v>
      </c>
      <c r="Z170" s="3" t="s">
        <v>38</v>
      </c>
      <c r="AA170" s="8">
        <f>Table1[[#This Row],[2022 AV (BOR final)]]-Table1[[#This Row],[2021 AV (BOR final)]]</f>
        <v>-96963</v>
      </c>
      <c r="AB170" s="8">
        <f>Table1[[#This Row],[2023 AV (BOR final)]]-Table1[[#This Row],[2022 AV (BOR final)]]</f>
        <v>0</v>
      </c>
      <c r="AC170" s="8">
        <f>Table1[[#This Row],[2022 Tax Bill]]-Table1[[#This Row],[2021 Tax Bill]]</f>
        <v>-18671.54</v>
      </c>
      <c r="AD170" s="3">
        <f>COUNTIF(D:D,Table1[[#This Row],[Project Name]])</f>
        <v>1</v>
      </c>
      <c r="AE170" s="2">
        <f>IF(Table1[[#This Row],[Year Accepted]]=2022,Table1[[#This Row],[2021 AV (BOR final)]],Table1[[#This Row],[2022 AV (BOR final)]])</f>
        <v>277034</v>
      </c>
      <c r="AF170" s="2">
        <f>IF(Table1[[#This Row],[Year Accepted]]=2022,Table1[[#This Row],[2022 AV (BOR final)]],Table1[[#This Row],[2023 AV (BOR final)]])</f>
        <v>180071</v>
      </c>
      <c r="AG170" s="2">
        <f>IF(Table1[[#This Row],[Year Accepted]]=2022,Table1[[#This Row],[2021 Tax Bill]],Table1[[#This Row],[2022 Tax Bill]])</f>
        <v>55708.99</v>
      </c>
      <c r="AH170" s="2">
        <f>IF(Table1[[#This Row],[Year Accepted]]=2022,Table1[[#This Row],[2022 Tax Bill]],Table1[[#This Row],[2023 Tax Bill]])</f>
        <v>37037.449999999997</v>
      </c>
    </row>
    <row r="171" spans="1:34" x14ac:dyDescent="0.25">
      <c r="A171" s="3" t="s">
        <v>25</v>
      </c>
      <c r="B171" s="3" t="s">
        <v>26</v>
      </c>
      <c r="C171" s="3" t="s">
        <v>27</v>
      </c>
      <c r="D171" s="3" t="s">
        <v>476</v>
      </c>
      <c r="E171" s="3" t="s">
        <v>767</v>
      </c>
      <c r="F171" s="3" t="s">
        <v>768</v>
      </c>
      <c r="G171" s="3">
        <v>2022</v>
      </c>
      <c r="H171" s="3">
        <v>2021</v>
      </c>
      <c r="I171" s="4">
        <v>192295</v>
      </c>
      <c r="J171" s="3" t="s">
        <v>135</v>
      </c>
      <c r="K171" s="4">
        <v>38784.230000000003</v>
      </c>
      <c r="L171" s="4">
        <v>124992</v>
      </c>
      <c r="M171" s="3" t="s">
        <v>135</v>
      </c>
      <c r="N171" s="4">
        <v>25789.03</v>
      </c>
      <c r="O171" s="4">
        <v>124992</v>
      </c>
      <c r="P171" s="3" t="s">
        <v>135</v>
      </c>
      <c r="Q171" s="4">
        <v>26458.77</v>
      </c>
      <c r="R171" s="3">
        <v>-87.622931232882493</v>
      </c>
      <c r="S171" s="3">
        <v>41.794086676088298</v>
      </c>
      <c r="T171" s="3" t="s">
        <v>769</v>
      </c>
      <c r="U171" s="3" t="s">
        <v>33</v>
      </c>
      <c r="V171" s="3" t="s">
        <v>170</v>
      </c>
      <c r="W171" s="3" t="s">
        <v>171</v>
      </c>
      <c r="X171" s="3" t="s">
        <v>47</v>
      </c>
      <c r="Y171" s="3" t="s">
        <v>37</v>
      </c>
      <c r="Z171" s="3" t="s">
        <v>38</v>
      </c>
      <c r="AA171" s="8">
        <f>Table1[[#This Row],[2022 AV (BOR final)]]-Table1[[#This Row],[2021 AV (BOR final)]]</f>
        <v>-67303</v>
      </c>
      <c r="AB171" s="8">
        <f>Table1[[#This Row],[2023 AV (BOR final)]]-Table1[[#This Row],[2022 AV (BOR final)]]</f>
        <v>0</v>
      </c>
      <c r="AC171" s="8">
        <f>Table1[[#This Row],[2022 Tax Bill]]-Table1[[#This Row],[2021 Tax Bill]]</f>
        <v>-12995.200000000004</v>
      </c>
      <c r="AD171" s="3">
        <f>COUNTIF(D:D,Table1[[#This Row],[Project Name]])</f>
        <v>4</v>
      </c>
      <c r="AE171" s="2">
        <f>IF(Table1[[#This Row],[Year Accepted]]=2022,Table1[[#This Row],[2021 AV (BOR final)]],Table1[[#This Row],[2022 AV (BOR final)]])</f>
        <v>192295</v>
      </c>
      <c r="AF171" s="2">
        <f>IF(Table1[[#This Row],[Year Accepted]]=2022,Table1[[#This Row],[2022 AV (BOR final)]],Table1[[#This Row],[2023 AV (BOR final)]])</f>
        <v>124992</v>
      </c>
      <c r="AG171" s="2">
        <f>IF(Table1[[#This Row],[Year Accepted]]=2022,Table1[[#This Row],[2021 Tax Bill]],Table1[[#This Row],[2022 Tax Bill]])</f>
        <v>38784.230000000003</v>
      </c>
      <c r="AH171" s="2">
        <f>IF(Table1[[#This Row],[Year Accepted]]=2022,Table1[[#This Row],[2022 Tax Bill]],Table1[[#This Row],[2023 Tax Bill]])</f>
        <v>25789.03</v>
      </c>
    </row>
    <row r="172" spans="1:34" x14ac:dyDescent="0.25">
      <c r="A172" s="3" t="s">
        <v>25</v>
      </c>
      <c r="B172" s="3" t="s">
        <v>26</v>
      </c>
      <c r="C172" s="3" t="s">
        <v>27</v>
      </c>
      <c r="D172" s="3" t="s">
        <v>476</v>
      </c>
      <c r="E172" s="3" t="s">
        <v>477</v>
      </c>
      <c r="F172" s="3" t="s">
        <v>478</v>
      </c>
      <c r="G172" s="3">
        <v>2022</v>
      </c>
      <c r="H172" s="3">
        <v>2021</v>
      </c>
      <c r="I172" s="4">
        <v>66017</v>
      </c>
      <c r="J172" s="3" t="s">
        <v>135</v>
      </c>
      <c r="K172" s="4">
        <v>13315.04</v>
      </c>
      <c r="L172" s="4">
        <v>42910</v>
      </c>
      <c r="M172" s="3" t="s">
        <v>135</v>
      </c>
      <c r="N172" s="4">
        <v>8853.43</v>
      </c>
      <c r="O172" s="4">
        <v>42910</v>
      </c>
      <c r="P172" s="3" t="s">
        <v>135</v>
      </c>
      <c r="Q172" s="4">
        <v>9083.33</v>
      </c>
      <c r="R172" s="3">
        <v>-87.622925216526099</v>
      </c>
      <c r="S172" s="3">
        <v>41.7938590241613</v>
      </c>
      <c r="T172" s="3" t="s">
        <v>479</v>
      </c>
      <c r="U172" s="3" t="s">
        <v>33</v>
      </c>
      <c r="V172" s="3" t="s">
        <v>170</v>
      </c>
      <c r="W172" s="3" t="s">
        <v>171</v>
      </c>
      <c r="X172" s="3" t="s">
        <v>47</v>
      </c>
      <c r="Y172" s="3" t="s">
        <v>37</v>
      </c>
      <c r="Z172" s="3" t="s">
        <v>38</v>
      </c>
      <c r="AA172" s="8">
        <f>Table1[[#This Row],[2022 AV (BOR final)]]-Table1[[#This Row],[2021 AV (BOR final)]]</f>
        <v>-23107</v>
      </c>
      <c r="AB172" s="8">
        <f>Table1[[#This Row],[2023 AV (BOR final)]]-Table1[[#This Row],[2022 AV (BOR final)]]</f>
        <v>0</v>
      </c>
      <c r="AC172" s="8">
        <f>Table1[[#This Row],[2022 Tax Bill]]-Table1[[#This Row],[2021 Tax Bill]]</f>
        <v>-4461.6100000000006</v>
      </c>
      <c r="AD172" s="3">
        <f>COUNTIF(D:D,Table1[[#This Row],[Project Name]])</f>
        <v>4</v>
      </c>
      <c r="AE172" s="2">
        <f>IF(Table1[[#This Row],[Year Accepted]]=2022,Table1[[#This Row],[2021 AV (BOR final)]],Table1[[#This Row],[2022 AV (BOR final)]])</f>
        <v>66017</v>
      </c>
      <c r="AF172" s="2">
        <f>IF(Table1[[#This Row],[Year Accepted]]=2022,Table1[[#This Row],[2022 AV (BOR final)]],Table1[[#This Row],[2023 AV (BOR final)]])</f>
        <v>42910</v>
      </c>
      <c r="AG172" s="2">
        <f>IF(Table1[[#This Row],[Year Accepted]]=2022,Table1[[#This Row],[2021 Tax Bill]],Table1[[#This Row],[2022 Tax Bill]])</f>
        <v>13315.04</v>
      </c>
      <c r="AH172" s="2">
        <f>IF(Table1[[#This Row],[Year Accepted]]=2022,Table1[[#This Row],[2022 Tax Bill]],Table1[[#This Row],[2023 Tax Bill]])</f>
        <v>8853.43</v>
      </c>
    </row>
    <row r="173" spans="1:34" x14ac:dyDescent="0.25">
      <c r="A173" s="3" t="s">
        <v>25</v>
      </c>
      <c r="B173" s="3" t="s">
        <v>26</v>
      </c>
      <c r="C173" s="3" t="s">
        <v>27</v>
      </c>
      <c r="D173" s="3" t="s">
        <v>476</v>
      </c>
      <c r="E173" s="3" t="s">
        <v>592</v>
      </c>
      <c r="F173" s="3" t="s">
        <v>593</v>
      </c>
      <c r="G173" s="3">
        <v>2022</v>
      </c>
      <c r="H173" s="3">
        <v>2021</v>
      </c>
      <c r="I173" s="4">
        <v>50893</v>
      </c>
      <c r="J173" s="3" t="s">
        <v>135</v>
      </c>
      <c r="K173" s="4">
        <v>10264.65</v>
      </c>
      <c r="L173" s="4">
        <v>33079</v>
      </c>
      <c r="M173" s="3" t="s">
        <v>135</v>
      </c>
      <c r="N173" s="4">
        <v>6825.04</v>
      </c>
      <c r="O173" s="4">
        <v>33079</v>
      </c>
      <c r="P173" s="3" t="s">
        <v>135</v>
      </c>
      <c r="Q173" s="4">
        <v>7002.28</v>
      </c>
      <c r="R173" s="3">
        <v>-87.622921596382596</v>
      </c>
      <c r="S173" s="3">
        <v>41.793721897393901</v>
      </c>
      <c r="T173" s="3" t="s">
        <v>594</v>
      </c>
      <c r="U173" s="3" t="s">
        <v>33</v>
      </c>
      <c r="V173" s="3" t="s">
        <v>170</v>
      </c>
      <c r="W173" s="3" t="s">
        <v>171</v>
      </c>
      <c r="X173" s="3" t="s">
        <v>47</v>
      </c>
      <c r="Y173" s="3" t="s">
        <v>37</v>
      </c>
      <c r="Z173" s="3" t="s">
        <v>38</v>
      </c>
      <c r="AA173" s="8">
        <f>Table1[[#This Row],[2022 AV (BOR final)]]-Table1[[#This Row],[2021 AV (BOR final)]]</f>
        <v>-17814</v>
      </c>
      <c r="AB173" s="8">
        <f>Table1[[#This Row],[2023 AV (BOR final)]]-Table1[[#This Row],[2022 AV (BOR final)]]</f>
        <v>0</v>
      </c>
      <c r="AC173" s="8">
        <f>Table1[[#This Row],[2022 Tax Bill]]-Table1[[#This Row],[2021 Tax Bill]]</f>
        <v>-3439.6099999999997</v>
      </c>
      <c r="AD173" s="3">
        <f>COUNTIF(D:D,Table1[[#This Row],[Project Name]])</f>
        <v>4</v>
      </c>
      <c r="AE173" s="2">
        <f>IF(Table1[[#This Row],[Year Accepted]]=2022,Table1[[#This Row],[2021 AV (BOR final)]],Table1[[#This Row],[2022 AV (BOR final)]])</f>
        <v>50893</v>
      </c>
      <c r="AF173" s="2">
        <f>IF(Table1[[#This Row],[Year Accepted]]=2022,Table1[[#This Row],[2022 AV (BOR final)]],Table1[[#This Row],[2023 AV (BOR final)]])</f>
        <v>33079</v>
      </c>
      <c r="AG173" s="2">
        <f>IF(Table1[[#This Row],[Year Accepted]]=2022,Table1[[#This Row],[2021 Tax Bill]],Table1[[#This Row],[2022 Tax Bill]])</f>
        <v>10264.65</v>
      </c>
      <c r="AH173" s="2">
        <f>IF(Table1[[#This Row],[Year Accepted]]=2022,Table1[[#This Row],[2022 Tax Bill]],Table1[[#This Row],[2023 Tax Bill]])</f>
        <v>6825.04</v>
      </c>
    </row>
    <row r="174" spans="1:34" x14ac:dyDescent="0.25">
      <c r="A174" s="3" t="s">
        <v>25</v>
      </c>
      <c r="B174" s="3" t="s">
        <v>26</v>
      </c>
      <c r="C174" s="3" t="s">
        <v>27</v>
      </c>
      <c r="D174" s="3" t="s">
        <v>476</v>
      </c>
      <c r="E174" s="3" t="s">
        <v>2578</v>
      </c>
      <c r="F174" s="3" t="s">
        <v>2579</v>
      </c>
      <c r="G174" s="3">
        <v>2022</v>
      </c>
      <c r="H174" s="3">
        <v>2021</v>
      </c>
      <c r="I174" s="4">
        <v>21029</v>
      </c>
      <c r="J174" s="3" t="s">
        <v>135</v>
      </c>
      <c r="K174" s="4">
        <v>4241.38</v>
      </c>
      <c r="L174" s="4">
        <v>13668</v>
      </c>
      <c r="M174" s="3" t="s">
        <v>135</v>
      </c>
      <c r="N174" s="4">
        <v>2820.05</v>
      </c>
      <c r="O174" s="4">
        <v>13668</v>
      </c>
      <c r="P174" s="3" t="s">
        <v>135</v>
      </c>
      <c r="Q174" s="4">
        <v>2893.31</v>
      </c>
      <c r="R174" s="3">
        <v>-87.622917996465802</v>
      </c>
      <c r="S174" s="3">
        <v>41.793584783983398</v>
      </c>
      <c r="T174" s="3" t="s">
        <v>2580</v>
      </c>
      <c r="U174" s="3" t="s">
        <v>33</v>
      </c>
      <c r="V174" s="3" t="s">
        <v>170</v>
      </c>
      <c r="W174" s="3" t="s">
        <v>171</v>
      </c>
      <c r="X174" s="3" t="s">
        <v>47</v>
      </c>
      <c r="Y174" s="3" t="s">
        <v>37</v>
      </c>
      <c r="Z174" s="3" t="s">
        <v>38</v>
      </c>
      <c r="AA174" s="8">
        <f>Table1[[#This Row],[2022 AV (BOR final)]]-Table1[[#This Row],[2021 AV (BOR final)]]</f>
        <v>-7361</v>
      </c>
      <c r="AB174" s="8">
        <f>Table1[[#This Row],[2023 AV (BOR final)]]-Table1[[#This Row],[2022 AV (BOR final)]]</f>
        <v>0</v>
      </c>
      <c r="AC174" s="8">
        <f>Table1[[#This Row],[2022 Tax Bill]]-Table1[[#This Row],[2021 Tax Bill]]</f>
        <v>-1421.33</v>
      </c>
      <c r="AD174" s="3">
        <f>COUNTIF(D:D,Table1[[#This Row],[Project Name]])</f>
        <v>4</v>
      </c>
      <c r="AE174" s="2">
        <f>IF(Table1[[#This Row],[Year Accepted]]=2022,Table1[[#This Row],[2021 AV (BOR final)]],Table1[[#This Row],[2022 AV (BOR final)]])</f>
        <v>21029</v>
      </c>
      <c r="AF174" s="2">
        <f>IF(Table1[[#This Row],[Year Accepted]]=2022,Table1[[#This Row],[2022 AV (BOR final)]],Table1[[#This Row],[2023 AV (BOR final)]])</f>
        <v>13668</v>
      </c>
      <c r="AG174" s="2">
        <f>IF(Table1[[#This Row],[Year Accepted]]=2022,Table1[[#This Row],[2021 Tax Bill]],Table1[[#This Row],[2022 Tax Bill]])</f>
        <v>4241.38</v>
      </c>
      <c r="AH174" s="2">
        <f>IF(Table1[[#This Row],[Year Accepted]]=2022,Table1[[#This Row],[2022 Tax Bill]],Table1[[#This Row],[2023 Tax Bill]])</f>
        <v>2820.05</v>
      </c>
    </row>
    <row r="175" spans="1:34" x14ac:dyDescent="0.25">
      <c r="A175" s="3" t="s">
        <v>25</v>
      </c>
      <c r="B175" s="3" t="s">
        <v>26</v>
      </c>
      <c r="C175" s="3" t="s">
        <v>27</v>
      </c>
      <c r="D175" s="3" t="s">
        <v>2380</v>
      </c>
      <c r="E175" s="3" t="s">
        <v>5191</v>
      </c>
      <c r="F175" s="3" t="s">
        <v>5192</v>
      </c>
      <c r="G175" s="3">
        <v>2022</v>
      </c>
      <c r="H175" s="3">
        <v>2021</v>
      </c>
      <c r="I175" s="4">
        <v>66239</v>
      </c>
      <c r="J175" s="3" t="s">
        <v>76</v>
      </c>
      <c r="K175" s="4">
        <v>13359.84</v>
      </c>
      <c r="L175" s="4">
        <v>43054</v>
      </c>
      <c r="M175" s="3" t="s">
        <v>76</v>
      </c>
      <c r="N175" s="4">
        <v>8883.14</v>
      </c>
      <c r="O175" s="4">
        <v>43054</v>
      </c>
      <c r="P175" s="3" t="s">
        <v>76</v>
      </c>
      <c r="Q175" s="4">
        <v>9113.86</v>
      </c>
      <c r="R175" s="3">
        <v>-87.6187544091147</v>
      </c>
      <c r="S175" s="3">
        <v>41.7936110422594</v>
      </c>
      <c r="T175" s="3" t="s">
        <v>5193</v>
      </c>
      <c r="U175" s="3" t="s">
        <v>33</v>
      </c>
      <c r="V175" s="3" t="s">
        <v>170</v>
      </c>
      <c r="W175" s="3" t="s">
        <v>171</v>
      </c>
      <c r="X175" s="3" t="s">
        <v>47</v>
      </c>
      <c r="Y175" s="3" t="s">
        <v>37</v>
      </c>
      <c r="Z175" s="3" t="s">
        <v>38</v>
      </c>
      <c r="AA175" s="8">
        <f>Table1[[#This Row],[2022 AV (BOR final)]]-Table1[[#This Row],[2021 AV (BOR final)]]</f>
        <v>-23185</v>
      </c>
      <c r="AB175" s="8">
        <f>Table1[[#This Row],[2023 AV (BOR final)]]-Table1[[#This Row],[2022 AV (BOR final)]]</f>
        <v>0</v>
      </c>
      <c r="AC175" s="8">
        <f>Table1[[#This Row],[2022 Tax Bill]]-Table1[[#This Row],[2021 Tax Bill]]</f>
        <v>-4476.7000000000007</v>
      </c>
      <c r="AD175" s="3">
        <f>COUNTIF(D:D,Table1[[#This Row],[Project Name]])</f>
        <v>2</v>
      </c>
      <c r="AE175" s="2">
        <f>IF(Table1[[#This Row],[Year Accepted]]=2022,Table1[[#This Row],[2021 AV (BOR final)]],Table1[[#This Row],[2022 AV (BOR final)]])</f>
        <v>66239</v>
      </c>
      <c r="AF175" s="2">
        <f>IF(Table1[[#This Row],[Year Accepted]]=2022,Table1[[#This Row],[2022 AV (BOR final)]],Table1[[#This Row],[2023 AV (BOR final)]])</f>
        <v>43054</v>
      </c>
      <c r="AG175" s="2">
        <f>IF(Table1[[#This Row],[Year Accepted]]=2022,Table1[[#This Row],[2021 Tax Bill]],Table1[[#This Row],[2022 Tax Bill]])</f>
        <v>13359.84</v>
      </c>
      <c r="AH175" s="2">
        <f>IF(Table1[[#This Row],[Year Accepted]]=2022,Table1[[#This Row],[2022 Tax Bill]],Table1[[#This Row],[2023 Tax Bill]])</f>
        <v>8883.14</v>
      </c>
    </row>
    <row r="176" spans="1:34" x14ac:dyDescent="0.25">
      <c r="A176" s="3" t="s">
        <v>25</v>
      </c>
      <c r="B176" s="3" t="s">
        <v>26</v>
      </c>
      <c r="C176" s="3" t="s">
        <v>27</v>
      </c>
      <c r="D176" s="3" t="s">
        <v>5079</v>
      </c>
      <c r="E176" s="3" t="s">
        <v>5080</v>
      </c>
      <c r="F176" s="3" t="s">
        <v>5081</v>
      </c>
      <c r="G176" s="3">
        <v>2022</v>
      </c>
      <c r="H176" s="3">
        <v>2021</v>
      </c>
      <c r="I176" s="4">
        <v>71698</v>
      </c>
      <c r="J176" s="3" t="s">
        <v>76</v>
      </c>
      <c r="K176" s="4">
        <v>14460.89</v>
      </c>
      <c r="L176" s="4">
        <v>46604</v>
      </c>
      <c r="M176" s="3" t="s">
        <v>76</v>
      </c>
      <c r="N176" s="4">
        <v>9615.59</v>
      </c>
      <c r="O176" s="4">
        <v>46604</v>
      </c>
      <c r="P176" s="3" t="s">
        <v>76</v>
      </c>
      <c r="Q176" s="4">
        <v>9865.34</v>
      </c>
      <c r="R176" s="3">
        <v>-87.618674683083498</v>
      </c>
      <c r="S176" s="3">
        <v>41.793219857070397</v>
      </c>
      <c r="T176" s="3" t="s">
        <v>5082</v>
      </c>
      <c r="U176" s="3" t="s">
        <v>33</v>
      </c>
      <c r="V176" s="3" t="s">
        <v>170</v>
      </c>
      <c r="W176" s="3" t="s">
        <v>171</v>
      </c>
      <c r="X176" s="3" t="s">
        <v>47</v>
      </c>
      <c r="Y176" s="3" t="s">
        <v>37</v>
      </c>
      <c r="Z176" s="3" t="s">
        <v>38</v>
      </c>
      <c r="AA176" s="8">
        <f>Table1[[#This Row],[2022 AV (BOR final)]]-Table1[[#This Row],[2021 AV (BOR final)]]</f>
        <v>-25094</v>
      </c>
      <c r="AB176" s="8">
        <f>Table1[[#This Row],[2023 AV (BOR final)]]-Table1[[#This Row],[2022 AV (BOR final)]]</f>
        <v>0</v>
      </c>
      <c r="AC176" s="8">
        <f>Table1[[#This Row],[2022 Tax Bill]]-Table1[[#This Row],[2021 Tax Bill]]</f>
        <v>-4845.2999999999993</v>
      </c>
      <c r="AD176" s="3">
        <f>COUNTIF(D:D,Table1[[#This Row],[Project Name]])</f>
        <v>1</v>
      </c>
      <c r="AE176" s="2">
        <f>IF(Table1[[#This Row],[Year Accepted]]=2022,Table1[[#This Row],[2021 AV (BOR final)]],Table1[[#This Row],[2022 AV (BOR final)]])</f>
        <v>71698</v>
      </c>
      <c r="AF176" s="2">
        <f>IF(Table1[[#This Row],[Year Accepted]]=2022,Table1[[#This Row],[2022 AV (BOR final)]],Table1[[#This Row],[2023 AV (BOR final)]])</f>
        <v>46604</v>
      </c>
      <c r="AG176" s="2">
        <f>IF(Table1[[#This Row],[Year Accepted]]=2022,Table1[[#This Row],[2021 Tax Bill]],Table1[[#This Row],[2022 Tax Bill]])</f>
        <v>14460.89</v>
      </c>
      <c r="AH176" s="2">
        <f>IF(Table1[[#This Row],[Year Accepted]]=2022,Table1[[#This Row],[2022 Tax Bill]],Table1[[#This Row],[2023 Tax Bill]])</f>
        <v>9615.59</v>
      </c>
    </row>
    <row r="177" spans="1:34" x14ac:dyDescent="0.25">
      <c r="A177" s="3" t="s">
        <v>25</v>
      </c>
      <c r="B177" s="3" t="s">
        <v>26</v>
      </c>
      <c r="C177" s="3" t="s">
        <v>27</v>
      </c>
      <c r="D177" s="3" t="s">
        <v>2380</v>
      </c>
      <c r="E177" s="3" t="s">
        <v>2381</v>
      </c>
      <c r="F177" s="3" t="s">
        <v>2382</v>
      </c>
      <c r="G177" s="3">
        <v>2022</v>
      </c>
      <c r="H177" s="3">
        <v>2021</v>
      </c>
      <c r="I177" s="4">
        <v>5411</v>
      </c>
      <c r="J177" s="3" t="s">
        <v>76</v>
      </c>
      <c r="K177" s="4">
        <v>1091.3800000000001</v>
      </c>
      <c r="L177" s="4">
        <v>3516</v>
      </c>
      <c r="M177" s="3" t="s">
        <v>76</v>
      </c>
      <c r="N177" s="4">
        <v>725.46</v>
      </c>
      <c r="O177" s="4">
        <v>3516</v>
      </c>
      <c r="P177" s="3" t="s">
        <v>76</v>
      </c>
      <c r="Q177" s="4">
        <v>744.26</v>
      </c>
      <c r="R177" s="3">
        <v>-87.618433623549507</v>
      </c>
      <c r="S177" s="3">
        <v>41.793616639356699</v>
      </c>
      <c r="T177" s="3" t="s">
        <v>2383</v>
      </c>
      <c r="U177" s="3" t="s">
        <v>33</v>
      </c>
      <c r="V177" s="3" t="s">
        <v>170</v>
      </c>
      <c r="W177" s="3" t="s">
        <v>171</v>
      </c>
      <c r="X177" s="3" t="s">
        <v>47</v>
      </c>
      <c r="Y177" s="3" t="s">
        <v>37</v>
      </c>
      <c r="Z177" s="3" t="s">
        <v>38</v>
      </c>
      <c r="AA177" s="8">
        <f>Table1[[#This Row],[2022 AV (BOR final)]]-Table1[[#This Row],[2021 AV (BOR final)]]</f>
        <v>-1895</v>
      </c>
      <c r="AB177" s="8">
        <f>Table1[[#This Row],[2023 AV (BOR final)]]-Table1[[#This Row],[2022 AV (BOR final)]]</f>
        <v>0</v>
      </c>
      <c r="AC177" s="8">
        <f>Table1[[#This Row],[2022 Tax Bill]]-Table1[[#This Row],[2021 Tax Bill]]</f>
        <v>-365.92000000000007</v>
      </c>
      <c r="AD177" s="3">
        <f>COUNTIF(D:D,Table1[[#This Row],[Project Name]])</f>
        <v>2</v>
      </c>
      <c r="AE177" s="2">
        <f>IF(Table1[[#This Row],[Year Accepted]]=2022,Table1[[#This Row],[2021 AV (BOR final)]],Table1[[#This Row],[2022 AV (BOR final)]])</f>
        <v>5411</v>
      </c>
      <c r="AF177" s="2">
        <f>IF(Table1[[#This Row],[Year Accepted]]=2022,Table1[[#This Row],[2022 AV (BOR final)]],Table1[[#This Row],[2023 AV (BOR final)]])</f>
        <v>3516</v>
      </c>
      <c r="AG177" s="2">
        <f>IF(Table1[[#This Row],[Year Accepted]]=2022,Table1[[#This Row],[2021 Tax Bill]],Table1[[#This Row],[2022 Tax Bill]])</f>
        <v>1091.3800000000001</v>
      </c>
      <c r="AH177" s="2">
        <f>IF(Table1[[#This Row],[Year Accepted]]=2022,Table1[[#This Row],[2022 Tax Bill]],Table1[[#This Row],[2023 Tax Bill]])</f>
        <v>725.46</v>
      </c>
    </row>
    <row r="178" spans="1:34" x14ac:dyDescent="0.25">
      <c r="A178" s="3" t="s">
        <v>25</v>
      </c>
      <c r="B178" s="3" t="s">
        <v>71</v>
      </c>
      <c r="C178" s="3" t="s">
        <v>27</v>
      </c>
      <c r="D178" s="3" t="s">
        <v>831</v>
      </c>
      <c r="E178" s="3" t="s">
        <v>832</v>
      </c>
      <c r="F178" s="3" t="s">
        <v>833</v>
      </c>
      <c r="G178" s="3">
        <v>2022</v>
      </c>
      <c r="H178" s="3">
        <v>2021</v>
      </c>
      <c r="I178" s="4">
        <v>101792</v>
      </c>
      <c r="J178" s="3" t="s">
        <v>126</v>
      </c>
      <c r="K178" s="4">
        <v>20530.580000000002</v>
      </c>
      <c r="L178" s="4">
        <v>66164</v>
      </c>
      <c r="M178" s="3" t="s">
        <v>126</v>
      </c>
      <c r="N178" s="4">
        <v>13651.34</v>
      </c>
      <c r="O178" s="4">
        <v>66164</v>
      </c>
      <c r="P178" s="3" t="s">
        <v>126</v>
      </c>
      <c r="Q178" s="4">
        <v>14005.82</v>
      </c>
      <c r="R178" s="3">
        <v>-87.617707733866098</v>
      </c>
      <c r="S178" s="3">
        <v>41.793629259825799</v>
      </c>
      <c r="T178" s="3" t="s">
        <v>834</v>
      </c>
      <c r="U178" s="3" t="s">
        <v>33</v>
      </c>
      <c r="V178" s="3" t="s">
        <v>170</v>
      </c>
      <c r="W178" s="3" t="s">
        <v>171</v>
      </c>
      <c r="X178" s="3" t="s">
        <v>47</v>
      </c>
      <c r="Y178" s="3" t="s">
        <v>37</v>
      </c>
      <c r="Z178" s="3" t="s">
        <v>38</v>
      </c>
      <c r="AA178" s="8">
        <f>Table1[[#This Row],[2022 AV (BOR final)]]-Table1[[#This Row],[2021 AV (BOR final)]]</f>
        <v>-35628</v>
      </c>
      <c r="AB178" s="8">
        <f>Table1[[#This Row],[2023 AV (BOR final)]]-Table1[[#This Row],[2022 AV (BOR final)]]</f>
        <v>0</v>
      </c>
      <c r="AC178" s="8">
        <f>Table1[[#This Row],[2022 Tax Bill]]-Table1[[#This Row],[2021 Tax Bill]]</f>
        <v>-6879.2400000000016</v>
      </c>
      <c r="AD178" s="3">
        <f>COUNTIF(D:D,Table1[[#This Row],[Project Name]])</f>
        <v>2</v>
      </c>
      <c r="AE178" s="2">
        <f>IF(Table1[[#This Row],[Year Accepted]]=2022,Table1[[#This Row],[2021 AV (BOR final)]],Table1[[#This Row],[2022 AV (BOR final)]])</f>
        <v>101792</v>
      </c>
      <c r="AF178" s="2">
        <f>IF(Table1[[#This Row],[Year Accepted]]=2022,Table1[[#This Row],[2022 AV (BOR final)]],Table1[[#This Row],[2023 AV (BOR final)]])</f>
        <v>66164</v>
      </c>
      <c r="AG178" s="2">
        <f>IF(Table1[[#This Row],[Year Accepted]]=2022,Table1[[#This Row],[2021 Tax Bill]],Table1[[#This Row],[2022 Tax Bill]])</f>
        <v>20530.580000000002</v>
      </c>
      <c r="AH178" s="2">
        <f>IF(Table1[[#This Row],[Year Accepted]]=2022,Table1[[#This Row],[2022 Tax Bill]],Table1[[#This Row],[2023 Tax Bill]])</f>
        <v>13651.34</v>
      </c>
    </row>
    <row r="179" spans="1:34" x14ac:dyDescent="0.25">
      <c r="A179" s="3" t="s">
        <v>25</v>
      </c>
      <c r="B179" s="3" t="s">
        <v>71</v>
      </c>
      <c r="C179" s="3" t="s">
        <v>27</v>
      </c>
      <c r="D179" s="3" t="s">
        <v>831</v>
      </c>
      <c r="E179" s="3" t="s">
        <v>3878</v>
      </c>
      <c r="F179" s="3" t="s">
        <v>3879</v>
      </c>
      <c r="G179" s="3">
        <v>2022</v>
      </c>
      <c r="H179" s="3">
        <v>2021</v>
      </c>
      <c r="I179" s="4">
        <v>108159</v>
      </c>
      <c r="J179" s="3" t="s">
        <v>126</v>
      </c>
      <c r="K179" s="4">
        <v>21814.73</v>
      </c>
      <c r="L179" s="4">
        <v>70302</v>
      </c>
      <c r="M179" s="3" t="s">
        <v>126</v>
      </c>
      <c r="N179" s="4">
        <v>14505.1</v>
      </c>
      <c r="O179" s="4">
        <v>70302</v>
      </c>
      <c r="P179" s="3" t="s">
        <v>126</v>
      </c>
      <c r="Q179" s="4">
        <v>14881.81</v>
      </c>
      <c r="R179" s="3">
        <v>-87.617634126340704</v>
      </c>
      <c r="S179" s="3">
        <v>41.793237572460903</v>
      </c>
      <c r="T179" s="3" t="s">
        <v>3880</v>
      </c>
      <c r="U179" s="3" t="s">
        <v>33</v>
      </c>
      <c r="V179" s="3" t="s">
        <v>170</v>
      </c>
      <c r="W179" s="3" t="s">
        <v>171</v>
      </c>
      <c r="X179" s="3" t="s">
        <v>47</v>
      </c>
      <c r="Y179" s="3" t="s">
        <v>37</v>
      </c>
      <c r="Z179" s="3" t="s">
        <v>38</v>
      </c>
      <c r="AA179" s="8">
        <f>Table1[[#This Row],[2022 AV (BOR final)]]-Table1[[#This Row],[2021 AV (BOR final)]]</f>
        <v>-37857</v>
      </c>
      <c r="AB179" s="8">
        <f>Table1[[#This Row],[2023 AV (BOR final)]]-Table1[[#This Row],[2022 AV (BOR final)]]</f>
        <v>0</v>
      </c>
      <c r="AC179" s="8">
        <f>Table1[[#This Row],[2022 Tax Bill]]-Table1[[#This Row],[2021 Tax Bill]]</f>
        <v>-7309.6299999999992</v>
      </c>
      <c r="AD179" s="3">
        <f>COUNTIF(D:D,Table1[[#This Row],[Project Name]])</f>
        <v>2</v>
      </c>
      <c r="AE179" s="2">
        <f>IF(Table1[[#This Row],[Year Accepted]]=2022,Table1[[#This Row],[2021 AV (BOR final)]],Table1[[#This Row],[2022 AV (BOR final)]])</f>
        <v>108159</v>
      </c>
      <c r="AF179" s="2">
        <f>IF(Table1[[#This Row],[Year Accepted]]=2022,Table1[[#This Row],[2022 AV (BOR final)]],Table1[[#This Row],[2023 AV (BOR final)]])</f>
        <v>70302</v>
      </c>
      <c r="AG179" s="2">
        <f>IF(Table1[[#This Row],[Year Accepted]]=2022,Table1[[#This Row],[2021 Tax Bill]],Table1[[#This Row],[2022 Tax Bill]])</f>
        <v>21814.73</v>
      </c>
      <c r="AH179" s="2">
        <f>IF(Table1[[#This Row],[Year Accepted]]=2022,Table1[[#This Row],[2022 Tax Bill]],Table1[[#This Row],[2023 Tax Bill]])</f>
        <v>14505.1</v>
      </c>
    </row>
    <row r="180" spans="1:34" x14ac:dyDescent="0.25">
      <c r="A180" s="3" t="s">
        <v>25</v>
      </c>
      <c r="B180" s="3" t="s">
        <v>26</v>
      </c>
      <c r="C180" s="3" t="s">
        <v>27</v>
      </c>
      <c r="D180" s="3" t="s">
        <v>2144</v>
      </c>
      <c r="E180" s="3" t="s">
        <v>2145</v>
      </c>
      <c r="F180" s="3" t="s">
        <v>2146</v>
      </c>
      <c r="G180" s="3">
        <v>2022</v>
      </c>
      <c r="H180" s="3">
        <v>2021</v>
      </c>
      <c r="I180" s="4">
        <v>82453</v>
      </c>
      <c r="J180" s="3" t="s">
        <v>52</v>
      </c>
      <c r="K180" s="4">
        <v>16630.080000000002</v>
      </c>
      <c r="L180" s="4">
        <v>62755</v>
      </c>
      <c r="M180" s="3" t="s">
        <v>52</v>
      </c>
      <c r="N180" s="4">
        <v>12947.97</v>
      </c>
      <c r="O180" s="4">
        <v>62757</v>
      </c>
      <c r="P180" s="3" t="s">
        <v>52</v>
      </c>
      <c r="Q180" s="4">
        <v>13284.65</v>
      </c>
      <c r="R180" s="3">
        <v>-87.622781353124793</v>
      </c>
      <c r="S180" s="3">
        <v>41.7927259670655</v>
      </c>
      <c r="T180" s="3" t="s">
        <v>2147</v>
      </c>
      <c r="U180" s="3" t="s">
        <v>33</v>
      </c>
      <c r="V180" s="3" t="s">
        <v>170</v>
      </c>
      <c r="W180" s="3" t="s">
        <v>171</v>
      </c>
      <c r="X180" s="3" t="s">
        <v>47</v>
      </c>
      <c r="Y180" s="3" t="s">
        <v>37</v>
      </c>
      <c r="Z180" s="3" t="s">
        <v>38</v>
      </c>
      <c r="AA180" s="8">
        <f>Table1[[#This Row],[2022 AV (BOR final)]]-Table1[[#This Row],[2021 AV (BOR final)]]</f>
        <v>-19698</v>
      </c>
      <c r="AB180" s="8">
        <f>Table1[[#This Row],[2023 AV (BOR final)]]-Table1[[#This Row],[2022 AV (BOR final)]]</f>
        <v>2</v>
      </c>
      <c r="AC180" s="8">
        <f>Table1[[#This Row],[2022 Tax Bill]]-Table1[[#This Row],[2021 Tax Bill]]</f>
        <v>-3682.1100000000024</v>
      </c>
      <c r="AD180" s="3">
        <f>COUNTIF(D:D,Table1[[#This Row],[Project Name]])</f>
        <v>1</v>
      </c>
      <c r="AE180" s="2">
        <f>IF(Table1[[#This Row],[Year Accepted]]=2022,Table1[[#This Row],[2021 AV (BOR final)]],Table1[[#This Row],[2022 AV (BOR final)]])</f>
        <v>82453</v>
      </c>
      <c r="AF180" s="2">
        <f>IF(Table1[[#This Row],[Year Accepted]]=2022,Table1[[#This Row],[2022 AV (BOR final)]],Table1[[#This Row],[2023 AV (BOR final)]])</f>
        <v>62755</v>
      </c>
      <c r="AG180" s="2">
        <f>IF(Table1[[#This Row],[Year Accepted]]=2022,Table1[[#This Row],[2021 Tax Bill]],Table1[[#This Row],[2022 Tax Bill]])</f>
        <v>16630.080000000002</v>
      </c>
      <c r="AH180" s="2">
        <f>IF(Table1[[#This Row],[Year Accepted]]=2022,Table1[[#This Row],[2022 Tax Bill]],Table1[[#This Row],[2023 Tax Bill]])</f>
        <v>12947.97</v>
      </c>
    </row>
    <row r="181" spans="1:34" x14ac:dyDescent="0.25">
      <c r="A181" s="3" t="s">
        <v>25</v>
      </c>
      <c r="B181" s="3" t="s">
        <v>26</v>
      </c>
      <c r="C181" s="3" t="s">
        <v>27</v>
      </c>
      <c r="D181" s="3" t="s">
        <v>3249</v>
      </c>
      <c r="E181" s="3" t="s">
        <v>3250</v>
      </c>
      <c r="F181" s="3" t="s">
        <v>3251</v>
      </c>
      <c r="G181" s="3">
        <v>2022</v>
      </c>
      <c r="H181" s="3">
        <v>2021</v>
      </c>
      <c r="I181" s="4">
        <v>76353</v>
      </c>
      <c r="J181" s="3" t="s">
        <v>52</v>
      </c>
      <c r="K181" s="4">
        <v>15399.73</v>
      </c>
      <c r="L181" s="4">
        <v>49629</v>
      </c>
      <c r="M181" s="3" t="s">
        <v>52</v>
      </c>
      <c r="N181" s="4">
        <v>10239.709999999999</v>
      </c>
      <c r="O181" s="4">
        <v>49629</v>
      </c>
      <c r="P181" s="3" t="s">
        <v>52</v>
      </c>
      <c r="Q181" s="4">
        <v>10505.67</v>
      </c>
      <c r="R181" s="3">
        <v>-87.622855110999694</v>
      </c>
      <c r="S181" s="3">
        <v>41.791217903765499</v>
      </c>
      <c r="T181" s="3" t="s">
        <v>3252</v>
      </c>
      <c r="U181" s="3" t="s">
        <v>33</v>
      </c>
      <c r="V181" s="3" t="s">
        <v>170</v>
      </c>
      <c r="W181" s="3" t="s">
        <v>171</v>
      </c>
      <c r="X181" s="3" t="s">
        <v>47</v>
      </c>
      <c r="Y181" s="3" t="s">
        <v>37</v>
      </c>
      <c r="Z181" s="3" t="s">
        <v>38</v>
      </c>
      <c r="AA181" s="8">
        <f>Table1[[#This Row],[2022 AV (BOR final)]]-Table1[[#This Row],[2021 AV (BOR final)]]</f>
        <v>-26724</v>
      </c>
      <c r="AB181" s="8">
        <f>Table1[[#This Row],[2023 AV (BOR final)]]-Table1[[#This Row],[2022 AV (BOR final)]]</f>
        <v>0</v>
      </c>
      <c r="AC181" s="8">
        <f>Table1[[#This Row],[2022 Tax Bill]]-Table1[[#This Row],[2021 Tax Bill]]</f>
        <v>-5160.0200000000004</v>
      </c>
      <c r="AD181" s="3">
        <f>COUNTIF(D:D,Table1[[#This Row],[Project Name]])</f>
        <v>1</v>
      </c>
      <c r="AE181" s="2">
        <f>IF(Table1[[#This Row],[Year Accepted]]=2022,Table1[[#This Row],[2021 AV (BOR final)]],Table1[[#This Row],[2022 AV (BOR final)]])</f>
        <v>76353</v>
      </c>
      <c r="AF181" s="2">
        <f>IF(Table1[[#This Row],[Year Accepted]]=2022,Table1[[#This Row],[2022 AV (BOR final)]],Table1[[#This Row],[2023 AV (BOR final)]])</f>
        <v>49629</v>
      </c>
      <c r="AG181" s="2">
        <f>IF(Table1[[#This Row],[Year Accepted]]=2022,Table1[[#This Row],[2021 Tax Bill]],Table1[[#This Row],[2022 Tax Bill]])</f>
        <v>15399.73</v>
      </c>
      <c r="AH181" s="2">
        <f>IF(Table1[[#This Row],[Year Accepted]]=2022,Table1[[#This Row],[2022 Tax Bill]],Table1[[#This Row],[2023 Tax Bill]])</f>
        <v>10239.709999999999</v>
      </c>
    </row>
    <row r="182" spans="1:34" x14ac:dyDescent="0.25">
      <c r="A182" s="3" t="s">
        <v>25</v>
      </c>
      <c r="B182" s="3" t="s">
        <v>26</v>
      </c>
      <c r="C182" s="3" t="s">
        <v>27</v>
      </c>
      <c r="D182" s="3" t="s">
        <v>602</v>
      </c>
      <c r="E182" s="3" t="s">
        <v>603</v>
      </c>
      <c r="F182" s="3" t="s">
        <v>604</v>
      </c>
      <c r="G182" s="3">
        <v>2022</v>
      </c>
      <c r="H182" s="3">
        <v>2021</v>
      </c>
      <c r="I182" s="4">
        <v>80741</v>
      </c>
      <c r="J182" s="3" t="s">
        <v>52</v>
      </c>
      <c r="K182" s="4">
        <v>16284.76</v>
      </c>
      <c r="L182" s="4">
        <v>52747</v>
      </c>
      <c r="M182" s="3" t="s">
        <v>52</v>
      </c>
      <c r="N182" s="4">
        <v>10883.02</v>
      </c>
      <c r="O182" s="4">
        <v>52747</v>
      </c>
      <c r="P182" s="3" t="s">
        <v>52</v>
      </c>
      <c r="Q182" s="4">
        <v>11165.71</v>
      </c>
      <c r="R182" s="3">
        <v>-87.618687995409005</v>
      </c>
      <c r="S182" s="3">
        <v>41.792522237640902</v>
      </c>
      <c r="T182" s="3" t="s">
        <v>605</v>
      </c>
      <c r="U182" s="3" t="s">
        <v>33</v>
      </c>
      <c r="V182" s="3" t="s">
        <v>170</v>
      </c>
      <c r="W182" s="3" t="s">
        <v>171</v>
      </c>
      <c r="X182" s="3" t="s">
        <v>47</v>
      </c>
      <c r="Y182" s="3" t="s">
        <v>37</v>
      </c>
      <c r="Z182" s="3" t="s">
        <v>38</v>
      </c>
      <c r="AA182" s="8">
        <f>Table1[[#This Row],[2022 AV (BOR final)]]-Table1[[#This Row],[2021 AV (BOR final)]]</f>
        <v>-27994</v>
      </c>
      <c r="AB182" s="8">
        <f>Table1[[#This Row],[2023 AV (BOR final)]]-Table1[[#This Row],[2022 AV (BOR final)]]</f>
        <v>0</v>
      </c>
      <c r="AC182" s="8">
        <f>Table1[[#This Row],[2022 Tax Bill]]-Table1[[#This Row],[2021 Tax Bill]]</f>
        <v>-5401.74</v>
      </c>
      <c r="AD182" s="3">
        <f>COUNTIF(D:D,Table1[[#This Row],[Project Name]])</f>
        <v>1</v>
      </c>
      <c r="AE182" s="2">
        <f>IF(Table1[[#This Row],[Year Accepted]]=2022,Table1[[#This Row],[2021 AV (BOR final)]],Table1[[#This Row],[2022 AV (BOR final)]])</f>
        <v>80741</v>
      </c>
      <c r="AF182" s="2">
        <f>IF(Table1[[#This Row],[Year Accepted]]=2022,Table1[[#This Row],[2022 AV (BOR final)]],Table1[[#This Row],[2023 AV (BOR final)]])</f>
        <v>52747</v>
      </c>
      <c r="AG182" s="2">
        <f>IF(Table1[[#This Row],[Year Accepted]]=2022,Table1[[#This Row],[2021 Tax Bill]],Table1[[#This Row],[2022 Tax Bill]])</f>
        <v>16284.76</v>
      </c>
      <c r="AH182" s="2">
        <f>IF(Table1[[#This Row],[Year Accepted]]=2022,Table1[[#This Row],[2022 Tax Bill]],Table1[[#This Row],[2023 Tax Bill]])</f>
        <v>10883.02</v>
      </c>
    </row>
    <row r="183" spans="1:34" x14ac:dyDescent="0.25">
      <c r="A183" s="3" t="s">
        <v>25</v>
      </c>
      <c r="B183" s="3" t="s">
        <v>26</v>
      </c>
      <c r="C183" s="3" t="s">
        <v>27</v>
      </c>
      <c r="D183" s="3" t="s">
        <v>166</v>
      </c>
      <c r="E183" s="3" t="s">
        <v>167</v>
      </c>
      <c r="F183" s="3" t="s">
        <v>168</v>
      </c>
      <c r="G183" s="3">
        <v>2022</v>
      </c>
      <c r="H183" s="3">
        <v>2021</v>
      </c>
      <c r="I183" s="4">
        <v>42916</v>
      </c>
      <c r="J183" s="3" t="s">
        <v>76</v>
      </c>
      <c r="K183" s="4">
        <v>8655.7900000000009</v>
      </c>
      <c r="L183" s="4">
        <v>27895</v>
      </c>
      <c r="M183" s="3" t="s">
        <v>76</v>
      </c>
      <c r="N183" s="4">
        <v>5755.48</v>
      </c>
      <c r="O183" s="4">
        <v>27895</v>
      </c>
      <c r="P183" s="3" t="s">
        <v>76</v>
      </c>
      <c r="Q183" s="4">
        <v>5904.95</v>
      </c>
      <c r="R183" s="3">
        <v>-87.617945445089106</v>
      </c>
      <c r="S183" s="3">
        <v>41.792738716550303</v>
      </c>
      <c r="T183" s="3" t="s">
        <v>169</v>
      </c>
      <c r="U183" s="3" t="s">
        <v>33</v>
      </c>
      <c r="V183" s="3" t="s">
        <v>170</v>
      </c>
      <c r="W183" s="3" t="s">
        <v>171</v>
      </c>
      <c r="X183" s="3" t="s">
        <v>47</v>
      </c>
      <c r="Y183" s="3" t="s">
        <v>37</v>
      </c>
      <c r="Z183" s="3" t="s">
        <v>38</v>
      </c>
      <c r="AA183" s="8">
        <f>Table1[[#This Row],[2022 AV (BOR final)]]-Table1[[#This Row],[2021 AV (BOR final)]]</f>
        <v>-15021</v>
      </c>
      <c r="AB183" s="8">
        <f>Table1[[#This Row],[2023 AV (BOR final)]]-Table1[[#This Row],[2022 AV (BOR final)]]</f>
        <v>0</v>
      </c>
      <c r="AC183" s="8">
        <f>Table1[[#This Row],[2022 Tax Bill]]-Table1[[#This Row],[2021 Tax Bill]]</f>
        <v>-2900.3100000000013</v>
      </c>
      <c r="AD183" s="3">
        <f>COUNTIF(D:D,Table1[[#This Row],[Project Name]])</f>
        <v>2</v>
      </c>
      <c r="AE183" s="2">
        <f>IF(Table1[[#This Row],[Year Accepted]]=2022,Table1[[#This Row],[2021 AV (BOR final)]],Table1[[#This Row],[2022 AV (BOR final)]])</f>
        <v>42916</v>
      </c>
      <c r="AF183" s="2">
        <f>IF(Table1[[#This Row],[Year Accepted]]=2022,Table1[[#This Row],[2022 AV (BOR final)]],Table1[[#This Row],[2023 AV (BOR final)]])</f>
        <v>27895</v>
      </c>
      <c r="AG183" s="2">
        <f>IF(Table1[[#This Row],[Year Accepted]]=2022,Table1[[#This Row],[2021 Tax Bill]],Table1[[#This Row],[2022 Tax Bill]])</f>
        <v>8655.7900000000009</v>
      </c>
      <c r="AH183" s="2">
        <f>IF(Table1[[#This Row],[Year Accepted]]=2022,Table1[[#This Row],[2022 Tax Bill]],Table1[[#This Row],[2023 Tax Bill]])</f>
        <v>5755.48</v>
      </c>
    </row>
    <row r="184" spans="1:34" x14ac:dyDescent="0.25">
      <c r="A184" s="3" t="s">
        <v>25</v>
      </c>
      <c r="B184" s="3" t="s">
        <v>26</v>
      </c>
      <c r="C184" s="3" t="s">
        <v>27</v>
      </c>
      <c r="D184" s="3" t="s">
        <v>166</v>
      </c>
      <c r="E184" s="3" t="s">
        <v>816</v>
      </c>
      <c r="F184" s="3" t="s">
        <v>817</v>
      </c>
      <c r="G184" s="3">
        <v>2022</v>
      </c>
      <c r="H184" s="3">
        <v>2021</v>
      </c>
      <c r="I184" s="4">
        <v>50374</v>
      </c>
      <c r="J184" s="3" t="s">
        <v>76</v>
      </c>
      <c r="K184" s="4">
        <v>10160</v>
      </c>
      <c r="L184" s="4">
        <v>32742</v>
      </c>
      <c r="M184" s="3" t="s">
        <v>76</v>
      </c>
      <c r="N184" s="4">
        <v>6755.52</v>
      </c>
      <c r="O184" s="4">
        <v>32742</v>
      </c>
      <c r="P184" s="3" t="s">
        <v>76</v>
      </c>
      <c r="Q184" s="4">
        <v>6930.98</v>
      </c>
      <c r="R184" s="3">
        <v>-87.617937533074397</v>
      </c>
      <c r="S184" s="3">
        <v>41.792416438825803</v>
      </c>
      <c r="T184" s="3" t="s">
        <v>818</v>
      </c>
      <c r="U184" s="3" t="s">
        <v>33</v>
      </c>
      <c r="V184" s="3" t="s">
        <v>170</v>
      </c>
      <c r="W184" s="3" t="s">
        <v>171</v>
      </c>
      <c r="X184" s="3" t="s">
        <v>47</v>
      </c>
      <c r="Y184" s="3" t="s">
        <v>37</v>
      </c>
      <c r="Z184" s="3" t="s">
        <v>38</v>
      </c>
      <c r="AA184" s="8">
        <f>Table1[[#This Row],[2022 AV (BOR final)]]-Table1[[#This Row],[2021 AV (BOR final)]]</f>
        <v>-17632</v>
      </c>
      <c r="AB184" s="8">
        <f>Table1[[#This Row],[2023 AV (BOR final)]]-Table1[[#This Row],[2022 AV (BOR final)]]</f>
        <v>0</v>
      </c>
      <c r="AC184" s="8">
        <f>Table1[[#This Row],[2022 Tax Bill]]-Table1[[#This Row],[2021 Tax Bill]]</f>
        <v>-3404.4799999999996</v>
      </c>
      <c r="AD184" s="3">
        <f>COUNTIF(D:D,Table1[[#This Row],[Project Name]])</f>
        <v>2</v>
      </c>
      <c r="AE184" s="2">
        <f>IF(Table1[[#This Row],[Year Accepted]]=2022,Table1[[#This Row],[2021 AV (BOR final)]],Table1[[#This Row],[2022 AV (BOR final)]])</f>
        <v>50374</v>
      </c>
      <c r="AF184" s="2">
        <f>IF(Table1[[#This Row],[Year Accepted]]=2022,Table1[[#This Row],[2022 AV (BOR final)]],Table1[[#This Row],[2023 AV (BOR final)]])</f>
        <v>32742</v>
      </c>
      <c r="AG184" s="2">
        <f>IF(Table1[[#This Row],[Year Accepted]]=2022,Table1[[#This Row],[2021 Tax Bill]],Table1[[#This Row],[2022 Tax Bill]])</f>
        <v>10160</v>
      </c>
      <c r="AH184" s="2">
        <f>IF(Table1[[#This Row],[Year Accepted]]=2022,Table1[[#This Row],[2022 Tax Bill]],Table1[[#This Row],[2023 Tax Bill]])</f>
        <v>6755.52</v>
      </c>
    </row>
    <row r="185" spans="1:34" x14ac:dyDescent="0.25">
      <c r="A185" s="3" t="s">
        <v>25</v>
      </c>
      <c r="B185" s="3" t="s">
        <v>26</v>
      </c>
      <c r="C185" s="3" t="s">
        <v>27</v>
      </c>
      <c r="D185" s="3" t="s">
        <v>3761</v>
      </c>
      <c r="E185" s="3" t="s">
        <v>4232</v>
      </c>
      <c r="F185" s="3" t="s">
        <v>4233</v>
      </c>
      <c r="G185" s="3">
        <v>2022</v>
      </c>
      <c r="H185" s="3">
        <v>2021</v>
      </c>
      <c r="I185" s="4">
        <v>146138</v>
      </c>
      <c r="J185" s="3" t="s">
        <v>52</v>
      </c>
      <c r="K185" s="4">
        <v>29474.799999999999</v>
      </c>
      <c r="L185" s="4">
        <v>94988</v>
      </c>
      <c r="M185" s="3" t="s">
        <v>52</v>
      </c>
      <c r="N185" s="4">
        <v>19598.419999999998</v>
      </c>
      <c r="O185" s="4">
        <v>94988</v>
      </c>
      <c r="P185" s="3" t="s">
        <v>52</v>
      </c>
      <c r="Q185" s="4">
        <v>20107.41</v>
      </c>
      <c r="R185" s="3">
        <v>-87.622843002198394</v>
      </c>
      <c r="S185" s="3">
        <v>41.790845841066997</v>
      </c>
      <c r="T185" s="3" t="s">
        <v>4234</v>
      </c>
      <c r="U185" s="3" t="s">
        <v>33</v>
      </c>
      <c r="V185" s="3" t="s">
        <v>170</v>
      </c>
      <c r="W185" s="3" t="s">
        <v>171</v>
      </c>
      <c r="X185" s="3" t="s">
        <v>47</v>
      </c>
      <c r="Y185" s="3" t="s">
        <v>37</v>
      </c>
      <c r="Z185" s="3" t="s">
        <v>38</v>
      </c>
      <c r="AA185" s="8">
        <f>Table1[[#This Row],[2022 AV (BOR final)]]-Table1[[#This Row],[2021 AV (BOR final)]]</f>
        <v>-51150</v>
      </c>
      <c r="AB185" s="8">
        <f>Table1[[#This Row],[2023 AV (BOR final)]]-Table1[[#This Row],[2022 AV (BOR final)]]</f>
        <v>0</v>
      </c>
      <c r="AC185" s="8">
        <f>Table1[[#This Row],[2022 Tax Bill]]-Table1[[#This Row],[2021 Tax Bill]]</f>
        <v>-9876.380000000001</v>
      </c>
      <c r="AD185" s="3">
        <f>COUNTIF(D:D,Table1[[#This Row],[Project Name]])</f>
        <v>2</v>
      </c>
      <c r="AE185" s="2">
        <f>IF(Table1[[#This Row],[Year Accepted]]=2022,Table1[[#This Row],[2021 AV (BOR final)]],Table1[[#This Row],[2022 AV (BOR final)]])</f>
        <v>146138</v>
      </c>
      <c r="AF185" s="2">
        <f>IF(Table1[[#This Row],[Year Accepted]]=2022,Table1[[#This Row],[2022 AV (BOR final)]],Table1[[#This Row],[2023 AV (BOR final)]])</f>
        <v>94988</v>
      </c>
      <c r="AG185" s="2">
        <f>IF(Table1[[#This Row],[Year Accepted]]=2022,Table1[[#This Row],[2021 Tax Bill]],Table1[[#This Row],[2022 Tax Bill]])</f>
        <v>29474.799999999999</v>
      </c>
      <c r="AH185" s="2">
        <f>IF(Table1[[#This Row],[Year Accepted]]=2022,Table1[[#This Row],[2022 Tax Bill]],Table1[[#This Row],[2023 Tax Bill]])</f>
        <v>19598.419999999998</v>
      </c>
    </row>
    <row r="186" spans="1:34" x14ac:dyDescent="0.25">
      <c r="A186" s="3" t="s">
        <v>25</v>
      </c>
      <c r="B186" s="3" t="s">
        <v>26</v>
      </c>
      <c r="C186" s="3" t="s">
        <v>27</v>
      </c>
      <c r="D186" s="3" t="s">
        <v>2369</v>
      </c>
      <c r="E186" s="3" t="s">
        <v>2370</v>
      </c>
      <c r="F186" s="3" t="s">
        <v>2371</v>
      </c>
      <c r="G186" s="3">
        <v>2022</v>
      </c>
      <c r="H186" s="3">
        <v>2021</v>
      </c>
      <c r="I186" s="4">
        <v>111485</v>
      </c>
      <c r="J186" s="3" t="s">
        <v>52</v>
      </c>
      <c r="K186" s="4">
        <v>22485.56</v>
      </c>
      <c r="L186" s="4">
        <v>72464</v>
      </c>
      <c r="M186" s="3" t="s">
        <v>52</v>
      </c>
      <c r="N186" s="4">
        <v>14951.17</v>
      </c>
      <c r="O186" s="4">
        <v>72464</v>
      </c>
      <c r="P186" s="3" t="s">
        <v>52</v>
      </c>
      <c r="Q186" s="4">
        <v>15339.45</v>
      </c>
      <c r="R186" s="3">
        <v>-87.621887900437599</v>
      </c>
      <c r="S186" s="3">
        <v>41.790899837551301</v>
      </c>
      <c r="T186" s="3" t="s">
        <v>2372</v>
      </c>
      <c r="U186" s="3" t="s">
        <v>33</v>
      </c>
      <c r="V186" s="3" t="s">
        <v>170</v>
      </c>
      <c r="W186" s="3" t="s">
        <v>171</v>
      </c>
      <c r="X186" s="3" t="s">
        <v>47</v>
      </c>
      <c r="Y186" s="3" t="s">
        <v>37</v>
      </c>
      <c r="Z186" s="3" t="s">
        <v>38</v>
      </c>
      <c r="AA186" s="8">
        <f>Table1[[#This Row],[2022 AV (BOR final)]]-Table1[[#This Row],[2021 AV (BOR final)]]</f>
        <v>-39021</v>
      </c>
      <c r="AB186" s="8">
        <f>Table1[[#This Row],[2023 AV (BOR final)]]-Table1[[#This Row],[2022 AV (BOR final)]]</f>
        <v>0</v>
      </c>
      <c r="AC186" s="8">
        <f>Table1[[#This Row],[2022 Tax Bill]]-Table1[[#This Row],[2021 Tax Bill]]</f>
        <v>-7534.3900000000012</v>
      </c>
      <c r="AD186" s="3">
        <f>COUNTIF(D:D,Table1[[#This Row],[Project Name]])</f>
        <v>1</v>
      </c>
      <c r="AE186" s="2">
        <f>IF(Table1[[#This Row],[Year Accepted]]=2022,Table1[[#This Row],[2021 AV (BOR final)]],Table1[[#This Row],[2022 AV (BOR final)]])</f>
        <v>111485</v>
      </c>
      <c r="AF186" s="2">
        <f>IF(Table1[[#This Row],[Year Accepted]]=2022,Table1[[#This Row],[2022 AV (BOR final)]],Table1[[#This Row],[2023 AV (BOR final)]])</f>
        <v>72464</v>
      </c>
      <c r="AG186" s="2">
        <f>IF(Table1[[#This Row],[Year Accepted]]=2022,Table1[[#This Row],[2021 Tax Bill]],Table1[[#This Row],[2022 Tax Bill]])</f>
        <v>22485.56</v>
      </c>
      <c r="AH186" s="2">
        <f>IF(Table1[[#This Row],[Year Accepted]]=2022,Table1[[#This Row],[2022 Tax Bill]],Table1[[#This Row],[2023 Tax Bill]])</f>
        <v>14951.17</v>
      </c>
    </row>
    <row r="187" spans="1:34" x14ac:dyDescent="0.25">
      <c r="A187" s="3" t="s">
        <v>25</v>
      </c>
      <c r="B187" s="3" t="s">
        <v>26</v>
      </c>
      <c r="C187" s="3" t="s">
        <v>27</v>
      </c>
      <c r="D187" s="3" t="s">
        <v>2779</v>
      </c>
      <c r="E187" s="3" t="s">
        <v>2780</v>
      </c>
      <c r="F187" s="3" t="s">
        <v>2781</v>
      </c>
      <c r="G187" s="3">
        <v>2022</v>
      </c>
      <c r="H187" s="3">
        <v>2021</v>
      </c>
      <c r="I187" s="4">
        <v>11475</v>
      </c>
      <c r="J187" s="3" t="s">
        <v>185</v>
      </c>
      <c r="K187" s="4">
        <v>2314.41</v>
      </c>
      <c r="L187" s="4">
        <v>11475</v>
      </c>
      <c r="M187" s="3" t="s">
        <v>185</v>
      </c>
      <c r="N187" s="4">
        <v>2367.5500000000002</v>
      </c>
      <c r="O187" s="4">
        <v>11475</v>
      </c>
      <c r="P187" s="3" t="s">
        <v>185</v>
      </c>
      <c r="Q187" s="4">
        <v>2429.0700000000002</v>
      </c>
      <c r="R187" s="3">
        <v>-87.617858939105403</v>
      </c>
      <c r="S187" s="3">
        <v>41.790291824713499</v>
      </c>
      <c r="T187" s="3" t="s">
        <v>2782</v>
      </c>
      <c r="U187" s="3" t="s">
        <v>33</v>
      </c>
      <c r="V187" s="3" t="s">
        <v>170</v>
      </c>
      <c r="W187" s="3" t="s">
        <v>171</v>
      </c>
      <c r="X187" s="3" t="s">
        <v>47</v>
      </c>
      <c r="Y187" s="3" t="s">
        <v>37</v>
      </c>
      <c r="Z187" s="3" t="s">
        <v>38</v>
      </c>
      <c r="AA187" s="8">
        <f>Table1[[#This Row],[2022 AV (BOR final)]]-Table1[[#This Row],[2021 AV (BOR final)]]</f>
        <v>0</v>
      </c>
      <c r="AB187" s="8">
        <f>Table1[[#This Row],[2023 AV (BOR final)]]-Table1[[#This Row],[2022 AV (BOR final)]]</f>
        <v>0</v>
      </c>
      <c r="AC187" s="8">
        <f>Table1[[#This Row],[2022 Tax Bill]]-Table1[[#This Row],[2021 Tax Bill]]</f>
        <v>53.140000000000327</v>
      </c>
      <c r="AD187" s="3">
        <f>COUNTIF(D:D,Table1[[#This Row],[Project Name]])</f>
        <v>2</v>
      </c>
      <c r="AE187" s="2">
        <f>IF(Table1[[#This Row],[Year Accepted]]=2022,Table1[[#This Row],[2021 AV (BOR final)]],Table1[[#This Row],[2022 AV (BOR final)]])</f>
        <v>11475</v>
      </c>
      <c r="AF187" s="2">
        <f>IF(Table1[[#This Row],[Year Accepted]]=2022,Table1[[#This Row],[2022 AV (BOR final)]],Table1[[#This Row],[2023 AV (BOR final)]])</f>
        <v>11475</v>
      </c>
      <c r="AG187" s="2">
        <f>IF(Table1[[#This Row],[Year Accepted]]=2022,Table1[[#This Row],[2021 Tax Bill]],Table1[[#This Row],[2022 Tax Bill]])</f>
        <v>2314.41</v>
      </c>
      <c r="AH187" s="2">
        <f>IF(Table1[[#This Row],[Year Accepted]]=2022,Table1[[#This Row],[2022 Tax Bill]],Table1[[#This Row],[2023 Tax Bill]])</f>
        <v>2367.5500000000002</v>
      </c>
    </row>
    <row r="188" spans="1:34" x14ac:dyDescent="0.25">
      <c r="A188" s="3" t="s">
        <v>25</v>
      </c>
      <c r="B188" s="3" t="s">
        <v>26</v>
      </c>
      <c r="C188" s="3" t="s">
        <v>27</v>
      </c>
      <c r="D188" s="3" t="s">
        <v>2779</v>
      </c>
      <c r="E188" s="3" t="s">
        <v>3837</v>
      </c>
      <c r="F188" s="3" t="s">
        <v>3838</v>
      </c>
      <c r="G188" s="3">
        <v>2022</v>
      </c>
      <c r="H188" s="3">
        <v>2021</v>
      </c>
      <c r="I188" s="4">
        <v>146534</v>
      </c>
      <c r="J188" s="3" t="s">
        <v>126</v>
      </c>
      <c r="K188" s="4">
        <v>29554.67</v>
      </c>
      <c r="L188" s="4">
        <v>95246</v>
      </c>
      <c r="M188" s="3" t="s">
        <v>126</v>
      </c>
      <c r="N188" s="4">
        <v>19651.7</v>
      </c>
      <c r="O188" s="4">
        <v>95246</v>
      </c>
      <c r="P188" s="3" t="s">
        <v>126</v>
      </c>
      <c r="Q188" s="4">
        <v>20162.080000000002</v>
      </c>
      <c r="R188" s="3">
        <v>-87.617852255238802</v>
      </c>
      <c r="S188" s="3">
        <v>41.790019353195099</v>
      </c>
      <c r="T188" s="3" t="s">
        <v>3839</v>
      </c>
      <c r="U188" s="3" t="s">
        <v>33</v>
      </c>
      <c r="V188" s="3" t="s">
        <v>170</v>
      </c>
      <c r="W188" s="3" t="s">
        <v>171</v>
      </c>
      <c r="X188" s="3" t="s">
        <v>47</v>
      </c>
      <c r="Y188" s="3" t="s">
        <v>37</v>
      </c>
      <c r="Z188" s="3" t="s">
        <v>38</v>
      </c>
      <c r="AA188" s="8">
        <f>Table1[[#This Row],[2022 AV (BOR final)]]-Table1[[#This Row],[2021 AV (BOR final)]]</f>
        <v>-51288</v>
      </c>
      <c r="AB188" s="8">
        <f>Table1[[#This Row],[2023 AV (BOR final)]]-Table1[[#This Row],[2022 AV (BOR final)]]</f>
        <v>0</v>
      </c>
      <c r="AC188" s="8">
        <f>Table1[[#This Row],[2022 Tax Bill]]-Table1[[#This Row],[2021 Tax Bill]]</f>
        <v>-9902.9699999999975</v>
      </c>
      <c r="AD188" s="3">
        <f>COUNTIF(D:D,Table1[[#This Row],[Project Name]])</f>
        <v>2</v>
      </c>
      <c r="AE188" s="2">
        <f>IF(Table1[[#This Row],[Year Accepted]]=2022,Table1[[#This Row],[2021 AV (BOR final)]],Table1[[#This Row],[2022 AV (BOR final)]])</f>
        <v>146534</v>
      </c>
      <c r="AF188" s="2">
        <f>IF(Table1[[#This Row],[Year Accepted]]=2022,Table1[[#This Row],[2022 AV (BOR final)]],Table1[[#This Row],[2023 AV (BOR final)]])</f>
        <v>95246</v>
      </c>
      <c r="AG188" s="2">
        <f>IF(Table1[[#This Row],[Year Accepted]]=2022,Table1[[#This Row],[2021 Tax Bill]],Table1[[#This Row],[2022 Tax Bill]])</f>
        <v>29554.67</v>
      </c>
      <c r="AH188" s="2">
        <f>IF(Table1[[#This Row],[Year Accepted]]=2022,Table1[[#This Row],[2022 Tax Bill]],Table1[[#This Row],[2023 Tax Bill]])</f>
        <v>19651.7</v>
      </c>
    </row>
    <row r="189" spans="1:34" x14ac:dyDescent="0.25">
      <c r="A189" s="3" t="s">
        <v>25</v>
      </c>
      <c r="B189" s="3" t="s">
        <v>26</v>
      </c>
      <c r="C189" s="3" t="s">
        <v>27</v>
      </c>
      <c r="D189" s="3" t="s">
        <v>4260</v>
      </c>
      <c r="E189" s="3" t="s">
        <v>4261</v>
      </c>
      <c r="F189" s="3" t="s">
        <v>4262</v>
      </c>
      <c r="G189" s="3">
        <v>2022</v>
      </c>
      <c r="H189" s="3">
        <v>2021</v>
      </c>
      <c r="I189" s="4">
        <v>110661</v>
      </c>
      <c r="J189" s="3" t="s">
        <v>52</v>
      </c>
      <c r="K189" s="4">
        <v>22319.38</v>
      </c>
      <c r="L189" s="4">
        <v>74753</v>
      </c>
      <c r="M189" s="3" t="s">
        <v>52</v>
      </c>
      <c r="N189" s="4">
        <v>15423.43</v>
      </c>
      <c r="O189" s="4">
        <v>74753</v>
      </c>
      <c r="P189" s="3" t="s">
        <v>52</v>
      </c>
      <c r="Q189" s="4">
        <v>15823.98</v>
      </c>
      <c r="R189" s="3">
        <v>-87.617875705017497</v>
      </c>
      <c r="S189" s="3">
        <v>41.790972541119402</v>
      </c>
      <c r="T189" s="3" t="s">
        <v>4263</v>
      </c>
      <c r="U189" s="3" t="s">
        <v>33</v>
      </c>
      <c r="V189" s="3" t="s">
        <v>170</v>
      </c>
      <c r="W189" s="3" t="s">
        <v>171</v>
      </c>
      <c r="X189" s="3" t="s">
        <v>47</v>
      </c>
      <c r="Y189" s="3" t="s">
        <v>37</v>
      </c>
      <c r="Z189" s="3" t="s">
        <v>38</v>
      </c>
      <c r="AA189" s="8">
        <f>Table1[[#This Row],[2022 AV (BOR final)]]-Table1[[#This Row],[2021 AV (BOR final)]]</f>
        <v>-35908</v>
      </c>
      <c r="AB189" s="8">
        <f>Table1[[#This Row],[2023 AV (BOR final)]]-Table1[[#This Row],[2022 AV (BOR final)]]</f>
        <v>0</v>
      </c>
      <c r="AC189" s="8">
        <f>Table1[[#This Row],[2022 Tax Bill]]-Table1[[#This Row],[2021 Tax Bill]]</f>
        <v>-6895.9500000000007</v>
      </c>
      <c r="AD189" s="3">
        <f>COUNTIF(D:D,Table1[[#This Row],[Project Name]])</f>
        <v>1</v>
      </c>
      <c r="AE189" s="2">
        <f>IF(Table1[[#This Row],[Year Accepted]]=2022,Table1[[#This Row],[2021 AV (BOR final)]],Table1[[#This Row],[2022 AV (BOR final)]])</f>
        <v>110661</v>
      </c>
      <c r="AF189" s="2">
        <f>IF(Table1[[#This Row],[Year Accepted]]=2022,Table1[[#This Row],[2022 AV (BOR final)]],Table1[[#This Row],[2023 AV (BOR final)]])</f>
        <v>74753</v>
      </c>
      <c r="AG189" s="2">
        <f>IF(Table1[[#This Row],[Year Accepted]]=2022,Table1[[#This Row],[2021 Tax Bill]],Table1[[#This Row],[2022 Tax Bill]])</f>
        <v>22319.38</v>
      </c>
      <c r="AH189" s="2">
        <f>IF(Table1[[#This Row],[Year Accepted]]=2022,Table1[[#This Row],[2022 Tax Bill]],Table1[[#This Row],[2023 Tax Bill]])</f>
        <v>15423.43</v>
      </c>
    </row>
    <row r="190" spans="1:34" x14ac:dyDescent="0.25">
      <c r="A190" s="3" t="s">
        <v>25</v>
      </c>
      <c r="B190" s="3" t="s">
        <v>26</v>
      </c>
      <c r="C190" s="3" t="s">
        <v>27</v>
      </c>
      <c r="D190" s="3" t="s">
        <v>360</v>
      </c>
      <c r="E190" s="3" t="s">
        <v>361</v>
      </c>
      <c r="F190" s="3" t="s">
        <v>362</v>
      </c>
      <c r="G190" s="3">
        <v>2022</v>
      </c>
      <c r="H190" s="3">
        <v>2021</v>
      </c>
      <c r="I190" s="4">
        <v>142966</v>
      </c>
      <c r="J190" s="3" t="s">
        <v>52</v>
      </c>
      <c r="K190" s="4">
        <v>28835.01</v>
      </c>
      <c r="L190" s="4">
        <v>92927</v>
      </c>
      <c r="M190" s="3" t="s">
        <v>52</v>
      </c>
      <c r="N190" s="4">
        <v>19173.23</v>
      </c>
      <c r="O190" s="4">
        <v>92927</v>
      </c>
      <c r="P190" s="3" t="s">
        <v>52</v>
      </c>
      <c r="Q190" s="4">
        <v>19671.169999999998</v>
      </c>
      <c r="R190" s="3">
        <v>-87.617055469656293</v>
      </c>
      <c r="S190" s="3">
        <v>41.790985151290599</v>
      </c>
      <c r="T190" s="3" t="s">
        <v>363</v>
      </c>
      <c r="U190" s="3" t="s">
        <v>33</v>
      </c>
      <c r="V190" s="3" t="s">
        <v>170</v>
      </c>
      <c r="W190" s="3" t="s">
        <v>171</v>
      </c>
      <c r="X190" s="3" t="s">
        <v>47</v>
      </c>
      <c r="Y190" s="3" t="s">
        <v>37</v>
      </c>
      <c r="Z190" s="3" t="s">
        <v>38</v>
      </c>
      <c r="AA190" s="8">
        <f>Table1[[#This Row],[2022 AV (BOR final)]]-Table1[[#This Row],[2021 AV (BOR final)]]</f>
        <v>-50039</v>
      </c>
      <c r="AB190" s="8">
        <f>Table1[[#This Row],[2023 AV (BOR final)]]-Table1[[#This Row],[2022 AV (BOR final)]]</f>
        <v>0</v>
      </c>
      <c r="AC190" s="8">
        <f>Table1[[#This Row],[2022 Tax Bill]]-Table1[[#This Row],[2021 Tax Bill]]</f>
        <v>-9661.7799999999988</v>
      </c>
      <c r="AD190" s="3">
        <f>COUNTIF(D:D,Table1[[#This Row],[Project Name]])</f>
        <v>2</v>
      </c>
      <c r="AE190" s="2">
        <f>IF(Table1[[#This Row],[Year Accepted]]=2022,Table1[[#This Row],[2021 AV (BOR final)]],Table1[[#This Row],[2022 AV (BOR final)]])</f>
        <v>142966</v>
      </c>
      <c r="AF190" s="2">
        <f>IF(Table1[[#This Row],[Year Accepted]]=2022,Table1[[#This Row],[2022 AV (BOR final)]],Table1[[#This Row],[2023 AV (BOR final)]])</f>
        <v>92927</v>
      </c>
      <c r="AG190" s="2">
        <f>IF(Table1[[#This Row],[Year Accepted]]=2022,Table1[[#This Row],[2021 Tax Bill]],Table1[[#This Row],[2022 Tax Bill]])</f>
        <v>28835.01</v>
      </c>
      <c r="AH190" s="2">
        <f>IF(Table1[[#This Row],[Year Accepted]]=2022,Table1[[#This Row],[2022 Tax Bill]],Table1[[#This Row],[2023 Tax Bill]])</f>
        <v>19173.23</v>
      </c>
    </row>
    <row r="191" spans="1:34" x14ac:dyDescent="0.25">
      <c r="A191" s="3" t="s">
        <v>25</v>
      </c>
      <c r="B191" s="3" t="s">
        <v>26</v>
      </c>
      <c r="C191" s="3" t="s">
        <v>27</v>
      </c>
      <c r="D191" s="3" t="s">
        <v>360</v>
      </c>
      <c r="E191" s="3" t="s">
        <v>4175</v>
      </c>
      <c r="F191" s="3" t="s">
        <v>4176</v>
      </c>
      <c r="G191" s="3">
        <v>2022</v>
      </c>
      <c r="H191" s="3">
        <v>2021</v>
      </c>
      <c r="I191" s="4">
        <v>6377</v>
      </c>
      <c r="J191" s="3" t="s">
        <v>269</v>
      </c>
      <c r="K191" s="4">
        <v>1286.17</v>
      </c>
      <c r="L191" s="4">
        <v>4143</v>
      </c>
      <c r="M191" s="3" t="s">
        <v>269</v>
      </c>
      <c r="N191" s="4">
        <v>854.81</v>
      </c>
      <c r="O191" s="4">
        <v>4143</v>
      </c>
      <c r="P191" s="3" t="s">
        <v>269</v>
      </c>
      <c r="Q191" s="4">
        <v>877.04</v>
      </c>
      <c r="R191" s="3">
        <v>-87.617052760395893</v>
      </c>
      <c r="S191" s="3">
        <v>41.790870779756503</v>
      </c>
      <c r="T191" s="3" t="s">
        <v>4177</v>
      </c>
      <c r="U191" s="3" t="s">
        <v>33</v>
      </c>
      <c r="V191" s="3" t="s">
        <v>170</v>
      </c>
      <c r="W191" s="3" t="s">
        <v>171</v>
      </c>
      <c r="X191" s="3" t="s">
        <v>47</v>
      </c>
      <c r="Y191" s="3" t="s">
        <v>37</v>
      </c>
      <c r="Z191" s="3" t="s">
        <v>38</v>
      </c>
      <c r="AA191" s="8">
        <f>Table1[[#This Row],[2022 AV (BOR final)]]-Table1[[#This Row],[2021 AV (BOR final)]]</f>
        <v>-2234</v>
      </c>
      <c r="AB191" s="8">
        <f>Table1[[#This Row],[2023 AV (BOR final)]]-Table1[[#This Row],[2022 AV (BOR final)]]</f>
        <v>0</v>
      </c>
      <c r="AC191" s="8">
        <f>Table1[[#This Row],[2022 Tax Bill]]-Table1[[#This Row],[2021 Tax Bill]]</f>
        <v>-431.36000000000013</v>
      </c>
      <c r="AD191" s="3">
        <f>COUNTIF(D:D,Table1[[#This Row],[Project Name]])</f>
        <v>2</v>
      </c>
      <c r="AE191" s="2">
        <f>IF(Table1[[#This Row],[Year Accepted]]=2022,Table1[[#This Row],[2021 AV (BOR final)]],Table1[[#This Row],[2022 AV (BOR final)]])</f>
        <v>6377</v>
      </c>
      <c r="AF191" s="2">
        <f>IF(Table1[[#This Row],[Year Accepted]]=2022,Table1[[#This Row],[2022 AV (BOR final)]],Table1[[#This Row],[2023 AV (BOR final)]])</f>
        <v>4143</v>
      </c>
      <c r="AG191" s="2">
        <f>IF(Table1[[#This Row],[Year Accepted]]=2022,Table1[[#This Row],[2021 Tax Bill]],Table1[[#This Row],[2022 Tax Bill]])</f>
        <v>1286.17</v>
      </c>
      <c r="AH191" s="2">
        <f>IF(Table1[[#This Row],[Year Accepted]]=2022,Table1[[#This Row],[2022 Tax Bill]],Table1[[#This Row],[2023 Tax Bill]])</f>
        <v>854.81</v>
      </c>
    </row>
    <row r="192" spans="1:34" x14ac:dyDescent="0.25">
      <c r="A192" s="3" t="s">
        <v>25</v>
      </c>
      <c r="B192" s="3" t="s">
        <v>26</v>
      </c>
      <c r="C192" s="3" t="s">
        <v>27</v>
      </c>
      <c r="D192" s="3" t="s">
        <v>3601</v>
      </c>
      <c r="E192" s="3" t="s">
        <v>3602</v>
      </c>
      <c r="F192" s="3" t="s">
        <v>3603</v>
      </c>
      <c r="G192" s="3">
        <v>2022</v>
      </c>
      <c r="H192" s="3">
        <v>2021</v>
      </c>
      <c r="I192" s="4">
        <v>61290</v>
      </c>
      <c r="J192" s="3" t="s">
        <v>52</v>
      </c>
      <c r="K192" s="4">
        <v>12361.63</v>
      </c>
      <c r="L192" s="4">
        <v>46317</v>
      </c>
      <c r="M192" s="3" t="s">
        <v>52</v>
      </c>
      <c r="N192" s="4">
        <v>9556.3799999999992</v>
      </c>
      <c r="O192" s="4">
        <v>46317</v>
      </c>
      <c r="P192" s="3" t="s">
        <v>52</v>
      </c>
      <c r="Q192" s="4">
        <v>9804.57</v>
      </c>
      <c r="R192" s="3">
        <v>-87.622774719927193</v>
      </c>
      <c r="S192" s="3">
        <v>41.788154345161701</v>
      </c>
      <c r="T192" s="3" t="s">
        <v>3604</v>
      </c>
      <c r="U192" s="3" t="s">
        <v>33</v>
      </c>
      <c r="V192" s="3" t="s">
        <v>170</v>
      </c>
      <c r="W192" s="3" t="s">
        <v>171</v>
      </c>
      <c r="X192" s="3" t="s">
        <v>47</v>
      </c>
      <c r="Y192" s="3" t="s">
        <v>37</v>
      </c>
      <c r="Z192" s="3" t="s">
        <v>38</v>
      </c>
      <c r="AA192" s="8">
        <f>Table1[[#This Row],[2022 AV (BOR final)]]-Table1[[#This Row],[2021 AV (BOR final)]]</f>
        <v>-14973</v>
      </c>
      <c r="AB192" s="8">
        <f>Table1[[#This Row],[2023 AV (BOR final)]]-Table1[[#This Row],[2022 AV (BOR final)]]</f>
        <v>0</v>
      </c>
      <c r="AC192" s="8">
        <f>Table1[[#This Row],[2022 Tax Bill]]-Table1[[#This Row],[2021 Tax Bill]]</f>
        <v>-2805.25</v>
      </c>
      <c r="AD192" s="3">
        <f>COUNTIF(D:D,Table1[[#This Row],[Project Name]])</f>
        <v>1</v>
      </c>
      <c r="AE192" s="2">
        <f>IF(Table1[[#This Row],[Year Accepted]]=2022,Table1[[#This Row],[2021 AV (BOR final)]],Table1[[#This Row],[2022 AV (BOR final)]])</f>
        <v>61290</v>
      </c>
      <c r="AF192" s="2">
        <f>IF(Table1[[#This Row],[Year Accepted]]=2022,Table1[[#This Row],[2022 AV (BOR final)]],Table1[[#This Row],[2023 AV (BOR final)]])</f>
        <v>46317</v>
      </c>
      <c r="AG192" s="2">
        <f>IF(Table1[[#This Row],[Year Accepted]]=2022,Table1[[#This Row],[2021 Tax Bill]],Table1[[#This Row],[2022 Tax Bill]])</f>
        <v>12361.63</v>
      </c>
      <c r="AH192" s="2">
        <f>IF(Table1[[#This Row],[Year Accepted]]=2022,Table1[[#This Row],[2022 Tax Bill]],Table1[[#This Row],[2023 Tax Bill]])</f>
        <v>9556.3799999999992</v>
      </c>
    </row>
    <row r="193" spans="1:34" x14ac:dyDescent="0.25">
      <c r="A193" s="3" t="s">
        <v>25</v>
      </c>
      <c r="B193" s="3" t="s">
        <v>26</v>
      </c>
      <c r="C193" s="3" t="s">
        <v>27</v>
      </c>
      <c r="D193" s="3" t="s">
        <v>3521</v>
      </c>
      <c r="E193" s="3" t="s">
        <v>3522</v>
      </c>
      <c r="F193" s="3" t="s">
        <v>3523</v>
      </c>
      <c r="G193" s="3">
        <v>2022</v>
      </c>
      <c r="H193" s="3">
        <v>2021</v>
      </c>
      <c r="I193" s="4">
        <v>43294</v>
      </c>
      <c r="J193" s="3" t="s">
        <v>52</v>
      </c>
      <c r="K193" s="4">
        <v>8732.0300000000007</v>
      </c>
      <c r="L193" s="4">
        <v>32470</v>
      </c>
      <c r="M193" s="3" t="s">
        <v>52</v>
      </c>
      <c r="N193" s="4">
        <v>6699.42</v>
      </c>
      <c r="O193" s="4">
        <v>32470</v>
      </c>
      <c r="P193" s="3" t="s">
        <v>52</v>
      </c>
      <c r="Q193" s="4">
        <v>6873.36</v>
      </c>
      <c r="R193" s="3">
        <v>-87.616237453372804</v>
      </c>
      <c r="S193" s="3">
        <v>41.786976637071703</v>
      </c>
      <c r="T193" s="3" t="s">
        <v>3524</v>
      </c>
      <c r="U193" s="3" t="s">
        <v>33</v>
      </c>
      <c r="V193" s="3" t="s">
        <v>170</v>
      </c>
      <c r="W193" s="3" t="s">
        <v>171</v>
      </c>
      <c r="X193" s="3" t="s">
        <v>47</v>
      </c>
      <c r="Y193" s="3" t="s">
        <v>37</v>
      </c>
      <c r="Z193" s="3" t="s">
        <v>38</v>
      </c>
      <c r="AA193" s="8">
        <f>Table1[[#This Row],[2022 AV (BOR final)]]-Table1[[#This Row],[2021 AV (BOR final)]]</f>
        <v>-10824</v>
      </c>
      <c r="AB193" s="8">
        <f>Table1[[#This Row],[2023 AV (BOR final)]]-Table1[[#This Row],[2022 AV (BOR final)]]</f>
        <v>0</v>
      </c>
      <c r="AC193" s="8">
        <f>Table1[[#This Row],[2022 Tax Bill]]-Table1[[#This Row],[2021 Tax Bill]]</f>
        <v>-2032.6100000000006</v>
      </c>
      <c r="AD193" s="3">
        <f>COUNTIF(D:D,Table1[[#This Row],[Project Name]])</f>
        <v>1</v>
      </c>
      <c r="AE193" s="2">
        <f>IF(Table1[[#This Row],[Year Accepted]]=2022,Table1[[#This Row],[2021 AV (BOR final)]],Table1[[#This Row],[2022 AV (BOR final)]])</f>
        <v>43294</v>
      </c>
      <c r="AF193" s="2">
        <f>IF(Table1[[#This Row],[Year Accepted]]=2022,Table1[[#This Row],[2022 AV (BOR final)]],Table1[[#This Row],[2023 AV (BOR final)]])</f>
        <v>32470</v>
      </c>
      <c r="AG193" s="2">
        <f>IF(Table1[[#This Row],[Year Accepted]]=2022,Table1[[#This Row],[2021 Tax Bill]],Table1[[#This Row],[2022 Tax Bill]])</f>
        <v>8732.0300000000007</v>
      </c>
      <c r="AH193" s="2">
        <f>IF(Table1[[#This Row],[Year Accepted]]=2022,Table1[[#This Row],[2022 Tax Bill]],Table1[[#This Row],[2023 Tax Bill]])</f>
        <v>6699.42</v>
      </c>
    </row>
    <row r="194" spans="1:34" x14ac:dyDescent="0.25">
      <c r="A194" s="3" t="s">
        <v>25</v>
      </c>
      <c r="B194" s="3" t="s">
        <v>26</v>
      </c>
      <c r="C194" s="3" t="s">
        <v>27</v>
      </c>
      <c r="D194" s="3" t="s">
        <v>4836</v>
      </c>
      <c r="E194" s="3" t="s">
        <v>4837</v>
      </c>
      <c r="F194" s="3" t="s">
        <v>4838</v>
      </c>
      <c r="G194" s="3">
        <v>2022</v>
      </c>
      <c r="H194" s="3">
        <v>2021</v>
      </c>
      <c r="I194" s="4">
        <v>120386</v>
      </c>
      <c r="J194" s="3" t="s">
        <v>52</v>
      </c>
      <c r="K194" s="4">
        <v>24280.81</v>
      </c>
      <c r="L194" s="4">
        <v>78250</v>
      </c>
      <c r="M194" s="3" t="s">
        <v>52</v>
      </c>
      <c r="N194" s="4">
        <v>16145</v>
      </c>
      <c r="O194" s="4">
        <v>78250</v>
      </c>
      <c r="P194" s="3" t="s">
        <v>52</v>
      </c>
      <c r="Q194" s="4">
        <v>16564.23</v>
      </c>
      <c r="R194" s="3">
        <v>-87.622671789137399</v>
      </c>
      <c r="S194" s="3">
        <v>41.784054813854702</v>
      </c>
      <c r="T194" s="3" t="s">
        <v>4839</v>
      </c>
      <c r="U194" s="3" t="s">
        <v>33</v>
      </c>
      <c r="V194" s="3" t="s">
        <v>170</v>
      </c>
      <c r="W194" s="3" t="s">
        <v>171</v>
      </c>
      <c r="X194" s="3" t="s">
        <v>47</v>
      </c>
      <c r="Y194" s="3" t="s">
        <v>37</v>
      </c>
      <c r="Z194" s="3" t="s">
        <v>38</v>
      </c>
      <c r="AA194" s="8">
        <f>Table1[[#This Row],[2022 AV (BOR final)]]-Table1[[#This Row],[2021 AV (BOR final)]]</f>
        <v>-42136</v>
      </c>
      <c r="AB194" s="8">
        <f>Table1[[#This Row],[2023 AV (BOR final)]]-Table1[[#This Row],[2022 AV (BOR final)]]</f>
        <v>0</v>
      </c>
      <c r="AC194" s="8">
        <f>Table1[[#This Row],[2022 Tax Bill]]-Table1[[#This Row],[2021 Tax Bill]]</f>
        <v>-8135.8100000000013</v>
      </c>
      <c r="AD194" s="3">
        <f>COUNTIF(D:D,Table1[[#This Row],[Project Name]])</f>
        <v>1</v>
      </c>
      <c r="AE194" s="2">
        <f>IF(Table1[[#This Row],[Year Accepted]]=2022,Table1[[#This Row],[2021 AV (BOR final)]],Table1[[#This Row],[2022 AV (BOR final)]])</f>
        <v>120386</v>
      </c>
      <c r="AF194" s="2">
        <f>IF(Table1[[#This Row],[Year Accepted]]=2022,Table1[[#This Row],[2022 AV (BOR final)]],Table1[[#This Row],[2023 AV (BOR final)]])</f>
        <v>78250</v>
      </c>
      <c r="AG194" s="2">
        <f>IF(Table1[[#This Row],[Year Accepted]]=2022,Table1[[#This Row],[2021 Tax Bill]],Table1[[#This Row],[2022 Tax Bill]])</f>
        <v>24280.81</v>
      </c>
      <c r="AH194" s="2">
        <f>IF(Table1[[#This Row],[Year Accepted]]=2022,Table1[[#This Row],[2022 Tax Bill]],Table1[[#This Row],[2023 Tax Bill]])</f>
        <v>16145</v>
      </c>
    </row>
    <row r="195" spans="1:34" x14ac:dyDescent="0.25">
      <c r="A195" s="3" t="s">
        <v>25</v>
      </c>
      <c r="B195" s="3" t="s">
        <v>26</v>
      </c>
      <c r="C195" s="3" t="s">
        <v>27</v>
      </c>
      <c r="D195" s="3" t="s">
        <v>1413</v>
      </c>
      <c r="E195" s="3" t="s">
        <v>1414</v>
      </c>
      <c r="F195" s="3" t="s">
        <v>1415</v>
      </c>
      <c r="G195" s="3">
        <v>2022</v>
      </c>
      <c r="H195" s="3">
        <v>2021</v>
      </c>
      <c r="I195" s="4">
        <v>198716</v>
      </c>
      <c r="J195" s="3" t="s">
        <v>126</v>
      </c>
      <c r="K195" s="4">
        <v>40079.33</v>
      </c>
      <c r="L195" s="4">
        <v>129165</v>
      </c>
      <c r="M195" s="3" t="s">
        <v>126</v>
      </c>
      <c r="N195" s="4">
        <v>26650.05</v>
      </c>
      <c r="O195" s="4">
        <v>129165</v>
      </c>
      <c r="P195" s="3" t="s">
        <v>126</v>
      </c>
      <c r="Q195" s="4">
        <v>27342.13</v>
      </c>
      <c r="R195" s="3">
        <v>-87.620127623550005</v>
      </c>
      <c r="S195" s="3">
        <v>41.784931097125401</v>
      </c>
      <c r="T195" s="3" t="s">
        <v>1416</v>
      </c>
      <c r="U195" s="3" t="s">
        <v>33</v>
      </c>
      <c r="V195" s="3" t="s">
        <v>170</v>
      </c>
      <c r="W195" s="3" t="s">
        <v>171</v>
      </c>
      <c r="X195" s="3" t="s">
        <v>47</v>
      </c>
      <c r="Y195" s="3" t="s">
        <v>37</v>
      </c>
      <c r="Z195" s="3" t="s">
        <v>38</v>
      </c>
      <c r="AA195" s="8">
        <f>Table1[[#This Row],[2022 AV (BOR final)]]-Table1[[#This Row],[2021 AV (BOR final)]]</f>
        <v>-69551</v>
      </c>
      <c r="AB195" s="8">
        <f>Table1[[#This Row],[2023 AV (BOR final)]]-Table1[[#This Row],[2022 AV (BOR final)]]</f>
        <v>0</v>
      </c>
      <c r="AC195" s="8">
        <f>Table1[[#This Row],[2022 Tax Bill]]-Table1[[#This Row],[2021 Tax Bill]]</f>
        <v>-13429.280000000002</v>
      </c>
      <c r="AD195" s="3">
        <f>COUNTIF(D:D,Table1[[#This Row],[Project Name]])</f>
        <v>1</v>
      </c>
      <c r="AE195" s="2">
        <f>IF(Table1[[#This Row],[Year Accepted]]=2022,Table1[[#This Row],[2021 AV (BOR final)]],Table1[[#This Row],[2022 AV (BOR final)]])</f>
        <v>198716</v>
      </c>
      <c r="AF195" s="2">
        <f>IF(Table1[[#This Row],[Year Accepted]]=2022,Table1[[#This Row],[2022 AV (BOR final)]],Table1[[#This Row],[2023 AV (BOR final)]])</f>
        <v>129165</v>
      </c>
      <c r="AG195" s="2">
        <f>IF(Table1[[#This Row],[Year Accepted]]=2022,Table1[[#This Row],[2021 Tax Bill]],Table1[[#This Row],[2022 Tax Bill]])</f>
        <v>40079.33</v>
      </c>
      <c r="AH195" s="2">
        <f>IF(Table1[[#This Row],[Year Accepted]]=2022,Table1[[#This Row],[2022 Tax Bill]],Table1[[#This Row],[2023 Tax Bill]])</f>
        <v>26650.05</v>
      </c>
    </row>
    <row r="196" spans="1:34" x14ac:dyDescent="0.25">
      <c r="A196" s="3" t="s">
        <v>25</v>
      </c>
      <c r="B196" s="3" t="s">
        <v>26</v>
      </c>
      <c r="C196" s="3" t="s">
        <v>27</v>
      </c>
      <c r="D196" s="3" t="s">
        <v>2875</v>
      </c>
      <c r="E196" s="3" t="s">
        <v>4854</v>
      </c>
      <c r="F196" s="3" t="s">
        <v>4855</v>
      </c>
      <c r="G196" s="3">
        <v>2022</v>
      </c>
      <c r="H196" s="3">
        <v>2021</v>
      </c>
      <c r="I196" s="4">
        <v>157361</v>
      </c>
      <c r="J196" s="3" t="s">
        <v>126</v>
      </c>
      <c r="K196" s="4">
        <v>31738.36</v>
      </c>
      <c r="L196" s="4">
        <v>102284</v>
      </c>
      <c r="M196" s="3" t="s">
        <v>126</v>
      </c>
      <c r="N196" s="4">
        <v>21103.82</v>
      </c>
      <c r="O196" s="4">
        <v>102284</v>
      </c>
      <c r="P196" s="3" t="s">
        <v>126</v>
      </c>
      <c r="Q196" s="4">
        <v>21651.86</v>
      </c>
      <c r="R196" s="3">
        <v>-87.6194643757091</v>
      </c>
      <c r="S196" s="3">
        <v>41.784384749700102</v>
      </c>
      <c r="T196" s="3" t="s">
        <v>4856</v>
      </c>
      <c r="U196" s="3" t="s">
        <v>33</v>
      </c>
      <c r="V196" s="3" t="s">
        <v>170</v>
      </c>
      <c r="W196" s="3" t="s">
        <v>171</v>
      </c>
      <c r="X196" s="3" t="s">
        <v>47</v>
      </c>
      <c r="Y196" s="3" t="s">
        <v>37</v>
      </c>
      <c r="Z196" s="3" t="s">
        <v>38</v>
      </c>
      <c r="AA196" s="8">
        <f>Table1[[#This Row],[2022 AV (BOR final)]]-Table1[[#This Row],[2021 AV (BOR final)]]</f>
        <v>-55077</v>
      </c>
      <c r="AB196" s="8">
        <f>Table1[[#This Row],[2023 AV (BOR final)]]-Table1[[#This Row],[2022 AV (BOR final)]]</f>
        <v>0</v>
      </c>
      <c r="AC196" s="8">
        <f>Table1[[#This Row],[2022 Tax Bill]]-Table1[[#This Row],[2021 Tax Bill]]</f>
        <v>-10634.54</v>
      </c>
      <c r="AD196" s="3">
        <f>COUNTIF(D:D,Table1[[#This Row],[Project Name]])</f>
        <v>2</v>
      </c>
      <c r="AE196" s="2">
        <f>IF(Table1[[#This Row],[Year Accepted]]=2022,Table1[[#This Row],[2021 AV (BOR final)]],Table1[[#This Row],[2022 AV (BOR final)]])</f>
        <v>157361</v>
      </c>
      <c r="AF196" s="2">
        <f>IF(Table1[[#This Row],[Year Accepted]]=2022,Table1[[#This Row],[2022 AV (BOR final)]],Table1[[#This Row],[2023 AV (BOR final)]])</f>
        <v>102284</v>
      </c>
      <c r="AG196" s="2">
        <f>IF(Table1[[#This Row],[Year Accepted]]=2022,Table1[[#This Row],[2021 Tax Bill]],Table1[[#This Row],[2022 Tax Bill]])</f>
        <v>31738.36</v>
      </c>
      <c r="AH196" s="2">
        <f>IF(Table1[[#This Row],[Year Accepted]]=2022,Table1[[#This Row],[2022 Tax Bill]],Table1[[#This Row],[2023 Tax Bill]])</f>
        <v>21103.82</v>
      </c>
    </row>
    <row r="197" spans="1:34" x14ac:dyDescent="0.25">
      <c r="A197" s="3" t="s">
        <v>25</v>
      </c>
      <c r="B197" s="3" t="s">
        <v>26</v>
      </c>
      <c r="C197" s="3" t="s">
        <v>27</v>
      </c>
      <c r="D197" s="3" t="s">
        <v>2875</v>
      </c>
      <c r="E197" s="3" t="s">
        <v>2876</v>
      </c>
      <c r="F197" s="3" t="s">
        <v>2877</v>
      </c>
      <c r="G197" s="3">
        <v>2022</v>
      </c>
      <c r="H197" s="3">
        <v>2021</v>
      </c>
      <c r="I197" s="4">
        <v>517</v>
      </c>
      <c r="J197" s="3" t="s">
        <v>269</v>
      </c>
      <c r="K197" s="4">
        <v>104.25</v>
      </c>
      <c r="L197" s="4">
        <v>335</v>
      </c>
      <c r="M197" s="3" t="s">
        <v>269</v>
      </c>
      <c r="N197" s="4">
        <v>69.09</v>
      </c>
      <c r="O197" s="4">
        <v>335</v>
      </c>
      <c r="P197" s="3" t="s">
        <v>269</v>
      </c>
      <c r="Q197" s="4">
        <v>70.88</v>
      </c>
      <c r="R197" s="3">
        <v>-87.619458712800295</v>
      </c>
      <c r="S197" s="3">
        <v>41.784171424360999</v>
      </c>
      <c r="T197" s="3" t="s">
        <v>2878</v>
      </c>
      <c r="U197" s="3" t="s">
        <v>33</v>
      </c>
      <c r="V197" s="3" t="s">
        <v>170</v>
      </c>
      <c r="W197" s="3" t="s">
        <v>171</v>
      </c>
      <c r="X197" s="3" t="s">
        <v>47</v>
      </c>
      <c r="Y197" s="3" t="s">
        <v>37</v>
      </c>
      <c r="Z197" s="3" t="s">
        <v>38</v>
      </c>
      <c r="AA197" s="8">
        <f>Table1[[#This Row],[2022 AV (BOR final)]]-Table1[[#This Row],[2021 AV (BOR final)]]</f>
        <v>-182</v>
      </c>
      <c r="AB197" s="8">
        <f>Table1[[#This Row],[2023 AV (BOR final)]]-Table1[[#This Row],[2022 AV (BOR final)]]</f>
        <v>0</v>
      </c>
      <c r="AC197" s="8">
        <f>Table1[[#This Row],[2022 Tax Bill]]-Table1[[#This Row],[2021 Tax Bill]]</f>
        <v>-35.159999999999997</v>
      </c>
      <c r="AD197" s="3">
        <f>COUNTIF(D:D,Table1[[#This Row],[Project Name]])</f>
        <v>2</v>
      </c>
      <c r="AE197" s="2">
        <f>IF(Table1[[#This Row],[Year Accepted]]=2022,Table1[[#This Row],[2021 AV (BOR final)]],Table1[[#This Row],[2022 AV (BOR final)]])</f>
        <v>517</v>
      </c>
      <c r="AF197" s="2">
        <f>IF(Table1[[#This Row],[Year Accepted]]=2022,Table1[[#This Row],[2022 AV (BOR final)]],Table1[[#This Row],[2023 AV (BOR final)]])</f>
        <v>335</v>
      </c>
      <c r="AG197" s="2">
        <f>IF(Table1[[#This Row],[Year Accepted]]=2022,Table1[[#This Row],[2021 Tax Bill]],Table1[[#This Row],[2022 Tax Bill]])</f>
        <v>104.25</v>
      </c>
      <c r="AH197" s="2">
        <f>IF(Table1[[#This Row],[Year Accepted]]=2022,Table1[[#This Row],[2022 Tax Bill]],Table1[[#This Row],[2023 Tax Bill]])</f>
        <v>69.09</v>
      </c>
    </row>
    <row r="198" spans="1:34" x14ac:dyDescent="0.25">
      <c r="A198" s="3" t="s">
        <v>25</v>
      </c>
      <c r="B198" s="3" t="s">
        <v>26</v>
      </c>
      <c r="C198" s="3" t="s">
        <v>27</v>
      </c>
      <c r="D198" s="3" t="s">
        <v>5109</v>
      </c>
      <c r="E198" s="3" t="s">
        <v>5110</v>
      </c>
      <c r="F198" s="3" t="s">
        <v>5111</v>
      </c>
      <c r="G198" s="3">
        <v>2022</v>
      </c>
      <c r="H198" s="3">
        <v>2021</v>
      </c>
      <c r="I198" s="4">
        <v>40339</v>
      </c>
      <c r="J198" s="3" t="s">
        <v>52</v>
      </c>
      <c r="K198" s="4">
        <v>8136.03</v>
      </c>
      <c r="L198" s="4">
        <v>44167</v>
      </c>
      <c r="M198" s="3" t="s">
        <v>52</v>
      </c>
      <c r="N198" s="4">
        <v>9112.77</v>
      </c>
      <c r="O198" s="4">
        <v>44167</v>
      </c>
      <c r="P198" s="3" t="s">
        <v>52</v>
      </c>
      <c r="Q198" s="4">
        <v>9349.4500000000007</v>
      </c>
      <c r="R198" s="3">
        <v>-87.618444586005296</v>
      </c>
      <c r="S198" s="3">
        <v>41.783075023614501</v>
      </c>
      <c r="T198" s="3" t="s">
        <v>5112</v>
      </c>
      <c r="U198" s="3" t="s">
        <v>33</v>
      </c>
      <c r="V198" s="3" t="s">
        <v>170</v>
      </c>
      <c r="W198" s="3" t="s">
        <v>171</v>
      </c>
      <c r="X198" s="3" t="s">
        <v>47</v>
      </c>
      <c r="Y198" s="3" t="s">
        <v>37</v>
      </c>
      <c r="Z198" s="3" t="s">
        <v>38</v>
      </c>
      <c r="AA198" s="8">
        <f>Table1[[#This Row],[2022 AV (BOR final)]]-Table1[[#This Row],[2021 AV (BOR final)]]</f>
        <v>3828</v>
      </c>
      <c r="AB198" s="8">
        <f>Table1[[#This Row],[2023 AV (BOR final)]]-Table1[[#This Row],[2022 AV (BOR final)]]</f>
        <v>0</v>
      </c>
      <c r="AC198" s="8">
        <f>Table1[[#This Row],[2022 Tax Bill]]-Table1[[#This Row],[2021 Tax Bill]]</f>
        <v>976.74000000000069</v>
      </c>
      <c r="AD198" s="3">
        <f>COUNTIF(D:D,Table1[[#This Row],[Project Name]])</f>
        <v>1</v>
      </c>
      <c r="AE198" s="2">
        <f>IF(Table1[[#This Row],[Year Accepted]]=2022,Table1[[#This Row],[2021 AV (BOR final)]],Table1[[#This Row],[2022 AV (BOR final)]])</f>
        <v>40339</v>
      </c>
      <c r="AF198" s="2">
        <f>IF(Table1[[#This Row],[Year Accepted]]=2022,Table1[[#This Row],[2022 AV (BOR final)]],Table1[[#This Row],[2023 AV (BOR final)]])</f>
        <v>44167</v>
      </c>
      <c r="AG198" s="2">
        <f>IF(Table1[[#This Row],[Year Accepted]]=2022,Table1[[#This Row],[2021 Tax Bill]],Table1[[#This Row],[2022 Tax Bill]])</f>
        <v>8136.03</v>
      </c>
      <c r="AH198" s="2">
        <f>IF(Table1[[#This Row],[Year Accepted]]=2022,Table1[[#This Row],[2022 Tax Bill]],Table1[[#This Row],[2023 Tax Bill]])</f>
        <v>9112.77</v>
      </c>
    </row>
    <row r="199" spans="1:34" x14ac:dyDescent="0.25">
      <c r="A199" s="3" t="s">
        <v>25</v>
      </c>
      <c r="B199" s="3" t="s">
        <v>26</v>
      </c>
      <c r="C199" s="3" t="s">
        <v>27</v>
      </c>
      <c r="D199" s="3" t="s">
        <v>4026</v>
      </c>
      <c r="E199" s="3" t="s">
        <v>4027</v>
      </c>
      <c r="F199" s="3" t="s">
        <v>4028</v>
      </c>
      <c r="G199" s="3">
        <v>2022</v>
      </c>
      <c r="H199" s="3">
        <v>2021</v>
      </c>
      <c r="I199" s="4">
        <v>36527</v>
      </c>
      <c r="J199" s="3" t="s">
        <v>126</v>
      </c>
      <c r="K199" s="4">
        <v>7345.27</v>
      </c>
      <c r="L199" s="4">
        <v>23753</v>
      </c>
      <c r="M199" s="3" t="s">
        <v>126</v>
      </c>
      <c r="N199" s="4">
        <v>4885.6000000000004</v>
      </c>
      <c r="O199" s="4">
        <v>23753</v>
      </c>
      <c r="P199" s="3" t="s">
        <v>126</v>
      </c>
      <c r="Q199" s="4">
        <v>5029.55</v>
      </c>
      <c r="R199" s="3">
        <v>-87.614812358895193</v>
      </c>
      <c r="S199" s="3">
        <v>41.782245738064297</v>
      </c>
      <c r="T199" s="3" t="s">
        <v>4029</v>
      </c>
      <c r="U199" s="3" t="s">
        <v>33</v>
      </c>
      <c r="V199" s="3" t="s">
        <v>170</v>
      </c>
      <c r="W199" s="3" t="s">
        <v>242</v>
      </c>
      <c r="X199" s="3" t="s">
        <v>36</v>
      </c>
      <c r="Y199" s="3" t="s">
        <v>37</v>
      </c>
      <c r="Z199" s="3" t="s">
        <v>38</v>
      </c>
      <c r="AA199" s="8">
        <f>Table1[[#This Row],[2022 AV (BOR final)]]-Table1[[#This Row],[2021 AV (BOR final)]]</f>
        <v>-12774</v>
      </c>
      <c r="AB199" s="8">
        <f>Table1[[#This Row],[2023 AV (BOR final)]]-Table1[[#This Row],[2022 AV (BOR final)]]</f>
        <v>0</v>
      </c>
      <c r="AC199" s="8">
        <f>Table1[[#This Row],[2022 Tax Bill]]-Table1[[#This Row],[2021 Tax Bill]]</f>
        <v>-2459.67</v>
      </c>
      <c r="AD199" s="3">
        <f>COUNTIF(D:D,Table1[[#This Row],[Project Name]])</f>
        <v>1</v>
      </c>
      <c r="AE199" s="2">
        <f>IF(Table1[[#This Row],[Year Accepted]]=2022,Table1[[#This Row],[2021 AV (BOR final)]],Table1[[#This Row],[2022 AV (BOR final)]])</f>
        <v>36527</v>
      </c>
      <c r="AF199" s="2">
        <f>IF(Table1[[#This Row],[Year Accepted]]=2022,Table1[[#This Row],[2022 AV (BOR final)]],Table1[[#This Row],[2023 AV (BOR final)]])</f>
        <v>23753</v>
      </c>
      <c r="AG199" s="2">
        <f>IF(Table1[[#This Row],[Year Accepted]]=2022,Table1[[#This Row],[2021 Tax Bill]],Table1[[#This Row],[2022 Tax Bill]])</f>
        <v>7345.27</v>
      </c>
      <c r="AH199" s="2">
        <f>IF(Table1[[#This Row],[Year Accepted]]=2022,Table1[[#This Row],[2022 Tax Bill]],Table1[[#This Row],[2023 Tax Bill]])</f>
        <v>4885.6000000000004</v>
      </c>
    </row>
    <row r="200" spans="1:34" x14ac:dyDescent="0.25">
      <c r="A200" s="3" t="s">
        <v>25</v>
      </c>
      <c r="B200" s="3" t="s">
        <v>26</v>
      </c>
      <c r="C200" s="3" t="s">
        <v>27</v>
      </c>
      <c r="D200" s="3" t="s">
        <v>1780</v>
      </c>
      <c r="E200" s="3" t="s">
        <v>1781</v>
      </c>
      <c r="F200" s="3" t="s">
        <v>1782</v>
      </c>
      <c r="G200" s="3">
        <v>2022</v>
      </c>
      <c r="H200" s="3">
        <v>2021</v>
      </c>
      <c r="I200" s="4">
        <v>159794</v>
      </c>
      <c r="J200" s="3" t="s">
        <v>52</v>
      </c>
      <c r="K200" s="4">
        <v>32133.08</v>
      </c>
      <c r="L200" s="4">
        <v>119845</v>
      </c>
      <c r="M200" s="3" t="s">
        <v>52</v>
      </c>
      <c r="N200" s="4">
        <v>24650.01</v>
      </c>
      <c r="O200" s="4">
        <v>119845</v>
      </c>
      <c r="P200" s="3" t="s">
        <v>52</v>
      </c>
      <c r="Q200" s="4">
        <v>25376.46</v>
      </c>
      <c r="R200" s="3">
        <v>-87.6136269812759</v>
      </c>
      <c r="S200" s="3">
        <v>41.783708796534498</v>
      </c>
      <c r="T200" s="3" t="s">
        <v>1783</v>
      </c>
      <c r="U200" s="3" t="s">
        <v>33</v>
      </c>
      <c r="V200" s="3" t="s">
        <v>170</v>
      </c>
      <c r="W200" s="3" t="s">
        <v>242</v>
      </c>
      <c r="X200" s="3" t="s">
        <v>36</v>
      </c>
      <c r="Y200" s="3" t="s">
        <v>37</v>
      </c>
      <c r="Z200" s="3" t="s">
        <v>38</v>
      </c>
      <c r="AA200" s="8">
        <f>Table1[[#This Row],[2022 AV (BOR final)]]-Table1[[#This Row],[2021 AV (BOR final)]]</f>
        <v>-39949</v>
      </c>
      <c r="AB200" s="8">
        <f>Table1[[#This Row],[2023 AV (BOR final)]]-Table1[[#This Row],[2022 AV (BOR final)]]</f>
        <v>0</v>
      </c>
      <c r="AC200" s="8">
        <f>Table1[[#This Row],[2022 Tax Bill]]-Table1[[#This Row],[2021 Tax Bill]]</f>
        <v>-7483.0700000000033</v>
      </c>
      <c r="AD200" s="3">
        <f>COUNTIF(D:D,Table1[[#This Row],[Project Name]])</f>
        <v>1</v>
      </c>
      <c r="AE200" s="2">
        <f>IF(Table1[[#This Row],[Year Accepted]]=2022,Table1[[#This Row],[2021 AV (BOR final)]],Table1[[#This Row],[2022 AV (BOR final)]])</f>
        <v>159794</v>
      </c>
      <c r="AF200" s="2">
        <f>IF(Table1[[#This Row],[Year Accepted]]=2022,Table1[[#This Row],[2022 AV (BOR final)]],Table1[[#This Row],[2023 AV (BOR final)]])</f>
        <v>119845</v>
      </c>
      <c r="AG200" s="2">
        <f>IF(Table1[[#This Row],[Year Accepted]]=2022,Table1[[#This Row],[2021 Tax Bill]],Table1[[#This Row],[2022 Tax Bill]])</f>
        <v>32133.08</v>
      </c>
      <c r="AH200" s="2">
        <f>IF(Table1[[#This Row],[Year Accepted]]=2022,Table1[[#This Row],[2022 Tax Bill]],Table1[[#This Row],[2023 Tax Bill]])</f>
        <v>24650.01</v>
      </c>
    </row>
    <row r="201" spans="1:34" x14ac:dyDescent="0.25">
      <c r="A201" s="3" t="s">
        <v>25</v>
      </c>
      <c r="B201" s="3" t="s">
        <v>26</v>
      </c>
      <c r="C201" s="3" t="s">
        <v>27</v>
      </c>
      <c r="D201" s="3" t="s">
        <v>4625</v>
      </c>
      <c r="E201" s="3" t="s">
        <v>4626</v>
      </c>
      <c r="F201" s="3" t="s">
        <v>4627</v>
      </c>
      <c r="G201" s="3">
        <v>2022</v>
      </c>
      <c r="H201" s="3">
        <v>2021</v>
      </c>
      <c r="I201" s="4">
        <v>41686</v>
      </c>
      <c r="J201" s="3" t="s">
        <v>52</v>
      </c>
      <c r="K201" s="4">
        <v>8382.7000000000007</v>
      </c>
      <c r="L201" s="4">
        <v>27095</v>
      </c>
      <c r="M201" s="3" t="s">
        <v>52</v>
      </c>
      <c r="N201" s="4">
        <v>5572.99</v>
      </c>
      <c r="O201" s="4">
        <v>27095</v>
      </c>
      <c r="P201" s="3" t="s">
        <v>52</v>
      </c>
      <c r="Q201" s="4">
        <v>5737.24</v>
      </c>
      <c r="R201" s="3">
        <v>-87.613593931729994</v>
      </c>
      <c r="S201" s="3">
        <v>41.782308989482303</v>
      </c>
      <c r="T201" s="3" t="s">
        <v>4628</v>
      </c>
      <c r="U201" s="3" t="s">
        <v>33</v>
      </c>
      <c r="V201" s="3" t="s">
        <v>170</v>
      </c>
      <c r="W201" s="3" t="s">
        <v>242</v>
      </c>
      <c r="X201" s="3" t="s">
        <v>36</v>
      </c>
      <c r="Y201" s="3" t="s">
        <v>37</v>
      </c>
      <c r="Z201" s="3" t="s">
        <v>38</v>
      </c>
      <c r="AA201" s="8">
        <f>Table1[[#This Row],[2022 AV (BOR final)]]-Table1[[#This Row],[2021 AV (BOR final)]]</f>
        <v>-14591</v>
      </c>
      <c r="AB201" s="8">
        <f>Table1[[#This Row],[2023 AV (BOR final)]]-Table1[[#This Row],[2022 AV (BOR final)]]</f>
        <v>0</v>
      </c>
      <c r="AC201" s="8">
        <f>Table1[[#This Row],[2022 Tax Bill]]-Table1[[#This Row],[2021 Tax Bill]]</f>
        <v>-2809.7100000000009</v>
      </c>
      <c r="AD201" s="3">
        <f>COUNTIF(D:D,Table1[[#This Row],[Project Name]])</f>
        <v>1</v>
      </c>
      <c r="AE201" s="2">
        <f>IF(Table1[[#This Row],[Year Accepted]]=2022,Table1[[#This Row],[2021 AV (BOR final)]],Table1[[#This Row],[2022 AV (BOR final)]])</f>
        <v>41686</v>
      </c>
      <c r="AF201" s="2">
        <f>IF(Table1[[#This Row],[Year Accepted]]=2022,Table1[[#This Row],[2022 AV (BOR final)]],Table1[[#This Row],[2023 AV (BOR final)]])</f>
        <v>27095</v>
      </c>
      <c r="AG201" s="2">
        <f>IF(Table1[[#This Row],[Year Accepted]]=2022,Table1[[#This Row],[2021 Tax Bill]],Table1[[#This Row],[2022 Tax Bill]])</f>
        <v>8382.7000000000007</v>
      </c>
      <c r="AH201" s="2">
        <f>IF(Table1[[#This Row],[Year Accepted]]=2022,Table1[[#This Row],[2022 Tax Bill]],Table1[[#This Row],[2023 Tax Bill]])</f>
        <v>5572.99</v>
      </c>
    </row>
    <row r="202" spans="1:34" x14ac:dyDescent="0.25">
      <c r="A202" s="3" t="s">
        <v>25</v>
      </c>
      <c r="B202" s="3" t="s">
        <v>26</v>
      </c>
      <c r="C202" s="3" t="s">
        <v>27</v>
      </c>
      <c r="D202" s="3" t="s">
        <v>4538</v>
      </c>
      <c r="E202" s="3" t="s">
        <v>4539</v>
      </c>
      <c r="F202" s="3" t="s">
        <v>4540</v>
      </c>
      <c r="G202" s="3">
        <v>2022</v>
      </c>
      <c r="H202" s="3">
        <v>2021</v>
      </c>
      <c r="I202" s="4">
        <v>48765</v>
      </c>
      <c r="J202" s="3" t="s">
        <v>126</v>
      </c>
      <c r="K202" s="4">
        <v>9806.2199999999993</v>
      </c>
      <c r="L202" s="4">
        <v>31695</v>
      </c>
      <c r="M202" s="3" t="s">
        <v>126</v>
      </c>
      <c r="N202" s="4">
        <v>6519.12</v>
      </c>
      <c r="O202" s="4">
        <v>31695</v>
      </c>
      <c r="P202" s="3" t="s">
        <v>126</v>
      </c>
      <c r="Q202" s="4">
        <v>6711.26</v>
      </c>
      <c r="R202" s="3">
        <v>-87.612906125593597</v>
      </c>
      <c r="S202" s="3">
        <v>41.782317993684998</v>
      </c>
      <c r="T202" s="3" t="s">
        <v>4541</v>
      </c>
      <c r="U202" s="3" t="s">
        <v>33</v>
      </c>
      <c r="V202" s="3" t="s">
        <v>170</v>
      </c>
      <c r="W202" s="3" t="s">
        <v>242</v>
      </c>
      <c r="X202" s="3" t="s">
        <v>36</v>
      </c>
      <c r="Y202" s="3" t="s">
        <v>37</v>
      </c>
      <c r="Z202" s="3" t="s">
        <v>38</v>
      </c>
      <c r="AA202" s="8">
        <f>Table1[[#This Row],[2022 AV (BOR final)]]-Table1[[#This Row],[2021 AV (BOR final)]]</f>
        <v>-17070</v>
      </c>
      <c r="AB202" s="8">
        <f>Table1[[#This Row],[2023 AV (BOR final)]]-Table1[[#This Row],[2022 AV (BOR final)]]</f>
        <v>0</v>
      </c>
      <c r="AC202" s="8">
        <f>Table1[[#This Row],[2022 Tax Bill]]-Table1[[#This Row],[2021 Tax Bill]]</f>
        <v>-3287.0999999999995</v>
      </c>
      <c r="AD202" s="3">
        <f>COUNTIF(D:D,Table1[[#This Row],[Project Name]])</f>
        <v>1</v>
      </c>
      <c r="AE202" s="2">
        <f>IF(Table1[[#This Row],[Year Accepted]]=2022,Table1[[#This Row],[2021 AV (BOR final)]],Table1[[#This Row],[2022 AV (BOR final)]])</f>
        <v>48765</v>
      </c>
      <c r="AF202" s="2">
        <f>IF(Table1[[#This Row],[Year Accepted]]=2022,Table1[[#This Row],[2022 AV (BOR final)]],Table1[[#This Row],[2023 AV (BOR final)]])</f>
        <v>31695</v>
      </c>
      <c r="AG202" s="2">
        <f>IF(Table1[[#This Row],[Year Accepted]]=2022,Table1[[#This Row],[2021 Tax Bill]],Table1[[#This Row],[2022 Tax Bill]])</f>
        <v>9806.2199999999993</v>
      </c>
      <c r="AH202" s="2">
        <f>IF(Table1[[#This Row],[Year Accepted]]=2022,Table1[[#This Row],[2022 Tax Bill]],Table1[[#This Row],[2023 Tax Bill]])</f>
        <v>6519.12</v>
      </c>
    </row>
    <row r="203" spans="1:34" x14ac:dyDescent="0.25">
      <c r="A203" s="3" t="s">
        <v>25</v>
      </c>
      <c r="B203" s="3" t="s">
        <v>26</v>
      </c>
      <c r="C203" s="3" t="s">
        <v>27</v>
      </c>
      <c r="D203" s="3" t="s">
        <v>1287</v>
      </c>
      <c r="E203" s="3" t="s">
        <v>1288</v>
      </c>
      <c r="F203" s="3" t="s">
        <v>1289</v>
      </c>
      <c r="G203" s="3">
        <v>2022</v>
      </c>
      <c r="H203" s="3">
        <v>2021</v>
      </c>
      <c r="I203" s="4">
        <v>40519</v>
      </c>
      <c r="J203" s="3" t="s">
        <v>52</v>
      </c>
      <c r="K203" s="4">
        <v>8147.97</v>
      </c>
      <c r="L203" s="4">
        <v>26337</v>
      </c>
      <c r="M203" s="3" t="s">
        <v>52</v>
      </c>
      <c r="N203" s="4">
        <v>5417.02</v>
      </c>
      <c r="O203" s="4">
        <v>26337</v>
      </c>
      <c r="P203" s="3" t="s">
        <v>52</v>
      </c>
      <c r="Q203" s="4">
        <v>5576.69</v>
      </c>
      <c r="R203" s="3">
        <v>-87.612409393283301</v>
      </c>
      <c r="S203" s="3">
        <v>41.782286173462097</v>
      </c>
      <c r="T203" s="3" t="s">
        <v>1290</v>
      </c>
      <c r="U203" s="3" t="s">
        <v>33</v>
      </c>
      <c r="V203" s="3" t="s">
        <v>170</v>
      </c>
      <c r="W203" s="3" t="s">
        <v>242</v>
      </c>
      <c r="X203" s="3" t="s">
        <v>36</v>
      </c>
      <c r="Y203" s="3" t="s">
        <v>37</v>
      </c>
      <c r="Z203" s="3" t="s">
        <v>38</v>
      </c>
      <c r="AA203" s="8">
        <f>Table1[[#This Row],[2022 AV (BOR final)]]-Table1[[#This Row],[2021 AV (BOR final)]]</f>
        <v>-14182</v>
      </c>
      <c r="AB203" s="8">
        <f>Table1[[#This Row],[2023 AV (BOR final)]]-Table1[[#This Row],[2022 AV (BOR final)]]</f>
        <v>0</v>
      </c>
      <c r="AC203" s="8">
        <f>Table1[[#This Row],[2022 Tax Bill]]-Table1[[#This Row],[2021 Tax Bill]]</f>
        <v>-2730.95</v>
      </c>
      <c r="AD203" s="3">
        <f>COUNTIF(D:D,Table1[[#This Row],[Project Name]])</f>
        <v>1</v>
      </c>
      <c r="AE203" s="2">
        <f>IF(Table1[[#This Row],[Year Accepted]]=2022,Table1[[#This Row],[2021 AV (BOR final)]],Table1[[#This Row],[2022 AV (BOR final)]])</f>
        <v>40519</v>
      </c>
      <c r="AF203" s="2">
        <f>IF(Table1[[#This Row],[Year Accepted]]=2022,Table1[[#This Row],[2022 AV (BOR final)]],Table1[[#This Row],[2023 AV (BOR final)]])</f>
        <v>26337</v>
      </c>
      <c r="AG203" s="2">
        <f>IF(Table1[[#This Row],[Year Accepted]]=2022,Table1[[#This Row],[2021 Tax Bill]],Table1[[#This Row],[2022 Tax Bill]])</f>
        <v>8147.97</v>
      </c>
      <c r="AH203" s="2">
        <f>IF(Table1[[#This Row],[Year Accepted]]=2022,Table1[[#This Row],[2022 Tax Bill]],Table1[[#This Row],[2023 Tax Bill]])</f>
        <v>5417.02</v>
      </c>
    </row>
    <row r="204" spans="1:34" x14ac:dyDescent="0.25">
      <c r="A204" s="3" t="s">
        <v>25</v>
      </c>
      <c r="B204" s="3" t="s">
        <v>26</v>
      </c>
      <c r="C204" s="3" t="s">
        <v>27</v>
      </c>
      <c r="D204" s="3" t="s">
        <v>841</v>
      </c>
      <c r="E204" s="3" t="s">
        <v>842</v>
      </c>
      <c r="F204" s="3" t="s">
        <v>843</v>
      </c>
      <c r="G204" s="3">
        <v>2022</v>
      </c>
      <c r="H204" s="3">
        <v>2021</v>
      </c>
      <c r="I204" s="4">
        <v>48825</v>
      </c>
      <c r="J204" s="3" t="s">
        <v>126</v>
      </c>
      <c r="K204" s="4">
        <v>9818.27</v>
      </c>
      <c r="L204" s="4">
        <v>31734</v>
      </c>
      <c r="M204" s="3" t="s">
        <v>126</v>
      </c>
      <c r="N204" s="4">
        <v>6527.14</v>
      </c>
      <c r="O204" s="4">
        <v>31734</v>
      </c>
      <c r="P204" s="3" t="s">
        <v>126</v>
      </c>
      <c r="Q204" s="4">
        <v>6719.47</v>
      </c>
      <c r="R204" s="3">
        <v>-87.610484459185201</v>
      </c>
      <c r="S204" s="3">
        <v>41.782379388627497</v>
      </c>
      <c r="T204" s="3" t="s">
        <v>844</v>
      </c>
      <c r="U204" s="3" t="s">
        <v>33</v>
      </c>
      <c r="V204" s="3" t="s">
        <v>170</v>
      </c>
      <c r="W204" s="3" t="s">
        <v>242</v>
      </c>
      <c r="X204" s="3" t="s">
        <v>36</v>
      </c>
      <c r="Y204" s="3" t="s">
        <v>37</v>
      </c>
      <c r="Z204" s="3" t="s">
        <v>38</v>
      </c>
      <c r="AA204" s="8">
        <f>Table1[[#This Row],[2022 AV (BOR final)]]-Table1[[#This Row],[2021 AV (BOR final)]]</f>
        <v>-17091</v>
      </c>
      <c r="AB204" s="8">
        <f>Table1[[#This Row],[2023 AV (BOR final)]]-Table1[[#This Row],[2022 AV (BOR final)]]</f>
        <v>0</v>
      </c>
      <c r="AC204" s="8">
        <f>Table1[[#This Row],[2022 Tax Bill]]-Table1[[#This Row],[2021 Tax Bill]]</f>
        <v>-3291.13</v>
      </c>
      <c r="AD204" s="3">
        <f>COUNTIF(D:D,Table1[[#This Row],[Project Name]])</f>
        <v>1</v>
      </c>
      <c r="AE204" s="2">
        <f>IF(Table1[[#This Row],[Year Accepted]]=2022,Table1[[#This Row],[2021 AV (BOR final)]],Table1[[#This Row],[2022 AV (BOR final)]])</f>
        <v>48825</v>
      </c>
      <c r="AF204" s="2">
        <f>IF(Table1[[#This Row],[Year Accepted]]=2022,Table1[[#This Row],[2022 AV (BOR final)]],Table1[[#This Row],[2023 AV (BOR final)]])</f>
        <v>31734</v>
      </c>
      <c r="AG204" s="2">
        <f>IF(Table1[[#This Row],[Year Accepted]]=2022,Table1[[#This Row],[2021 Tax Bill]],Table1[[#This Row],[2022 Tax Bill]])</f>
        <v>9818.27</v>
      </c>
      <c r="AH204" s="2">
        <f>IF(Table1[[#This Row],[Year Accepted]]=2022,Table1[[#This Row],[2022 Tax Bill]],Table1[[#This Row],[2023 Tax Bill]])</f>
        <v>6527.14</v>
      </c>
    </row>
    <row r="205" spans="1:34" x14ac:dyDescent="0.25">
      <c r="A205" s="3" t="s">
        <v>25</v>
      </c>
      <c r="B205" s="3" t="s">
        <v>26</v>
      </c>
      <c r="C205" s="3" t="s">
        <v>27</v>
      </c>
      <c r="D205" s="3" t="s">
        <v>3638</v>
      </c>
      <c r="E205" s="3" t="s">
        <v>3639</v>
      </c>
      <c r="F205" s="3" t="s">
        <v>3640</v>
      </c>
      <c r="G205" s="3">
        <v>2022</v>
      </c>
      <c r="H205" s="3">
        <v>2021</v>
      </c>
      <c r="I205" s="4">
        <v>40883</v>
      </c>
      <c r="J205" s="3" t="s">
        <v>52</v>
      </c>
      <c r="K205" s="4">
        <v>8221.17</v>
      </c>
      <c r="L205" s="4">
        <v>26574</v>
      </c>
      <c r="M205" s="3" t="s">
        <v>52</v>
      </c>
      <c r="N205" s="4">
        <v>5465.77</v>
      </c>
      <c r="O205" s="4">
        <v>26574</v>
      </c>
      <c r="P205" s="3" t="s">
        <v>52</v>
      </c>
      <c r="Q205" s="4">
        <v>5626.88</v>
      </c>
      <c r="R205" s="3">
        <v>-87.606881101198695</v>
      </c>
      <c r="S205" s="3">
        <v>41.782416554233997</v>
      </c>
      <c r="T205" s="3" t="s">
        <v>3641</v>
      </c>
      <c r="U205" s="3" t="s">
        <v>33</v>
      </c>
      <c r="V205" s="3" t="s">
        <v>170</v>
      </c>
      <c r="W205" s="3" t="s">
        <v>242</v>
      </c>
      <c r="X205" s="3" t="s">
        <v>36</v>
      </c>
      <c r="Y205" s="3" t="s">
        <v>37</v>
      </c>
      <c r="Z205" s="3" t="s">
        <v>38</v>
      </c>
      <c r="AA205" s="8">
        <f>Table1[[#This Row],[2022 AV (BOR final)]]-Table1[[#This Row],[2021 AV (BOR final)]]</f>
        <v>-14309</v>
      </c>
      <c r="AB205" s="8">
        <f>Table1[[#This Row],[2023 AV (BOR final)]]-Table1[[#This Row],[2022 AV (BOR final)]]</f>
        <v>0</v>
      </c>
      <c r="AC205" s="8">
        <f>Table1[[#This Row],[2022 Tax Bill]]-Table1[[#This Row],[2021 Tax Bill]]</f>
        <v>-2755.3999999999996</v>
      </c>
      <c r="AD205" s="3">
        <f>COUNTIF(D:D,Table1[[#This Row],[Project Name]])</f>
        <v>1</v>
      </c>
      <c r="AE205" s="2">
        <f>IF(Table1[[#This Row],[Year Accepted]]=2022,Table1[[#This Row],[2021 AV (BOR final)]],Table1[[#This Row],[2022 AV (BOR final)]])</f>
        <v>40883</v>
      </c>
      <c r="AF205" s="2">
        <f>IF(Table1[[#This Row],[Year Accepted]]=2022,Table1[[#This Row],[2022 AV (BOR final)]],Table1[[#This Row],[2023 AV (BOR final)]])</f>
        <v>26574</v>
      </c>
      <c r="AG205" s="2">
        <f>IF(Table1[[#This Row],[Year Accepted]]=2022,Table1[[#This Row],[2021 Tax Bill]],Table1[[#This Row],[2022 Tax Bill]])</f>
        <v>8221.17</v>
      </c>
      <c r="AH205" s="2">
        <f>IF(Table1[[#This Row],[Year Accepted]]=2022,Table1[[#This Row],[2022 Tax Bill]],Table1[[#This Row],[2023 Tax Bill]])</f>
        <v>5465.77</v>
      </c>
    </row>
    <row r="206" spans="1:34" x14ac:dyDescent="0.25">
      <c r="A206" s="3" t="s">
        <v>25</v>
      </c>
      <c r="B206" s="3" t="s">
        <v>26</v>
      </c>
      <c r="C206" s="3" t="s">
        <v>27</v>
      </c>
      <c r="D206" s="3" t="s">
        <v>4305</v>
      </c>
      <c r="E206" s="3" t="s">
        <v>4306</v>
      </c>
      <c r="F206" s="3" t="s">
        <v>4307</v>
      </c>
      <c r="G206" s="3">
        <v>2022</v>
      </c>
      <c r="H206" s="3">
        <v>2021</v>
      </c>
      <c r="I206" s="4">
        <v>39575</v>
      </c>
      <c r="J206" s="3" t="s">
        <v>126</v>
      </c>
      <c r="K206" s="4">
        <v>7958.18</v>
      </c>
      <c r="L206" s="4">
        <v>25723</v>
      </c>
      <c r="M206" s="3" t="s">
        <v>126</v>
      </c>
      <c r="N206" s="4">
        <v>5290.74</v>
      </c>
      <c r="O206" s="4">
        <v>25723</v>
      </c>
      <c r="P206" s="3" t="s">
        <v>126</v>
      </c>
      <c r="Q206" s="4">
        <v>5446.68</v>
      </c>
      <c r="R206" s="3">
        <v>-87.614803292046602</v>
      </c>
      <c r="S206" s="3">
        <v>41.781885906866002</v>
      </c>
      <c r="T206" s="3" t="s">
        <v>4308</v>
      </c>
      <c r="U206" s="3" t="s">
        <v>33</v>
      </c>
      <c r="V206" s="3" t="s">
        <v>170</v>
      </c>
      <c r="W206" s="3" t="s">
        <v>242</v>
      </c>
      <c r="X206" s="3" t="s">
        <v>36</v>
      </c>
      <c r="Y206" s="3" t="s">
        <v>37</v>
      </c>
      <c r="Z206" s="3" t="s">
        <v>38</v>
      </c>
      <c r="AA206" s="8">
        <f>Table1[[#This Row],[2022 AV (BOR final)]]-Table1[[#This Row],[2021 AV (BOR final)]]</f>
        <v>-13852</v>
      </c>
      <c r="AB206" s="8">
        <f>Table1[[#This Row],[2023 AV (BOR final)]]-Table1[[#This Row],[2022 AV (BOR final)]]</f>
        <v>0</v>
      </c>
      <c r="AC206" s="8">
        <f>Table1[[#This Row],[2022 Tax Bill]]-Table1[[#This Row],[2021 Tax Bill]]</f>
        <v>-2667.4400000000005</v>
      </c>
      <c r="AD206" s="3">
        <f>COUNTIF(D:D,Table1[[#This Row],[Project Name]])</f>
        <v>1</v>
      </c>
      <c r="AE206" s="2">
        <f>IF(Table1[[#This Row],[Year Accepted]]=2022,Table1[[#This Row],[2021 AV (BOR final)]],Table1[[#This Row],[2022 AV (BOR final)]])</f>
        <v>39575</v>
      </c>
      <c r="AF206" s="2">
        <f>IF(Table1[[#This Row],[Year Accepted]]=2022,Table1[[#This Row],[2022 AV (BOR final)]],Table1[[#This Row],[2023 AV (BOR final)]])</f>
        <v>25723</v>
      </c>
      <c r="AG206" s="2">
        <f>IF(Table1[[#This Row],[Year Accepted]]=2022,Table1[[#This Row],[2021 Tax Bill]],Table1[[#This Row],[2022 Tax Bill]])</f>
        <v>7958.18</v>
      </c>
      <c r="AH206" s="2">
        <f>IF(Table1[[#This Row],[Year Accepted]]=2022,Table1[[#This Row],[2022 Tax Bill]],Table1[[#This Row],[2023 Tax Bill]])</f>
        <v>5290.74</v>
      </c>
    </row>
    <row r="207" spans="1:34" x14ac:dyDescent="0.25">
      <c r="A207" s="3" t="s">
        <v>25</v>
      </c>
      <c r="B207" s="3" t="s">
        <v>26</v>
      </c>
      <c r="C207" s="3" t="s">
        <v>27</v>
      </c>
      <c r="D207" s="3" t="s">
        <v>1938</v>
      </c>
      <c r="E207" s="3" t="s">
        <v>1939</v>
      </c>
      <c r="F207" s="3" t="s">
        <v>1940</v>
      </c>
      <c r="G207" s="3">
        <v>2022</v>
      </c>
      <c r="H207" s="3">
        <v>2021</v>
      </c>
      <c r="I207" s="4">
        <v>64703</v>
      </c>
      <c r="J207" s="3" t="s">
        <v>52</v>
      </c>
      <c r="K207" s="4">
        <v>13011.2</v>
      </c>
      <c r="L207" s="4">
        <v>42057</v>
      </c>
      <c r="M207" s="3" t="s">
        <v>52</v>
      </c>
      <c r="N207" s="4">
        <v>8650.3799999999992</v>
      </c>
      <c r="O207" s="4">
        <v>42057</v>
      </c>
      <c r="P207" s="3" t="s">
        <v>52</v>
      </c>
      <c r="Q207" s="4">
        <v>8905.36</v>
      </c>
      <c r="R207" s="3">
        <v>-87.614094693647203</v>
      </c>
      <c r="S207" s="3">
        <v>41.781543991085798</v>
      </c>
      <c r="T207" s="3" t="s">
        <v>1941</v>
      </c>
      <c r="U207" s="3" t="s">
        <v>33</v>
      </c>
      <c r="V207" s="3" t="s">
        <v>170</v>
      </c>
      <c r="W207" s="3" t="s">
        <v>242</v>
      </c>
      <c r="X207" s="3" t="s">
        <v>36</v>
      </c>
      <c r="Y207" s="3" t="s">
        <v>37</v>
      </c>
      <c r="Z207" s="3" t="s">
        <v>38</v>
      </c>
      <c r="AA207" s="8">
        <f>Table1[[#This Row],[2022 AV (BOR final)]]-Table1[[#This Row],[2021 AV (BOR final)]]</f>
        <v>-22646</v>
      </c>
      <c r="AB207" s="8">
        <f>Table1[[#This Row],[2023 AV (BOR final)]]-Table1[[#This Row],[2022 AV (BOR final)]]</f>
        <v>0</v>
      </c>
      <c r="AC207" s="8">
        <f>Table1[[#This Row],[2022 Tax Bill]]-Table1[[#This Row],[2021 Tax Bill]]</f>
        <v>-4360.8200000000015</v>
      </c>
      <c r="AD207" s="3">
        <f>COUNTIF(D:D,Table1[[#This Row],[Project Name]])</f>
        <v>1</v>
      </c>
      <c r="AE207" s="2">
        <f>IF(Table1[[#This Row],[Year Accepted]]=2022,Table1[[#This Row],[2021 AV (BOR final)]],Table1[[#This Row],[2022 AV (BOR final)]])</f>
        <v>64703</v>
      </c>
      <c r="AF207" s="2">
        <f>IF(Table1[[#This Row],[Year Accepted]]=2022,Table1[[#This Row],[2022 AV (BOR final)]],Table1[[#This Row],[2023 AV (BOR final)]])</f>
        <v>42057</v>
      </c>
      <c r="AG207" s="2">
        <f>IF(Table1[[#This Row],[Year Accepted]]=2022,Table1[[#This Row],[2021 Tax Bill]],Table1[[#This Row],[2022 Tax Bill]])</f>
        <v>13011.2</v>
      </c>
      <c r="AH207" s="2">
        <f>IF(Table1[[#This Row],[Year Accepted]]=2022,Table1[[#This Row],[2022 Tax Bill]],Table1[[#This Row],[2023 Tax Bill]])</f>
        <v>8650.3799999999992</v>
      </c>
    </row>
    <row r="208" spans="1:34" x14ac:dyDescent="0.25">
      <c r="A208" s="3" t="s">
        <v>25</v>
      </c>
      <c r="B208" s="3" t="s">
        <v>26</v>
      </c>
      <c r="C208" s="3" t="s">
        <v>27</v>
      </c>
      <c r="D208" s="3" t="s">
        <v>4996</v>
      </c>
      <c r="E208" s="3" t="s">
        <v>4997</v>
      </c>
      <c r="F208" s="3" t="s">
        <v>4998</v>
      </c>
      <c r="G208" s="3">
        <v>2022</v>
      </c>
      <c r="H208" s="3">
        <v>2021</v>
      </c>
      <c r="I208" s="4">
        <v>40596</v>
      </c>
      <c r="J208" s="3" t="s">
        <v>126</v>
      </c>
      <c r="K208" s="4">
        <v>8163.51</v>
      </c>
      <c r="L208" s="4">
        <v>26386</v>
      </c>
      <c r="M208" s="3" t="s">
        <v>126</v>
      </c>
      <c r="N208" s="4">
        <v>5427.15</v>
      </c>
      <c r="O208" s="4">
        <v>26386</v>
      </c>
      <c r="P208" s="3" t="s">
        <v>126</v>
      </c>
      <c r="Q208" s="4">
        <v>5587.08</v>
      </c>
      <c r="R208" s="3">
        <v>-87.612896977968305</v>
      </c>
      <c r="S208" s="3">
        <v>41.7819218020093</v>
      </c>
      <c r="T208" s="3" t="s">
        <v>4999</v>
      </c>
      <c r="U208" s="3" t="s">
        <v>33</v>
      </c>
      <c r="V208" s="3" t="s">
        <v>170</v>
      </c>
      <c r="W208" s="3" t="s">
        <v>242</v>
      </c>
      <c r="X208" s="3" t="s">
        <v>36</v>
      </c>
      <c r="Y208" s="3" t="s">
        <v>37</v>
      </c>
      <c r="Z208" s="3" t="s">
        <v>38</v>
      </c>
      <c r="AA208" s="8">
        <f>Table1[[#This Row],[2022 AV (BOR final)]]-Table1[[#This Row],[2021 AV (BOR final)]]</f>
        <v>-14210</v>
      </c>
      <c r="AB208" s="8">
        <f>Table1[[#This Row],[2023 AV (BOR final)]]-Table1[[#This Row],[2022 AV (BOR final)]]</f>
        <v>0</v>
      </c>
      <c r="AC208" s="8">
        <f>Table1[[#This Row],[2022 Tax Bill]]-Table1[[#This Row],[2021 Tax Bill]]</f>
        <v>-2736.3600000000006</v>
      </c>
      <c r="AD208" s="3">
        <f>COUNTIF(D:D,Table1[[#This Row],[Project Name]])</f>
        <v>1</v>
      </c>
      <c r="AE208" s="2">
        <f>IF(Table1[[#This Row],[Year Accepted]]=2022,Table1[[#This Row],[2021 AV (BOR final)]],Table1[[#This Row],[2022 AV (BOR final)]])</f>
        <v>40596</v>
      </c>
      <c r="AF208" s="2">
        <f>IF(Table1[[#This Row],[Year Accepted]]=2022,Table1[[#This Row],[2022 AV (BOR final)]],Table1[[#This Row],[2023 AV (BOR final)]])</f>
        <v>26386</v>
      </c>
      <c r="AG208" s="2">
        <f>IF(Table1[[#This Row],[Year Accepted]]=2022,Table1[[#This Row],[2021 Tax Bill]],Table1[[#This Row],[2022 Tax Bill]])</f>
        <v>8163.51</v>
      </c>
      <c r="AH208" s="2">
        <f>IF(Table1[[#This Row],[Year Accepted]]=2022,Table1[[#This Row],[2022 Tax Bill]],Table1[[#This Row],[2023 Tax Bill]])</f>
        <v>5427.15</v>
      </c>
    </row>
    <row r="209" spans="1:34" x14ac:dyDescent="0.25">
      <c r="A209" s="3" t="s">
        <v>25</v>
      </c>
      <c r="B209" s="3" t="s">
        <v>26</v>
      </c>
      <c r="C209" s="3" t="s">
        <v>27</v>
      </c>
      <c r="D209" s="3" t="s">
        <v>2291</v>
      </c>
      <c r="E209" s="3" t="s">
        <v>2292</v>
      </c>
      <c r="F209" s="3" t="s">
        <v>2293</v>
      </c>
      <c r="G209" s="3">
        <v>2022</v>
      </c>
      <c r="H209" s="3">
        <v>2021</v>
      </c>
      <c r="I209" s="4">
        <v>38550</v>
      </c>
      <c r="J209" s="3" t="s">
        <v>126</v>
      </c>
      <c r="K209" s="4">
        <v>7752.05</v>
      </c>
      <c r="L209" s="4">
        <v>25056</v>
      </c>
      <c r="M209" s="3" t="s">
        <v>126</v>
      </c>
      <c r="N209" s="4">
        <v>5153.5600000000004</v>
      </c>
      <c r="O209" s="4">
        <v>25056</v>
      </c>
      <c r="P209" s="3" t="s">
        <v>126</v>
      </c>
      <c r="Q209" s="4">
        <v>5305.44</v>
      </c>
      <c r="R209" s="3">
        <v>-87.612401156336603</v>
      </c>
      <c r="S209" s="3">
        <v>41.781931175399698</v>
      </c>
      <c r="T209" s="3" t="s">
        <v>2294</v>
      </c>
      <c r="U209" s="3" t="s">
        <v>33</v>
      </c>
      <c r="V209" s="3" t="s">
        <v>170</v>
      </c>
      <c r="W209" s="3" t="s">
        <v>242</v>
      </c>
      <c r="X209" s="3" t="s">
        <v>36</v>
      </c>
      <c r="Y209" s="3" t="s">
        <v>37</v>
      </c>
      <c r="Z209" s="3" t="s">
        <v>38</v>
      </c>
      <c r="AA209" s="8">
        <f>Table1[[#This Row],[2022 AV (BOR final)]]-Table1[[#This Row],[2021 AV (BOR final)]]</f>
        <v>-13494</v>
      </c>
      <c r="AB209" s="8">
        <f>Table1[[#This Row],[2023 AV (BOR final)]]-Table1[[#This Row],[2022 AV (BOR final)]]</f>
        <v>0</v>
      </c>
      <c r="AC209" s="8">
        <f>Table1[[#This Row],[2022 Tax Bill]]-Table1[[#This Row],[2021 Tax Bill]]</f>
        <v>-2598.4899999999998</v>
      </c>
      <c r="AD209" s="3">
        <f>COUNTIF(D:D,Table1[[#This Row],[Project Name]])</f>
        <v>1</v>
      </c>
      <c r="AE209" s="2">
        <f>IF(Table1[[#This Row],[Year Accepted]]=2022,Table1[[#This Row],[2021 AV (BOR final)]],Table1[[#This Row],[2022 AV (BOR final)]])</f>
        <v>38550</v>
      </c>
      <c r="AF209" s="2">
        <f>IF(Table1[[#This Row],[Year Accepted]]=2022,Table1[[#This Row],[2022 AV (BOR final)]],Table1[[#This Row],[2023 AV (BOR final)]])</f>
        <v>25056</v>
      </c>
      <c r="AG209" s="2">
        <f>IF(Table1[[#This Row],[Year Accepted]]=2022,Table1[[#This Row],[2021 Tax Bill]],Table1[[#This Row],[2022 Tax Bill]])</f>
        <v>7752.05</v>
      </c>
      <c r="AH209" s="2">
        <f>IF(Table1[[#This Row],[Year Accepted]]=2022,Table1[[#This Row],[2022 Tax Bill]],Table1[[#This Row],[2023 Tax Bill]])</f>
        <v>5153.5600000000004</v>
      </c>
    </row>
    <row r="210" spans="1:34" x14ac:dyDescent="0.25">
      <c r="A210" s="3" t="s">
        <v>25</v>
      </c>
      <c r="B210" s="3" t="s">
        <v>26</v>
      </c>
      <c r="C210" s="3" t="s">
        <v>27</v>
      </c>
      <c r="D210" s="3" t="s">
        <v>865</v>
      </c>
      <c r="E210" s="3" t="s">
        <v>866</v>
      </c>
      <c r="F210" s="3" t="s">
        <v>867</v>
      </c>
      <c r="G210" s="3">
        <v>2022</v>
      </c>
      <c r="H210" s="3">
        <v>2021</v>
      </c>
      <c r="I210" s="4">
        <v>83537</v>
      </c>
      <c r="J210" s="3" t="s">
        <v>52</v>
      </c>
      <c r="K210" s="4">
        <v>16798.55</v>
      </c>
      <c r="L210" s="4">
        <v>54297</v>
      </c>
      <c r="M210" s="3" t="s">
        <v>52</v>
      </c>
      <c r="N210" s="4">
        <v>11167.92</v>
      </c>
      <c r="O210" s="4">
        <v>54297</v>
      </c>
      <c r="P210" s="3" t="s">
        <v>52</v>
      </c>
      <c r="Q210" s="4">
        <v>11497.08</v>
      </c>
      <c r="R210" s="3">
        <v>-87.608767966273206</v>
      </c>
      <c r="S210" s="3">
        <v>41.781988708531003</v>
      </c>
      <c r="T210" s="3" t="s">
        <v>868</v>
      </c>
      <c r="U210" s="3" t="s">
        <v>33</v>
      </c>
      <c r="V210" s="3" t="s">
        <v>170</v>
      </c>
      <c r="W210" s="3" t="s">
        <v>242</v>
      </c>
      <c r="X210" s="3" t="s">
        <v>36</v>
      </c>
      <c r="Y210" s="3" t="s">
        <v>37</v>
      </c>
      <c r="Z210" s="3" t="s">
        <v>38</v>
      </c>
      <c r="AA210" s="8">
        <f>Table1[[#This Row],[2022 AV (BOR final)]]-Table1[[#This Row],[2021 AV (BOR final)]]</f>
        <v>-29240</v>
      </c>
      <c r="AB210" s="8">
        <f>Table1[[#This Row],[2023 AV (BOR final)]]-Table1[[#This Row],[2022 AV (BOR final)]]</f>
        <v>0</v>
      </c>
      <c r="AC210" s="8">
        <f>Table1[[#This Row],[2022 Tax Bill]]-Table1[[#This Row],[2021 Tax Bill]]</f>
        <v>-5630.6299999999992</v>
      </c>
      <c r="AD210" s="3">
        <f>COUNTIF(D:D,Table1[[#This Row],[Project Name]])</f>
        <v>1</v>
      </c>
      <c r="AE210" s="2">
        <f>IF(Table1[[#This Row],[Year Accepted]]=2022,Table1[[#This Row],[2021 AV (BOR final)]],Table1[[#This Row],[2022 AV (BOR final)]])</f>
        <v>83537</v>
      </c>
      <c r="AF210" s="2">
        <f>IF(Table1[[#This Row],[Year Accepted]]=2022,Table1[[#This Row],[2022 AV (BOR final)]],Table1[[#This Row],[2023 AV (BOR final)]])</f>
        <v>54297</v>
      </c>
      <c r="AG210" s="2">
        <f>IF(Table1[[#This Row],[Year Accepted]]=2022,Table1[[#This Row],[2021 Tax Bill]],Table1[[#This Row],[2022 Tax Bill]])</f>
        <v>16798.55</v>
      </c>
      <c r="AH210" s="2">
        <f>IF(Table1[[#This Row],[Year Accepted]]=2022,Table1[[#This Row],[2022 Tax Bill]],Table1[[#This Row],[2023 Tax Bill]])</f>
        <v>11167.92</v>
      </c>
    </row>
    <row r="211" spans="1:34" x14ac:dyDescent="0.25">
      <c r="A211" s="3" t="s">
        <v>25</v>
      </c>
      <c r="B211" s="3" t="s">
        <v>26</v>
      </c>
      <c r="C211" s="3" t="s">
        <v>27</v>
      </c>
      <c r="D211" s="3" t="s">
        <v>2547</v>
      </c>
      <c r="E211" s="3" t="s">
        <v>2548</v>
      </c>
      <c r="F211" s="3" t="s">
        <v>2549</v>
      </c>
      <c r="G211" s="3">
        <v>2022</v>
      </c>
      <c r="H211" s="3">
        <v>2021</v>
      </c>
      <c r="I211" s="4">
        <v>55121</v>
      </c>
      <c r="J211" s="3" t="s">
        <v>126</v>
      </c>
      <c r="K211" s="4">
        <v>11084.34</v>
      </c>
      <c r="L211" s="4">
        <v>35828</v>
      </c>
      <c r="M211" s="3" t="s">
        <v>126</v>
      </c>
      <c r="N211" s="4">
        <v>7369.16</v>
      </c>
      <c r="O211" s="4">
        <v>35828</v>
      </c>
      <c r="P211" s="3" t="s">
        <v>126</v>
      </c>
      <c r="Q211" s="4">
        <v>7586.37</v>
      </c>
      <c r="R211" s="3">
        <v>-87.608071199060106</v>
      </c>
      <c r="S211" s="3">
        <v>41.781839020381902</v>
      </c>
      <c r="T211" s="3" t="s">
        <v>2550</v>
      </c>
      <c r="U211" s="3" t="s">
        <v>33</v>
      </c>
      <c r="V211" s="3" t="s">
        <v>170</v>
      </c>
      <c r="W211" s="3" t="s">
        <v>242</v>
      </c>
      <c r="X211" s="3" t="s">
        <v>36</v>
      </c>
      <c r="Y211" s="3" t="s">
        <v>37</v>
      </c>
      <c r="Z211" s="3" t="s">
        <v>38</v>
      </c>
      <c r="AA211" s="8">
        <f>Table1[[#This Row],[2022 AV (BOR final)]]-Table1[[#This Row],[2021 AV (BOR final)]]</f>
        <v>-19293</v>
      </c>
      <c r="AB211" s="8">
        <f>Table1[[#This Row],[2023 AV (BOR final)]]-Table1[[#This Row],[2022 AV (BOR final)]]</f>
        <v>0</v>
      </c>
      <c r="AC211" s="8">
        <f>Table1[[#This Row],[2022 Tax Bill]]-Table1[[#This Row],[2021 Tax Bill]]</f>
        <v>-3715.1800000000003</v>
      </c>
      <c r="AD211" s="3">
        <f>COUNTIF(D:D,Table1[[#This Row],[Project Name]])</f>
        <v>1</v>
      </c>
      <c r="AE211" s="2">
        <f>IF(Table1[[#This Row],[Year Accepted]]=2022,Table1[[#This Row],[2021 AV (BOR final)]],Table1[[#This Row],[2022 AV (BOR final)]])</f>
        <v>55121</v>
      </c>
      <c r="AF211" s="2">
        <f>IF(Table1[[#This Row],[Year Accepted]]=2022,Table1[[#This Row],[2022 AV (BOR final)]],Table1[[#This Row],[2023 AV (BOR final)]])</f>
        <v>35828</v>
      </c>
      <c r="AG211" s="2">
        <f>IF(Table1[[#This Row],[Year Accepted]]=2022,Table1[[#This Row],[2021 Tax Bill]],Table1[[#This Row],[2022 Tax Bill]])</f>
        <v>11084.34</v>
      </c>
      <c r="AH211" s="2">
        <f>IF(Table1[[#This Row],[Year Accepted]]=2022,Table1[[#This Row],[2022 Tax Bill]],Table1[[#This Row],[2023 Tax Bill]])</f>
        <v>7369.16</v>
      </c>
    </row>
    <row r="212" spans="1:34" x14ac:dyDescent="0.25">
      <c r="A212" s="3" t="s">
        <v>25</v>
      </c>
      <c r="B212" s="3" t="s">
        <v>26</v>
      </c>
      <c r="C212" s="3" t="s">
        <v>27</v>
      </c>
      <c r="D212" s="3" t="s">
        <v>1359</v>
      </c>
      <c r="E212" s="3" t="s">
        <v>1360</v>
      </c>
      <c r="F212" s="3" t="s">
        <v>1361</v>
      </c>
      <c r="G212" s="3">
        <v>2022</v>
      </c>
      <c r="H212" s="3">
        <v>2021</v>
      </c>
      <c r="I212" s="4">
        <v>132355</v>
      </c>
      <c r="J212" s="3" t="s">
        <v>126</v>
      </c>
      <c r="K212" s="4">
        <v>26615.35</v>
      </c>
      <c r="L212" s="4">
        <v>86031</v>
      </c>
      <c r="M212" s="3" t="s">
        <v>126</v>
      </c>
      <c r="N212" s="4">
        <v>17695.07</v>
      </c>
      <c r="O212" s="4">
        <v>86031</v>
      </c>
      <c r="P212" s="3" t="s">
        <v>126</v>
      </c>
      <c r="Q212" s="4">
        <v>18216.55</v>
      </c>
      <c r="R212" s="3">
        <v>-87.606348363991799</v>
      </c>
      <c r="S212" s="3">
        <v>41.781261346951901</v>
      </c>
      <c r="T212" s="3" t="s">
        <v>1362</v>
      </c>
      <c r="U212" s="3" t="s">
        <v>33</v>
      </c>
      <c r="V212" s="3" t="s">
        <v>170</v>
      </c>
      <c r="W212" s="3" t="s">
        <v>242</v>
      </c>
      <c r="X212" s="3" t="s">
        <v>36</v>
      </c>
      <c r="Y212" s="3" t="s">
        <v>37</v>
      </c>
      <c r="Z212" s="3" t="s">
        <v>38</v>
      </c>
      <c r="AA212" s="8">
        <f>Table1[[#This Row],[2022 AV (BOR final)]]-Table1[[#This Row],[2021 AV (BOR final)]]</f>
        <v>-46324</v>
      </c>
      <c r="AB212" s="8">
        <f>Table1[[#This Row],[2023 AV (BOR final)]]-Table1[[#This Row],[2022 AV (BOR final)]]</f>
        <v>0</v>
      </c>
      <c r="AC212" s="8">
        <f>Table1[[#This Row],[2022 Tax Bill]]-Table1[[#This Row],[2021 Tax Bill]]</f>
        <v>-8920.2799999999988</v>
      </c>
      <c r="AD212" s="3">
        <f>COUNTIF(D:D,Table1[[#This Row],[Project Name]])</f>
        <v>1</v>
      </c>
      <c r="AE212" s="2">
        <f>IF(Table1[[#This Row],[Year Accepted]]=2022,Table1[[#This Row],[2021 AV (BOR final)]],Table1[[#This Row],[2022 AV (BOR final)]])</f>
        <v>132355</v>
      </c>
      <c r="AF212" s="2">
        <f>IF(Table1[[#This Row],[Year Accepted]]=2022,Table1[[#This Row],[2022 AV (BOR final)]],Table1[[#This Row],[2023 AV (BOR final)]])</f>
        <v>86031</v>
      </c>
      <c r="AG212" s="2">
        <f>IF(Table1[[#This Row],[Year Accepted]]=2022,Table1[[#This Row],[2021 Tax Bill]],Table1[[#This Row],[2022 Tax Bill]])</f>
        <v>26615.35</v>
      </c>
      <c r="AH212" s="2">
        <f>IF(Table1[[#This Row],[Year Accepted]]=2022,Table1[[#This Row],[2022 Tax Bill]],Table1[[#This Row],[2023 Tax Bill]])</f>
        <v>17695.07</v>
      </c>
    </row>
    <row r="213" spans="1:34" x14ac:dyDescent="0.25">
      <c r="A213" s="3" t="s">
        <v>25</v>
      </c>
      <c r="B213" s="3" t="s">
        <v>26</v>
      </c>
      <c r="C213" s="3" t="s">
        <v>27</v>
      </c>
      <c r="D213" s="3" t="s">
        <v>4942</v>
      </c>
      <c r="E213" s="3" t="s">
        <v>4943</v>
      </c>
      <c r="F213" s="3" t="s">
        <v>4944</v>
      </c>
      <c r="G213" s="3">
        <v>2022</v>
      </c>
      <c r="H213" s="3">
        <v>2021</v>
      </c>
      <c r="I213" s="4">
        <v>57600</v>
      </c>
      <c r="J213" s="3" t="s">
        <v>52</v>
      </c>
      <c r="K213" s="4">
        <v>11582.86</v>
      </c>
      <c r="L213" s="4">
        <v>37440</v>
      </c>
      <c r="M213" s="3" t="s">
        <v>52</v>
      </c>
      <c r="N213" s="4">
        <v>7700.72</v>
      </c>
      <c r="O213" s="4">
        <v>37440</v>
      </c>
      <c r="P213" s="3" t="s">
        <v>52</v>
      </c>
      <c r="Q213" s="4">
        <v>7927.69</v>
      </c>
      <c r="R213" s="3">
        <v>-87.614643967444195</v>
      </c>
      <c r="S213" s="3">
        <v>41.774949368695601</v>
      </c>
      <c r="T213" s="3" t="s">
        <v>4945</v>
      </c>
      <c r="U213" s="3" t="s">
        <v>33</v>
      </c>
      <c r="V213" s="3" t="s">
        <v>170</v>
      </c>
      <c r="W213" s="3" t="s">
        <v>242</v>
      </c>
      <c r="X213" s="3" t="s">
        <v>36</v>
      </c>
      <c r="Y213" s="3" t="s">
        <v>37</v>
      </c>
      <c r="Z213" s="3" t="s">
        <v>38</v>
      </c>
      <c r="AA213" s="8">
        <f>Table1[[#This Row],[2022 AV (BOR final)]]-Table1[[#This Row],[2021 AV (BOR final)]]</f>
        <v>-20160</v>
      </c>
      <c r="AB213" s="8">
        <f>Table1[[#This Row],[2023 AV (BOR final)]]-Table1[[#This Row],[2022 AV (BOR final)]]</f>
        <v>0</v>
      </c>
      <c r="AC213" s="8">
        <f>Table1[[#This Row],[2022 Tax Bill]]-Table1[[#This Row],[2021 Tax Bill]]</f>
        <v>-3882.1400000000003</v>
      </c>
      <c r="AD213" s="3">
        <f>COUNTIF(D:D,Table1[[#This Row],[Project Name]])</f>
        <v>1</v>
      </c>
      <c r="AE213" s="2">
        <f>IF(Table1[[#This Row],[Year Accepted]]=2022,Table1[[#This Row],[2021 AV (BOR final)]],Table1[[#This Row],[2022 AV (BOR final)]])</f>
        <v>57600</v>
      </c>
      <c r="AF213" s="2">
        <f>IF(Table1[[#This Row],[Year Accepted]]=2022,Table1[[#This Row],[2022 AV (BOR final)]],Table1[[#This Row],[2023 AV (BOR final)]])</f>
        <v>37440</v>
      </c>
      <c r="AG213" s="2">
        <f>IF(Table1[[#This Row],[Year Accepted]]=2022,Table1[[#This Row],[2021 Tax Bill]],Table1[[#This Row],[2022 Tax Bill]])</f>
        <v>11582.86</v>
      </c>
      <c r="AH213" s="2">
        <f>IF(Table1[[#This Row],[Year Accepted]]=2022,Table1[[#This Row],[2022 Tax Bill]],Table1[[#This Row],[2023 Tax Bill]])</f>
        <v>7700.72</v>
      </c>
    </row>
    <row r="214" spans="1:34" x14ac:dyDescent="0.25">
      <c r="A214" s="3" t="s">
        <v>25</v>
      </c>
      <c r="B214" s="3" t="s">
        <v>26</v>
      </c>
      <c r="C214" s="3" t="s">
        <v>27</v>
      </c>
      <c r="D214" s="3" t="s">
        <v>5075</v>
      </c>
      <c r="E214" s="3" t="s">
        <v>5076</v>
      </c>
      <c r="F214" s="3" t="s">
        <v>5077</v>
      </c>
      <c r="G214" s="3">
        <v>2022</v>
      </c>
      <c r="H214" s="3">
        <v>2021</v>
      </c>
      <c r="I214" s="4">
        <v>91916</v>
      </c>
      <c r="J214" s="3" t="s">
        <v>52</v>
      </c>
      <c r="K214" s="4">
        <v>18483.45</v>
      </c>
      <c r="L214" s="4">
        <v>80729</v>
      </c>
      <c r="M214" s="3" t="s">
        <v>52</v>
      </c>
      <c r="N214" s="4">
        <v>16604.5</v>
      </c>
      <c r="O214" s="4">
        <v>80729</v>
      </c>
      <c r="P214" s="3" t="s">
        <v>52</v>
      </c>
      <c r="Q214" s="4">
        <v>17033.03</v>
      </c>
      <c r="R214" s="3">
        <v>-87.618214104256097</v>
      </c>
      <c r="S214" s="3">
        <v>41.769060727476102</v>
      </c>
      <c r="T214" s="3" t="s">
        <v>5078</v>
      </c>
      <c r="U214" s="3" t="s">
        <v>33</v>
      </c>
      <c r="V214" s="3" t="s">
        <v>108</v>
      </c>
      <c r="W214" s="3" t="s">
        <v>109</v>
      </c>
      <c r="X214" s="3" t="s">
        <v>47</v>
      </c>
      <c r="Y214" s="3" t="s">
        <v>110</v>
      </c>
      <c r="Z214" s="3" t="s">
        <v>111</v>
      </c>
      <c r="AA214" s="8">
        <f>Table1[[#This Row],[2022 AV (BOR final)]]-Table1[[#This Row],[2021 AV (BOR final)]]</f>
        <v>-11187</v>
      </c>
      <c r="AB214" s="8">
        <f>Table1[[#This Row],[2023 AV (BOR final)]]-Table1[[#This Row],[2022 AV (BOR final)]]</f>
        <v>0</v>
      </c>
      <c r="AC214" s="8">
        <f>Table1[[#This Row],[2022 Tax Bill]]-Table1[[#This Row],[2021 Tax Bill]]</f>
        <v>-1878.9500000000007</v>
      </c>
      <c r="AD214" s="3">
        <f>COUNTIF(D:D,Table1[[#This Row],[Project Name]])</f>
        <v>1</v>
      </c>
      <c r="AE214" s="2">
        <f>IF(Table1[[#This Row],[Year Accepted]]=2022,Table1[[#This Row],[2021 AV (BOR final)]],Table1[[#This Row],[2022 AV (BOR final)]])</f>
        <v>91916</v>
      </c>
      <c r="AF214" s="2">
        <f>IF(Table1[[#This Row],[Year Accepted]]=2022,Table1[[#This Row],[2022 AV (BOR final)]],Table1[[#This Row],[2023 AV (BOR final)]])</f>
        <v>80729</v>
      </c>
      <c r="AG214" s="2">
        <f>IF(Table1[[#This Row],[Year Accepted]]=2022,Table1[[#This Row],[2021 Tax Bill]],Table1[[#This Row],[2022 Tax Bill]])</f>
        <v>18483.45</v>
      </c>
      <c r="AH214" s="2">
        <f>IF(Table1[[#This Row],[Year Accepted]]=2022,Table1[[#This Row],[2022 Tax Bill]],Table1[[#This Row],[2023 Tax Bill]])</f>
        <v>16604.5</v>
      </c>
    </row>
    <row r="215" spans="1:34" x14ac:dyDescent="0.25">
      <c r="A215" s="3" t="s">
        <v>25</v>
      </c>
      <c r="B215" s="3" t="s">
        <v>26</v>
      </c>
      <c r="C215" s="3" t="s">
        <v>27</v>
      </c>
      <c r="D215" s="3" t="s">
        <v>104</v>
      </c>
      <c r="E215" s="3" t="s">
        <v>105</v>
      </c>
      <c r="F215" s="3" t="s">
        <v>106</v>
      </c>
      <c r="G215" s="3">
        <v>2022</v>
      </c>
      <c r="H215" s="3">
        <v>2021</v>
      </c>
      <c r="I215" s="4">
        <v>70199</v>
      </c>
      <c r="J215" s="3" t="s">
        <v>52</v>
      </c>
      <c r="K215" s="4">
        <v>14116.41</v>
      </c>
      <c r="L215" s="4">
        <v>45630</v>
      </c>
      <c r="M215" s="3" t="s">
        <v>52</v>
      </c>
      <c r="N215" s="4">
        <v>9385.25</v>
      </c>
      <c r="O215" s="4">
        <v>45629</v>
      </c>
      <c r="P215" s="3" t="s">
        <v>52</v>
      </c>
      <c r="Q215" s="4">
        <v>9627.2900000000009</v>
      </c>
      <c r="R215" s="3">
        <v>-87.620599805664497</v>
      </c>
      <c r="S215" s="3">
        <v>41.767193886438903</v>
      </c>
      <c r="T215" s="3" t="s">
        <v>107</v>
      </c>
      <c r="U215" s="3" t="s">
        <v>33</v>
      </c>
      <c r="V215" s="3" t="s">
        <v>108</v>
      </c>
      <c r="W215" s="3" t="s">
        <v>109</v>
      </c>
      <c r="X215" s="3" t="s">
        <v>47</v>
      </c>
      <c r="Y215" s="3" t="s">
        <v>110</v>
      </c>
      <c r="Z215" s="3" t="s">
        <v>111</v>
      </c>
      <c r="AA215" s="8">
        <f>Table1[[#This Row],[2022 AV (BOR final)]]-Table1[[#This Row],[2021 AV (BOR final)]]</f>
        <v>-24569</v>
      </c>
      <c r="AB215" s="8">
        <f>Table1[[#This Row],[2023 AV (BOR final)]]-Table1[[#This Row],[2022 AV (BOR final)]]</f>
        <v>-1</v>
      </c>
      <c r="AC215" s="8">
        <f>Table1[[#This Row],[2022 Tax Bill]]-Table1[[#This Row],[2021 Tax Bill]]</f>
        <v>-4731.16</v>
      </c>
      <c r="AD215" s="3">
        <f>COUNTIF(D:D,Table1[[#This Row],[Project Name]])</f>
        <v>1</v>
      </c>
      <c r="AE215" s="2">
        <f>IF(Table1[[#This Row],[Year Accepted]]=2022,Table1[[#This Row],[2021 AV (BOR final)]],Table1[[#This Row],[2022 AV (BOR final)]])</f>
        <v>70199</v>
      </c>
      <c r="AF215" s="2">
        <f>IF(Table1[[#This Row],[Year Accepted]]=2022,Table1[[#This Row],[2022 AV (BOR final)]],Table1[[#This Row],[2023 AV (BOR final)]])</f>
        <v>45630</v>
      </c>
      <c r="AG215" s="2">
        <f>IF(Table1[[#This Row],[Year Accepted]]=2022,Table1[[#This Row],[2021 Tax Bill]],Table1[[#This Row],[2022 Tax Bill]])</f>
        <v>14116.41</v>
      </c>
      <c r="AH215" s="2">
        <f>IF(Table1[[#This Row],[Year Accepted]]=2022,Table1[[#This Row],[2022 Tax Bill]],Table1[[#This Row],[2023 Tax Bill]])</f>
        <v>9385.25</v>
      </c>
    </row>
    <row r="216" spans="1:34" x14ac:dyDescent="0.25">
      <c r="A216" s="3" t="s">
        <v>25</v>
      </c>
      <c r="B216" s="3" t="s">
        <v>26</v>
      </c>
      <c r="C216" s="3" t="s">
        <v>27</v>
      </c>
      <c r="D216" s="3" t="s">
        <v>2230</v>
      </c>
      <c r="E216" s="3" t="s">
        <v>2231</v>
      </c>
      <c r="F216" s="3" t="s">
        <v>2232</v>
      </c>
      <c r="G216" s="3">
        <v>2022</v>
      </c>
      <c r="H216" s="3">
        <v>2021</v>
      </c>
      <c r="I216" s="4">
        <v>51677</v>
      </c>
      <c r="J216" s="3" t="s">
        <v>52</v>
      </c>
      <c r="K216" s="4">
        <v>10391.799999999999</v>
      </c>
      <c r="L216" s="4">
        <v>33591</v>
      </c>
      <c r="M216" s="3" t="s">
        <v>52</v>
      </c>
      <c r="N216" s="4">
        <v>6909.07</v>
      </c>
      <c r="O216" s="4">
        <v>33591</v>
      </c>
      <c r="P216" s="3" t="s">
        <v>52</v>
      </c>
      <c r="Q216" s="4">
        <v>7087.4</v>
      </c>
      <c r="R216" s="3">
        <v>-87.614447743485798</v>
      </c>
      <c r="S216" s="3">
        <v>41.767696588244903</v>
      </c>
      <c r="T216" s="3" t="s">
        <v>2233</v>
      </c>
      <c r="U216" s="3" t="s">
        <v>33</v>
      </c>
      <c r="V216" s="3" t="s">
        <v>108</v>
      </c>
      <c r="W216" s="3" t="s">
        <v>109</v>
      </c>
      <c r="X216" s="3" t="s">
        <v>36</v>
      </c>
      <c r="Y216" s="3" t="s">
        <v>110</v>
      </c>
      <c r="Z216" s="3" t="s">
        <v>111</v>
      </c>
      <c r="AA216" s="8">
        <f>Table1[[#This Row],[2022 AV (BOR final)]]-Table1[[#This Row],[2021 AV (BOR final)]]</f>
        <v>-18086</v>
      </c>
      <c r="AB216" s="8">
        <f>Table1[[#This Row],[2023 AV (BOR final)]]-Table1[[#This Row],[2022 AV (BOR final)]]</f>
        <v>0</v>
      </c>
      <c r="AC216" s="8">
        <f>Table1[[#This Row],[2022 Tax Bill]]-Table1[[#This Row],[2021 Tax Bill]]</f>
        <v>-3482.7299999999996</v>
      </c>
      <c r="AD216" s="3">
        <f>COUNTIF(D:D,Table1[[#This Row],[Project Name]])</f>
        <v>1</v>
      </c>
      <c r="AE216" s="2">
        <f>IF(Table1[[#This Row],[Year Accepted]]=2022,Table1[[#This Row],[2021 AV (BOR final)]],Table1[[#This Row],[2022 AV (BOR final)]])</f>
        <v>51677</v>
      </c>
      <c r="AF216" s="2">
        <f>IF(Table1[[#This Row],[Year Accepted]]=2022,Table1[[#This Row],[2022 AV (BOR final)]],Table1[[#This Row],[2023 AV (BOR final)]])</f>
        <v>33591</v>
      </c>
      <c r="AG216" s="2">
        <f>IF(Table1[[#This Row],[Year Accepted]]=2022,Table1[[#This Row],[2021 Tax Bill]],Table1[[#This Row],[2022 Tax Bill]])</f>
        <v>10391.799999999999</v>
      </c>
      <c r="AH216" s="2">
        <f>IF(Table1[[#This Row],[Year Accepted]]=2022,Table1[[#This Row],[2022 Tax Bill]],Table1[[#This Row],[2023 Tax Bill]])</f>
        <v>6909.07</v>
      </c>
    </row>
    <row r="217" spans="1:34" x14ac:dyDescent="0.25">
      <c r="A217" s="3" t="s">
        <v>25</v>
      </c>
      <c r="B217" s="3" t="s">
        <v>26</v>
      </c>
      <c r="C217" s="3" t="s">
        <v>27</v>
      </c>
      <c r="D217" s="3" t="s">
        <v>5021</v>
      </c>
      <c r="E217" s="3" t="s">
        <v>5022</v>
      </c>
      <c r="F217" s="3" t="s">
        <v>5023</v>
      </c>
      <c r="G217" s="3">
        <v>2022</v>
      </c>
      <c r="H217" s="3">
        <v>2021</v>
      </c>
      <c r="I217" s="4">
        <v>66603</v>
      </c>
      <c r="J217" s="3" t="s">
        <v>31</v>
      </c>
      <c r="K217" s="4">
        <v>13393.26</v>
      </c>
      <c r="L217" s="4">
        <v>44533</v>
      </c>
      <c r="M217" s="3" t="s">
        <v>31</v>
      </c>
      <c r="N217" s="4">
        <v>9159.64</v>
      </c>
      <c r="O217" s="4">
        <v>43291</v>
      </c>
      <c r="P217" s="3" t="s">
        <v>31</v>
      </c>
      <c r="Q217" s="4">
        <v>9134</v>
      </c>
      <c r="R217" s="3">
        <v>-87.609485413127302</v>
      </c>
      <c r="S217" s="3">
        <v>41.766070761624697</v>
      </c>
      <c r="T217" s="3" t="s">
        <v>5024</v>
      </c>
      <c r="U217" s="3" t="s">
        <v>33</v>
      </c>
      <c r="V217" s="3" t="s">
        <v>108</v>
      </c>
      <c r="W217" s="3" t="s">
        <v>109</v>
      </c>
      <c r="X217" s="3" t="s">
        <v>36</v>
      </c>
      <c r="Y217" s="3" t="s">
        <v>110</v>
      </c>
      <c r="Z217" s="3" t="s">
        <v>111</v>
      </c>
      <c r="AA217" s="8">
        <f>Table1[[#This Row],[2022 AV (BOR final)]]-Table1[[#This Row],[2021 AV (BOR final)]]</f>
        <v>-22070</v>
      </c>
      <c r="AB217" s="8">
        <f>Table1[[#This Row],[2023 AV (BOR final)]]-Table1[[#This Row],[2022 AV (BOR final)]]</f>
        <v>-1242</v>
      </c>
      <c r="AC217" s="8">
        <f>Table1[[#This Row],[2022 Tax Bill]]-Table1[[#This Row],[2021 Tax Bill]]</f>
        <v>-4233.6200000000008</v>
      </c>
      <c r="AD217" s="3">
        <f>COUNTIF(D:D,Table1[[#This Row],[Project Name]])</f>
        <v>1</v>
      </c>
      <c r="AE217" s="2">
        <f>IF(Table1[[#This Row],[Year Accepted]]=2022,Table1[[#This Row],[2021 AV (BOR final)]],Table1[[#This Row],[2022 AV (BOR final)]])</f>
        <v>66603</v>
      </c>
      <c r="AF217" s="2">
        <f>IF(Table1[[#This Row],[Year Accepted]]=2022,Table1[[#This Row],[2022 AV (BOR final)]],Table1[[#This Row],[2023 AV (BOR final)]])</f>
        <v>44533</v>
      </c>
      <c r="AG217" s="2">
        <f>IF(Table1[[#This Row],[Year Accepted]]=2022,Table1[[#This Row],[2021 Tax Bill]],Table1[[#This Row],[2022 Tax Bill]])</f>
        <v>13393.26</v>
      </c>
      <c r="AH217" s="2">
        <f>IF(Table1[[#This Row],[Year Accepted]]=2022,Table1[[#This Row],[2022 Tax Bill]],Table1[[#This Row],[2023 Tax Bill]])</f>
        <v>9159.64</v>
      </c>
    </row>
    <row r="218" spans="1:34" x14ac:dyDescent="0.25">
      <c r="A218" s="3" t="s">
        <v>25</v>
      </c>
      <c r="B218" s="3" t="s">
        <v>26</v>
      </c>
      <c r="C218" s="3" t="s">
        <v>27</v>
      </c>
      <c r="D218" s="3" t="s">
        <v>3646</v>
      </c>
      <c r="E218" s="3" t="s">
        <v>3768</v>
      </c>
      <c r="F218" s="3" t="s">
        <v>3769</v>
      </c>
      <c r="G218" s="3">
        <v>2022</v>
      </c>
      <c r="H218" s="3">
        <v>2021</v>
      </c>
      <c r="I218" s="4">
        <v>202059</v>
      </c>
      <c r="J218" s="3" t="s">
        <v>247</v>
      </c>
      <c r="K218" s="4">
        <v>40632.239999999998</v>
      </c>
      <c r="L218" s="4">
        <v>131341</v>
      </c>
      <c r="M218" s="3" t="s">
        <v>247</v>
      </c>
      <c r="N218" s="4">
        <v>27014.54</v>
      </c>
      <c r="O218" s="4">
        <v>131341</v>
      </c>
      <c r="P218" s="3" t="s">
        <v>247</v>
      </c>
      <c r="Q218" s="4">
        <v>27810.71</v>
      </c>
      <c r="R218" s="3">
        <v>-87.605499178047793</v>
      </c>
      <c r="S218" s="3">
        <v>41.779768478083703</v>
      </c>
      <c r="T218" s="3" t="s">
        <v>3770</v>
      </c>
      <c r="U218" s="3" t="s">
        <v>33</v>
      </c>
      <c r="V218" s="3" t="s">
        <v>170</v>
      </c>
      <c r="W218" s="3" t="s">
        <v>242</v>
      </c>
      <c r="X218" s="3" t="s">
        <v>36</v>
      </c>
      <c r="Y218" s="3" t="s">
        <v>37</v>
      </c>
      <c r="Z218" s="3" t="s">
        <v>38</v>
      </c>
      <c r="AA218" s="8">
        <f>Table1[[#This Row],[2022 AV (BOR final)]]-Table1[[#This Row],[2021 AV (BOR final)]]</f>
        <v>-70718</v>
      </c>
      <c r="AB218" s="8">
        <f>Table1[[#This Row],[2023 AV (BOR final)]]-Table1[[#This Row],[2022 AV (BOR final)]]</f>
        <v>0</v>
      </c>
      <c r="AC218" s="8">
        <f>Table1[[#This Row],[2022 Tax Bill]]-Table1[[#This Row],[2021 Tax Bill]]</f>
        <v>-13617.699999999997</v>
      </c>
      <c r="AD218" s="3">
        <f>COUNTIF(D:D,Table1[[#This Row],[Project Name]])</f>
        <v>2</v>
      </c>
      <c r="AE218" s="2">
        <f>IF(Table1[[#This Row],[Year Accepted]]=2022,Table1[[#This Row],[2021 AV (BOR final)]],Table1[[#This Row],[2022 AV (BOR final)]])</f>
        <v>202059</v>
      </c>
      <c r="AF218" s="2">
        <f>IF(Table1[[#This Row],[Year Accepted]]=2022,Table1[[#This Row],[2022 AV (BOR final)]],Table1[[#This Row],[2023 AV (BOR final)]])</f>
        <v>131341</v>
      </c>
      <c r="AG218" s="2">
        <f>IF(Table1[[#This Row],[Year Accepted]]=2022,Table1[[#This Row],[2021 Tax Bill]],Table1[[#This Row],[2022 Tax Bill]])</f>
        <v>40632.239999999998</v>
      </c>
      <c r="AH218" s="2">
        <f>IF(Table1[[#This Row],[Year Accepted]]=2022,Table1[[#This Row],[2022 Tax Bill]],Table1[[#This Row],[2023 Tax Bill]])</f>
        <v>27014.54</v>
      </c>
    </row>
    <row r="219" spans="1:34" x14ac:dyDescent="0.25">
      <c r="A219" s="3" t="s">
        <v>25</v>
      </c>
      <c r="B219" s="3" t="s">
        <v>26</v>
      </c>
      <c r="C219" s="3" t="s">
        <v>27</v>
      </c>
      <c r="D219" s="3" t="s">
        <v>3646</v>
      </c>
      <c r="E219" s="3" t="s">
        <v>3647</v>
      </c>
      <c r="F219" s="3" t="s">
        <v>3648</v>
      </c>
      <c r="G219" s="3">
        <v>2022</v>
      </c>
      <c r="H219" s="3">
        <v>2021</v>
      </c>
      <c r="I219" s="4">
        <v>13676</v>
      </c>
      <c r="J219" s="3" t="s">
        <v>149</v>
      </c>
      <c r="K219" s="4">
        <v>2750.12</v>
      </c>
      <c r="L219" s="4">
        <v>8888</v>
      </c>
      <c r="M219" s="3" t="s">
        <v>149</v>
      </c>
      <c r="N219" s="4">
        <v>1828.12</v>
      </c>
      <c r="O219" s="4">
        <v>8888</v>
      </c>
      <c r="P219" s="3" t="s">
        <v>149</v>
      </c>
      <c r="Q219" s="4">
        <v>1881.99</v>
      </c>
      <c r="R219" s="3">
        <v>-87.604983137714896</v>
      </c>
      <c r="S219" s="3">
        <v>41.779807811431603</v>
      </c>
      <c r="T219" s="3" t="s">
        <v>3649</v>
      </c>
      <c r="U219" s="3" t="s">
        <v>33</v>
      </c>
      <c r="V219" s="3" t="s">
        <v>170</v>
      </c>
      <c r="W219" s="3" t="s">
        <v>242</v>
      </c>
      <c r="X219" s="3" t="s">
        <v>36</v>
      </c>
      <c r="Y219" s="3" t="s">
        <v>37</v>
      </c>
      <c r="Z219" s="3" t="s">
        <v>38</v>
      </c>
      <c r="AA219" s="8">
        <f>Table1[[#This Row],[2022 AV (BOR final)]]-Table1[[#This Row],[2021 AV (BOR final)]]</f>
        <v>-4788</v>
      </c>
      <c r="AB219" s="8">
        <f>Table1[[#This Row],[2023 AV (BOR final)]]-Table1[[#This Row],[2022 AV (BOR final)]]</f>
        <v>0</v>
      </c>
      <c r="AC219" s="8">
        <f>Table1[[#This Row],[2022 Tax Bill]]-Table1[[#This Row],[2021 Tax Bill]]</f>
        <v>-922</v>
      </c>
      <c r="AD219" s="3">
        <f>COUNTIF(D:D,Table1[[#This Row],[Project Name]])</f>
        <v>2</v>
      </c>
      <c r="AE219" s="2">
        <f>IF(Table1[[#This Row],[Year Accepted]]=2022,Table1[[#This Row],[2021 AV (BOR final)]],Table1[[#This Row],[2022 AV (BOR final)]])</f>
        <v>13676</v>
      </c>
      <c r="AF219" s="2">
        <f>IF(Table1[[#This Row],[Year Accepted]]=2022,Table1[[#This Row],[2022 AV (BOR final)]],Table1[[#This Row],[2023 AV (BOR final)]])</f>
        <v>8888</v>
      </c>
      <c r="AG219" s="2">
        <f>IF(Table1[[#This Row],[Year Accepted]]=2022,Table1[[#This Row],[2021 Tax Bill]],Table1[[#This Row],[2022 Tax Bill]])</f>
        <v>2750.12</v>
      </c>
      <c r="AH219" s="2">
        <f>IF(Table1[[#This Row],[Year Accepted]]=2022,Table1[[#This Row],[2022 Tax Bill]],Table1[[#This Row],[2023 Tax Bill]])</f>
        <v>1828.12</v>
      </c>
    </row>
    <row r="220" spans="1:34" x14ac:dyDescent="0.25">
      <c r="A220" s="3" t="s">
        <v>25</v>
      </c>
      <c r="B220" s="3" t="s">
        <v>26</v>
      </c>
      <c r="C220" s="3" t="s">
        <v>27</v>
      </c>
      <c r="D220" s="3" t="s">
        <v>2062</v>
      </c>
      <c r="E220" s="3" t="s">
        <v>2063</v>
      </c>
      <c r="F220" s="3" t="s">
        <v>2064</v>
      </c>
      <c r="G220" s="3">
        <v>2022</v>
      </c>
      <c r="H220" s="3">
        <v>2021</v>
      </c>
      <c r="I220" s="4">
        <v>55965</v>
      </c>
      <c r="J220" s="3" t="s">
        <v>52</v>
      </c>
      <c r="K220" s="4">
        <v>11254.04</v>
      </c>
      <c r="L220" s="4">
        <v>36377</v>
      </c>
      <c r="M220" s="3" t="s">
        <v>52</v>
      </c>
      <c r="N220" s="4">
        <v>7482.07</v>
      </c>
      <c r="O220" s="4">
        <v>36377</v>
      </c>
      <c r="P220" s="3" t="s">
        <v>52</v>
      </c>
      <c r="Q220" s="4">
        <v>7702.62</v>
      </c>
      <c r="R220" s="3">
        <v>-87.604995860362806</v>
      </c>
      <c r="S220" s="3">
        <v>41.778223340799002</v>
      </c>
      <c r="T220" s="3" t="s">
        <v>2065</v>
      </c>
      <c r="U220" s="3" t="s">
        <v>33</v>
      </c>
      <c r="V220" s="3" t="s">
        <v>170</v>
      </c>
      <c r="W220" s="3" t="s">
        <v>242</v>
      </c>
      <c r="X220" s="3" t="s">
        <v>36</v>
      </c>
      <c r="Y220" s="3" t="s">
        <v>37</v>
      </c>
      <c r="Z220" s="3" t="s">
        <v>38</v>
      </c>
      <c r="AA220" s="8">
        <f>Table1[[#This Row],[2022 AV (BOR final)]]-Table1[[#This Row],[2021 AV (BOR final)]]</f>
        <v>-19588</v>
      </c>
      <c r="AB220" s="8">
        <f>Table1[[#This Row],[2023 AV (BOR final)]]-Table1[[#This Row],[2022 AV (BOR final)]]</f>
        <v>0</v>
      </c>
      <c r="AC220" s="8">
        <f>Table1[[#This Row],[2022 Tax Bill]]-Table1[[#This Row],[2021 Tax Bill]]</f>
        <v>-3771.9700000000012</v>
      </c>
      <c r="AD220" s="3">
        <f>COUNTIF(D:D,Table1[[#This Row],[Project Name]])</f>
        <v>2</v>
      </c>
      <c r="AE220" s="2">
        <f>IF(Table1[[#This Row],[Year Accepted]]=2022,Table1[[#This Row],[2021 AV (BOR final)]],Table1[[#This Row],[2022 AV (BOR final)]])</f>
        <v>55965</v>
      </c>
      <c r="AF220" s="2">
        <f>IF(Table1[[#This Row],[Year Accepted]]=2022,Table1[[#This Row],[2022 AV (BOR final)]],Table1[[#This Row],[2023 AV (BOR final)]])</f>
        <v>36377</v>
      </c>
      <c r="AG220" s="2">
        <f>IF(Table1[[#This Row],[Year Accepted]]=2022,Table1[[#This Row],[2021 Tax Bill]],Table1[[#This Row],[2022 Tax Bill]])</f>
        <v>11254.04</v>
      </c>
      <c r="AH220" s="2">
        <f>IF(Table1[[#This Row],[Year Accepted]]=2022,Table1[[#This Row],[2022 Tax Bill]],Table1[[#This Row],[2023 Tax Bill]])</f>
        <v>7482.07</v>
      </c>
    </row>
    <row r="221" spans="1:34" x14ac:dyDescent="0.25">
      <c r="A221" s="3" t="s">
        <v>25</v>
      </c>
      <c r="B221" s="3" t="s">
        <v>26</v>
      </c>
      <c r="C221" s="3" t="s">
        <v>27</v>
      </c>
      <c r="D221" s="3" t="s">
        <v>4593</v>
      </c>
      <c r="E221" s="3" t="s">
        <v>4594</v>
      </c>
      <c r="F221" s="3" t="s">
        <v>4595</v>
      </c>
      <c r="G221" s="3">
        <v>2022</v>
      </c>
      <c r="H221" s="3">
        <v>2021</v>
      </c>
      <c r="I221" s="4">
        <v>39365</v>
      </c>
      <c r="J221" s="3" t="s">
        <v>240</v>
      </c>
      <c r="K221" s="4">
        <v>7915.92</v>
      </c>
      <c r="L221" s="4">
        <v>25587</v>
      </c>
      <c r="M221" s="3" t="s">
        <v>240</v>
      </c>
      <c r="N221" s="4">
        <v>5262.81</v>
      </c>
      <c r="O221" s="4">
        <v>25587</v>
      </c>
      <c r="P221" s="3" t="s">
        <v>240</v>
      </c>
      <c r="Q221" s="4">
        <v>5417.9</v>
      </c>
      <c r="R221" s="3">
        <v>-87.604990771626404</v>
      </c>
      <c r="S221" s="3">
        <v>41.778000952104897</v>
      </c>
      <c r="T221" s="3" t="s">
        <v>4596</v>
      </c>
      <c r="U221" s="3" t="s">
        <v>33</v>
      </c>
      <c r="V221" s="3" t="s">
        <v>170</v>
      </c>
      <c r="W221" s="3" t="s">
        <v>242</v>
      </c>
      <c r="X221" s="3" t="s">
        <v>36</v>
      </c>
      <c r="Y221" s="3" t="s">
        <v>37</v>
      </c>
      <c r="Z221" s="3" t="s">
        <v>38</v>
      </c>
      <c r="AA221" s="8">
        <f>Table1[[#This Row],[2022 AV (BOR final)]]-Table1[[#This Row],[2021 AV (BOR final)]]</f>
        <v>-13778</v>
      </c>
      <c r="AB221" s="8">
        <f>Table1[[#This Row],[2023 AV (BOR final)]]-Table1[[#This Row],[2022 AV (BOR final)]]</f>
        <v>0</v>
      </c>
      <c r="AC221" s="8">
        <f>Table1[[#This Row],[2022 Tax Bill]]-Table1[[#This Row],[2021 Tax Bill]]</f>
        <v>-2653.1099999999997</v>
      </c>
      <c r="AD221" s="3">
        <f>COUNTIF(D:D,Table1[[#This Row],[Project Name]])</f>
        <v>1</v>
      </c>
      <c r="AE221" s="2">
        <f>IF(Table1[[#This Row],[Year Accepted]]=2022,Table1[[#This Row],[2021 AV (BOR final)]],Table1[[#This Row],[2022 AV (BOR final)]])</f>
        <v>39365</v>
      </c>
      <c r="AF221" s="2">
        <f>IF(Table1[[#This Row],[Year Accepted]]=2022,Table1[[#This Row],[2022 AV (BOR final)]],Table1[[#This Row],[2023 AV (BOR final)]])</f>
        <v>25587</v>
      </c>
      <c r="AG221" s="2">
        <f>IF(Table1[[#This Row],[Year Accepted]]=2022,Table1[[#This Row],[2021 Tax Bill]],Table1[[#This Row],[2022 Tax Bill]])</f>
        <v>7915.92</v>
      </c>
      <c r="AH221" s="2">
        <f>IF(Table1[[#This Row],[Year Accepted]]=2022,Table1[[#This Row],[2022 Tax Bill]],Table1[[#This Row],[2023 Tax Bill]])</f>
        <v>5262.81</v>
      </c>
    </row>
    <row r="222" spans="1:34" x14ac:dyDescent="0.25">
      <c r="A222" s="3" t="s">
        <v>25</v>
      </c>
      <c r="B222" s="3" t="s">
        <v>26</v>
      </c>
      <c r="C222" s="3" t="s">
        <v>27</v>
      </c>
      <c r="D222" s="3" t="s">
        <v>2062</v>
      </c>
      <c r="E222" s="3" t="s">
        <v>3105</v>
      </c>
      <c r="F222" s="3" t="s">
        <v>3106</v>
      </c>
      <c r="G222" s="3">
        <v>2022</v>
      </c>
      <c r="H222" s="3">
        <v>2021</v>
      </c>
      <c r="I222" s="4">
        <v>46999</v>
      </c>
      <c r="J222" s="3" t="s">
        <v>240</v>
      </c>
      <c r="K222" s="4">
        <v>9451.07</v>
      </c>
      <c r="L222" s="4">
        <v>30550</v>
      </c>
      <c r="M222" s="3" t="s">
        <v>240</v>
      </c>
      <c r="N222" s="4">
        <v>6283.59</v>
      </c>
      <c r="O222" s="4">
        <v>30550</v>
      </c>
      <c r="P222" s="3" t="s">
        <v>240</v>
      </c>
      <c r="Q222" s="4">
        <v>6468.79</v>
      </c>
      <c r="R222" s="3">
        <v>-87.604981647182399</v>
      </c>
      <c r="S222" s="3">
        <v>41.777597305771998</v>
      </c>
      <c r="T222" s="3" t="s">
        <v>3107</v>
      </c>
      <c r="U222" s="3" t="s">
        <v>33</v>
      </c>
      <c r="V222" s="3" t="s">
        <v>170</v>
      </c>
      <c r="W222" s="3" t="s">
        <v>242</v>
      </c>
      <c r="X222" s="3" t="s">
        <v>36</v>
      </c>
      <c r="Y222" s="3" t="s">
        <v>37</v>
      </c>
      <c r="Z222" s="3" t="s">
        <v>38</v>
      </c>
      <c r="AA222" s="8">
        <f>Table1[[#This Row],[2022 AV (BOR final)]]-Table1[[#This Row],[2021 AV (BOR final)]]</f>
        <v>-16449</v>
      </c>
      <c r="AB222" s="8">
        <f>Table1[[#This Row],[2023 AV (BOR final)]]-Table1[[#This Row],[2022 AV (BOR final)]]</f>
        <v>0</v>
      </c>
      <c r="AC222" s="8">
        <f>Table1[[#This Row],[2022 Tax Bill]]-Table1[[#This Row],[2021 Tax Bill]]</f>
        <v>-3167.4799999999996</v>
      </c>
      <c r="AD222" s="3">
        <f>COUNTIF(D:D,Table1[[#This Row],[Project Name]])</f>
        <v>2</v>
      </c>
      <c r="AE222" s="2">
        <f>IF(Table1[[#This Row],[Year Accepted]]=2022,Table1[[#This Row],[2021 AV (BOR final)]],Table1[[#This Row],[2022 AV (BOR final)]])</f>
        <v>46999</v>
      </c>
      <c r="AF222" s="2">
        <f>IF(Table1[[#This Row],[Year Accepted]]=2022,Table1[[#This Row],[2022 AV (BOR final)]],Table1[[#This Row],[2023 AV (BOR final)]])</f>
        <v>30550</v>
      </c>
      <c r="AG222" s="2">
        <f>IF(Table1[[#This Row],[Year Accepted]]=2022,Table1[[#This Row],[2021 Tax Bill]],Table1[[#This Row],[2022 Tax Bill]])</f>
        <v>9451.07</v>
      </c>
      <c r="AH222" s="2">
        <f>IF(Table1[[#This Row],[Year Accepted]]=2022,Table1[[#This Row],[2022 Tax Bill]],Table1[[#This Row],[2023 Tax Bill]])</f>
        <v>6283.59</v>
      </c>
    </row>
    <row r="223" spans="1:34" x14ac:dyDescent="0.25">
      <c r="A223" s="3" t="s">
        <v>25</v>
      </c>
      <c r="B223" s="3" t="s">
        <v>26</v>
      </c>
      <c r="C223" s="3" t="s">
        <v>27</v>
      </c>
      <c r="D223" s="3" t="s">
        <v>2111</v>
      </c>
      <c r="E223" s="3" t="s">
        <v>2112</v>
      </c>
      <c r="F223" s="3" t="s">
        <v>2113</v>
      </c>
      <c r="G223" s="3">
        <v>2022</v>
      </c>
      <c r="H223" s="3">
        <v>2021</v>
      </c>
      <c r="I223" s="4">
        <v>42341</v>
      </c>
      <c r="J223" s="3" t="s">
        <v>126</v>
      </c>
      <c r="K223" s="4">
        <v>8514.36</v>
      </c>
      <c r="L223" s="4">
        <v>27521</v>
      </c>
      <c r="M223" s="3" t="s">
        <v>126</v>
      </c>
      <c r="N223" s="4">
        <v>5660.57</v>
      </c>
      <c r="O223" s="4">
        <v>27521</v>
      </c>
      <c r="P223" s="3" t="s">
        <v>126</v>
      </c>
      <c r="Q223" s="4">
        <v>5827.44</v>
      </c>
      <c r="R223" s="3">
        <v>-87.604966734395802</v>
      </c>
      <c r="S223" s="3">
        <v>41.776941118956302</v>
      </c>
      <c r="T223" s="3" t="s">
        <v>2114</v>
      </c>
      <c r="U223" s="3" t="s">
        <v>33</v>
      </c>
      <c r="V223" s="3" t="s">
        <v>170</v>
      </c>
      <c r="W223" s="3" t="s">
        <v>242</v>
      </c>
      <c r="X223" s="3" t="s">
        <v>36</v>
      </c>
      <c r="Y223" s="3" t="s">
        <v>37</v>
      </c>
      <c r="Z223" s="3" t="s">
        <v>38</v>
      </c>
      <c r="AA223" s="8">
        <f>Table1[[#This Row],[2022 AV (BOR final)]]-Table1[[#This Row],[2021 AV (BOR final)]]</f>
        <v>-14820</v>
      </c>
      <c r="AB223" s="8">
        <f>Table1[[#This Row],[2023 AV (BOR final)]]-Table1[[#This Row],[2022 AV (BOR final)]]</f>
        <v>0</v>
      </c>
      <c r="AC223" s="8">
        <f>Table1[[#This Row],[2022 Tax Bill]]-Table1[[#This Row],[2021 Tax Bill]]</f>
        <v>-2853.7900000000009</v>
      </c>
      <c r="AD223" s="3">
        <f>COUNTIF(D:D,Table1[[#This Row],[Project Name]])</f>
        <v>1</v>
      </c>
      <c r="AE223" s="2">
        <f>IF(Table1[[#This Row],[Year Accepted]]=2022,Table1[[#This Row],[2021 AV (BOR final)]],Table1[[#This Row],[2022 AV (BOR final)]])</f>
        <v>42341</v>
      </c>
      <c r="AF223" s="2">
        <f>IF(Table1[[#This Row],[Year Accepted]]=2022,Table1[[#This Row],[2022 AV (BOR final)]],Table1[[#This Row],[2023 AV (BOR final)]])</f>
        <v>27521</v>
      </c>
      <c r="AG223" s="2">
        <f>IF(Table1[[#This Row],[Year Accepted]]=2022,Table1[[#This Row],[2021 Tax Bill]],Table1[[#This Row],[2022 Tax Bill]])</f>
        <v>8514.36</v>
      </c>
      <c r="AH223" s="2">
        <f>IF(Table1[[#This Row],[Year Accepted]]=2022,Table1[[#This Row],[2022 Tax Bill]],Table1[[#This Row],[2023 Tax Bill]])</f>
        <v>5660.57</v>
      </c>
    </row>
    <row r="224" spans="1:34" x14ac:dyDescent="0.25">
      <c r="A224" s="3" t="s">
        <v>25</v>
      </c>
      <c r="B224" s="3" t="s">
        <v>26</v>
      </c>
      <c r="C224" s="3" t="s">
        <v>27</v>
      </c>
      <c r="D224" s="3" t="s">
        <v>237</v>
      </c>
      <c r="E224" s="3" t="s">
        <v>238</v>
      </c>
      <c r="F224" s="3" t="s">
        <v>239</v>
      </c>
      <c r="G224" s="3">
        <v>2022</v>
      </c>
      <c r="H224" s="3">
        <v>2021</v>
      </c>
      <c r="I224" s="4">
        <v>35999</v>
      </c>
      <c r="J224" s="3" t="s">
        <v>240</v>
      </c>
      <c r="K224" s="4">
        <v>7239.06</v>
      </c>
      <c r="L224" s="4">
        <v>23399</v>
      </c>
      <c r="M224" s="3" t="s">
        <v>240</v>
      </c>
      <c r="N224" s="4">
        <v>4812.78</v>
      </c>
      <c r="O224" s="4">
        <v>23399</v>
      </c>
      <c r="P224" s="3" t="s">
        <v>240</v>
      </c>
      <c r="Q224" s="4">
        <v>4954.58</v>
      </c>
      <c r="R224" s="3">
        <v>-87.601975266637098</v>
      </c>
      <c r="S224" s="3">
        <v>41.777768658726501</v>
      </c>
      <c r="T224" s="3" t="s">
        <v>241</v>
      </c>
      <c r="U224" s="3" t="s">
        <v>33</v>
      </c>
      <c r="V224" s="3" t="s">
        <v>170</v>
      </c>
      <c r="W224" s="3" t="s">
        <v>242</v>
      </c>
      <c r="X224" s="3" t="s">
        <v>36</v>
      </c>
      <c r="Y224" s="3" t="s">
        <v>37</v>
      </c>
      <c r="Z224" s="3" t="s">
        <v>38</v>
      </c>
      <c r="AA224" s="8">
        <f>Table1[[#This Row],[2022 AV (BOR final)]]-Table1[[#This Row],[2021 AV (BOR final)]]</f>
        <v>-12600</v>
      </c>
      <c r="AB224" s="8">
        <f>Table1[[#This Row],[2023 AV (BOR final)]]-Table1[[#This Row],[2022 AV (BOR final)]]</f>
        <v>0</v>
      </c>
      <c r="AC224" s="8">
        <f>Table1[[#This Row],[2022 Tax Bill]]-Table1[[#This Row],[2021 Tax Bill]]</f>
        <v>-2426.2800000000007</v>
      </c>
      <c r="AD224" s="3">
        <f>COUNTIF(D:D,Table1[[#This Row],[Project Name]])</f>
        <v>1</v>
      </c>
      <c r="AE224" s="2">
        <f>IF(Table1[[#This Row],[Year Accepted]]=2022,Table1[[#This Row],[2021 AV (BOR final)]],Table1[[#This Row],[2022 AV (BOR final)]])</f>
        <v>35999</v>
      </c>
      <c r="AF224" s="2">
        <f>IF(Table1[[#This Row],[Year Accepted]]=2022,Table1[[#This Row],[2022 AV (BOR final)]],Table1[[#This Row],[2023 AV (BOR final)]])</f>
        <v>23399</v>
      </c>
      <c r="AG224" s="2">
        <f>IF(Table1[[#This Row],[Year Accepted]]=2022,Table1[[#This Row],[2021 Tax Bill]],Table1[[#This Row],[2022 Tax Bill]])</f>
        <v>7239.06</v>
      </c>
      <c r="AH224" s="2">
        <f>IF(Table1[[#This Row],[Year Accepted]]=2022,Table1[[#This Row],[2022 Tax Bill]],Table1[[#This Row],[2023 Tax Bill]])</f>
        <v>4812.78</v>
      </c>
    </row>
    <row r="225" spans="1:34" x14ac:dyDescent="0.25">
      <c r="A225" s="3" t="s">
        <v>25</v>
      </c>
      <c r="B225" s="3" t="s">
        <v>26</v>
      </c>
      <c r="C225" s="3" t="s">
        <v>27</v>
      </c>
      <c r="D225" s="3" t="s">
        <v>3850</v>
      </c>
      <c r="E225" s="3" t="s">
        <v>3851</v>
      </c>
      <c r="F225" s="3" t="s">
        <v>3852</v>
      </c>
      <c r="G225" s="3">
        <v>2022</v>
      </c>
      <c r="H225" s="3">
        <v>2021</v>
      </c>
      <c r="I225" s="4">
        <v>26999</v>
      </c>
      <c r="J225" s="3" t="s">
        <v>240</v>
      </c>
      <c r="K225" s="4">
        <v>5429.26</v>
      </c>
      <c r="L225" s="4">
        <v>17549</v>
      </c>
      <c r="M225" s="3" t="s">
        <v>240</v>
      </c>
      <c r="N225" s="4">
        <v>3609.52</v>
      </c>
      <c r="O225" s="4">
        <v>17549</v>
      </c>
      <c r="P225" s="3" t="s">
        <v>240</v>
      </c>
      <c r="Q225" s="4">
        <v>3715.9</v>
      </c>
      <c r="R225" s="3">
        <v>-87.601306163645305</v>
      </c>
      <c r="S225" s="3">
        <v>41.779741217359302</v>
      </c>
      <c r="T225" s="3" t="s">
        <v>3853</v>
      </c>
      <c r="U225" s="3" t="s">
        <v>33</v>
      </c>
      <c r="V225" s="3" t="s">
        <v>170</v>
      </c>
      <c r="W225" s="3" t="s">
        <v>242</v>
      </c>
      <c r="X225" s="3" t="s">
        <v>36</v>
      </c>
      <c r="Y225" s="3" t="s">
        <v>37</v>
      </c>
      <c r="Z225" s="3" t="s">
        <v>38</v>
      </c>
      <c r="AA225" s="8">
        <f>Table1[[#This Row],[2022 AV (BOR final)]]-Table1[[#This Row],[2021 AV (BOR final)]]</f>
        <v>-9450</v>
      </c>
      <c r="AB225" s="8">
        <f>Table1[[#This Row],[2023 AV (BOR final)]]-Table1[[#This Row],[2022 AV (BOR final)]]</f>
        <v>0</v>
      </c>
      <c r="AC225" s="8">
        <f>Table1[[#This Row],[2022 Tax Bill]]-Table1[[#This Row],[2021 Tax Bill]]</f>
        <v>-1819.7400000000002</v>
      </c>
      <c r="AD225" s="3">
        <f>COUNTIF(D:D,Table1[[#This Row],[Project Name]])</f>
        <v>1</v>
      </c>
      <c r="AE225" s="2">
        <f>IF(Table1[[#This Row],[Year Accepted]]=2022,Table1[[#This Row],[2021 AV (BOR final)]],Table1[[#This Row],[2022 AV (BOR final)]])</f>
        <v>26999</v>
      </c>
      <c r="AF225" s="2">
        <f>IF(Table1[[#This Row],[Year Accepted]]=2022,Table1[[#This Row],[2022 AV (BOR final)]],Table1[[#This Row],[2023 AV (BOR final)]])</f>
        <v>17549</v>
      </c>
      <c r="AG225" s="2">
        <f>IF(Table1[[#This Row],[Year Accepted]]=2022,Table1[[#This Row],[2021 Tax Bill]],Table1[[#This Row],[2022 Tax Bill]])</f>
        <v>5429.26</v>
      </c>
      <c r="AH225" s="2">
        <f>IF(Table1[[#This Row],[Year Accepted]]=2022,Table1[[#This Row],[2022 Tax Bill]],Table1[[#This Row],[2023 Tax Bill]])</f>
        <v>3609.52</v>
      </c>
    </row>
    <row r="226" spans="1:34" x14ac:dyDescent="0.25">
      <c r="A226" s="3" t="s">
        <v>25</v>
      </c>
      <c r="B226" s="3" t="s">
        <v>71</v>
      </c>
      <c r="C226" s="3" t="s">
        <v>27</v>
      </c>
      <c r="D226" s="3" t="s">
        <v>973</v>
      </c>
      <c r="E226" s="3" t="s">
        <v>974</v>
      </c>
      <c r="F226" s="3" t="s">
        <v>975</v>
      </c>
      <c r="G226" s="3">
        <v>2022</v>
      </c>
      <c r="H226" s="3">
        <v>2021</v>
      </c>
      <c r="I226" s="4">
        <v>64799</v>
      </c>
      <c r="J226" s="3" t="s">
        <v>52</v>
      </c>
      <c r="K226" s="4">
        <v>13030.49</v>
      </c>
      <c r="L226" s="4">
        <v>48600</v>
      </c>
      <c r="M226" s="3" t="s">
        <v>52</v>
      </c>
      <c r="N226" s="4">
        <v>9996.17</v>
      </c>
      <c r="O226" s="4">
        <v>48600</v>
      </c>
      <c r="P226" s="3" t="s">
        <v>52</v>
      </c>
      <c r="Q226" s="4">
        <v>10290.76</v>
      </c>
      <c r="R226" s="3">
        <v>-87.604903624204695</v>
      </c>
      <c r="S226" s="3">
        <v>41.773310068427499</v>
      </c>
      <c r="T226" s="3" t="s">
        <v>976</v>
      </c>
      <c r="U226" s="3" t="s">
        <v>33</v>
      </c>
      <c r="V226" s="3" t="s">
        <v>170</v>
      </c>
      <c r="W226" s="3" t="s">
        <v>242</v>
      </c>
      <c r="X226" s="3" t="s">
        <v>36</v>
      </c>
      <c r="Y226" s="3" t="s">
        <v>37</v>
      </c>
      <c r="Z226" s="3" t="s">
        <v>38</v>
      </c>
      <c r="AA226" s="8">
        <f>Table1[[#This Row],[2022 AV (BOR final)]]-Table1[[#This Row],[2021 AV (BOR final)]]</f>
        <v>-16199</v>
      </c>
      <c r="AB226" s="8">
        <f>Table1[[#This Row],[2023 AV (BOR final)]]-Table1[[#This Row],[2022 AV (BOR final)]]</f>
        <v>0</v>
      </c>
      <c r="AC226" s="8">
        <f>Table1[[#This Row],[2022 Tax Bill]]-Table1[[#This Row],[2021 Tax Bill]]</f>
        <v>-3034.3199999999997</v>
      </c>
      <c r="AD226" s="3">
        <f>COUNTIF(D:D,Table1[[#This Row],[Project Name]])</f>
        <v>1</v>
      </c>
      <c r="AE226" s="2">
        <f>IF(Table1[[#This Row],[Year Accepted]]=2022,Table1[[#This Row],[2021 AV (BOR final)]],Table1[[#This Row],[2022 AV (BOR final)]])</f>
        <v>64799</v>
      </c>
      <c r="AF226" s="2">
        <f>IF(Table1[[#This Row],[Year Accepted]]=2022,Table1[[#This Row],[2022 AV (BOR final)]],Table1[[#This Row],[2023 AV (BOR final)]])</f>
        <v>48600</v>
      </c>
      <c r="AG226" s="2">
        <f>IF(Table1[[#This Row],[Year Accepted]]=2022,Table1[[#This Row],[2021 Tax Bill]],Table1[[#This Row],[2022 Tax Bill]])</f>
        <v>13030.49</v>
      </c>
      <c r="AH226" s="2">
        <f>IF(Table1[[#This Row],[Year Accepted]]=2022,Table1[[#This Row],[2022 Tax Bill]],Table1[[#This Row],[2023 Tax Bill]])</f>
        <v>9996.17</v>
      </c>
    </row>
    <row r="227" spans="1:34" x14ac:dyDescent="0.25">
      <c r="A227" s="3" t="s">
        <v>25</v>
      </c>
      <c r="B227" s="3" t="s">
        <v>26</v>
      </c>
      <c r="C227" s="3" t="s">
        <v>27</v>
      </c>
      <c r="D227" s="3" t="s">
        <v>3693</v>
      </c>
      <c r="E227" s="3" t="s">
        <v>3694</v>
      </c>
      <c r="F227" s="3" t="s">
        <v>3695</v>
      </c>
      <c r="G227" s="3">
        <v>2022</v>
      </c>
      <c r="H227" s="3">
        <v>2021</v>
      </c>
      <c r="I227" s="4">
        <v>49690</v>
      </c>
      <c r="J227" s="3" t="s">
        <v>52</v>
      </c>
      <c r="K227" s="4">
        <v>9992.19</v>
      </c>
      <c r="L227" s="4">
        <v>32297</v>
      </c>
      <c r="M227" s="3" t="s">
        <v>52</v>
      </c>
      <c r="N227" s="4">
        <v>6642.94</v>
      </c>
      <c r="O227" s="4">
        <v>32297</v>
      </c>
      <c r="P227" s="3" t="s">
        <v>52</v>
      </c>
      <c r="Q227" s="4">
        <v>6838.67</v>
      </c>
      <c r="R227" s="3">
        <v>-87.594958481526604</v>
      </c>
      <c r="S227" s="3">
        <v>41.7789654303063</v>
      </c>
      <c r="T227" s="3" t="s">
        <v>3696</v>
      </c>
      <c r="U227" s="3" t="s">
        <v>33</v>
      </c>
      <c r="V227" s="3" t="s">
        <v>170</v>
      </c>
      <c r="W227" s="3" t="s">
        <v>242</v>
      </c>
      <c r="X227" s="3" t="s">
        <v>36</v>
      </c>
      <c r="Y227" s="3" t="s">
        <v>56</v>
      </c>
      <c r="Z227" s="3" t="s">
        <v>57</v>
      </c>
      <c r="AA227" s="8">
        <f>Table1[[#This Row],[2022 AV (BOR final)]]-Table1[[#This Row],[2021 AV (BOR final)]]</f>
        <v>-17393</v>
      </c>
      <c r="AB227" s="8">
        <f>Table1[[#This Row],[2023 AV (BOR final)]]-Table1[[#This Row],[2022 AV (BOR final)]]</f>
        <v>0</v>
      </c>
      <c r="AC227" s="8">
        <f>Table1[[#This Row],[2022 Tax Bill]]-Table1[[#This Row],[2021 Tax Bill]]</f>
        <v>-3349.2500000000009</v>
      </c>
      <c r="AD227" s="3">
        <f>COUNTIF(D:D,Table1[[#This Row],[Project Name]])</f>
        <v>1</v>
      </c>
      <c r="AE227" s="2">
        <f>IF(Table1[[#This Row],[Year Accepted]]=2022,Table1[[#This Row],[2021 AV (BOR final)]],Table1[[#This Row],[2022 AV (BOR final)]])</f>
        <v>49690</v>
      </c>
      <c r="AF227" s="2">
        <f>IF(Table1[[#This Row],[Year Accepted]]=2022,Table1[[#This Row],[2022 AV (BOR final)]],Table1[[#This Row],[2023 AV (BOR final)]])</f>
        <v>32297</v>
      </c>
      <c r="AG227" s="2">
        <f>IF(Table1[[#This Row],[Year Accepted]]=2022,Table1[[#This Row],[2021 Tax Bill]],Table1[[#This Row],[2022 Tax Bill]])</f>
        <v>9992.19</v>
      </c>
      <c r="AH227" s="2">
        <f>IF(Table1[[#This Row],[Year Accepted]]=2022,Table1[[#This Row],[2022 Tax Bill]],Table1[[#This Row],[2023 Tax Bill]])</f>
        <v>6642.94</v>
      </c>
    </row>
    <row r="228" spans="1:34" x14ac:dyDescent="0.25">
      <c r="A228" s="3" t="s">
        <v>25</v>
      </c>
      <c r="B228" s="3" t="s">
        <v>26</v>
      </c>
      <c r="C228" s="3" t="s">
        <v>27</v>
      </c>
      <c r="D228" s="3" t="s">
        <v>2514</v>
      </c>
      <c r="E228" s="3" t="s">
        <v>2515</v>
      </c>
      <c r="F228" s="3" t="s">
        <v>2516</v>
      </c>
      <c r="G228" s="3">
        <v>2022</v>
      </c>
      <c r="H228" s="3">
        <v>2021</v>
      </c>
      <c r="I228" s="4">
        <v>143303</v>
      </c>
      <c r="J228" s="3" t="s">
        <v>52</v>
      </c>
      <c r="K228" s="4">
        <v>28816.92</v>
      </c>
      <c r="L228" s="4">
        <v>93147</v>
      </c>
      <c r="M228" s="3" t="s">
        <v>52</v>
      </c>
      <c r="N228" s="4">
        <v>19158.7</v>
      </c>
      <c r="O228" s="4">
        <v>93147</v>
      </c>
      <c r="P228" s="3" t="s">
        <v>52</v>
      </c>
      <c r="Q228" s="4">
        <v>19723.32</v>
      </c>
      <c r="R228" s="3">
        <v>-87.592562951054802</v>
      </c>
      <c r="S228" s="3">
        <v>41.7775751334514</v>
      </c>
      <c r="T228" s="3" t="s">
        <v>2517</v>
      </c>
      <c r="U228" s="3" t="s">
        <v>33</v>
      </c>
      <c r="V228" s="3" t="s">
        <v>170</v>
      </c>
      <c r="W228" s="3" t="s">
        <v>242</v>
      </c>
      <c r="X228" s="3" t="s">
        <v>36</v>
      </c>
      <c r="Y228" s="3" t="s">
        <v>56</v>
      </c>
      <c r="Z228" s="3" t="s">
        <v>57</v>
      </c>
      <c r="AA228" s="8">
        <f>Table1[[#This Row],[2022 AV (BOR final)]]-Table1[[#This Row],[2021 AV (BOR final)]]</f>
        <v>-50156</v>
      </c>
      <c r="AB228" s="8">
        <f>Table1[[#This Row],[2023 AV (BOR final)]]-Table1[[#This Row],[2022 AV (BOR final)]]</f>
        <v>0</v>
      </c>
      <c r="AC228" s="8">
        <f>Table1[[#This Row],[2022 Tax Bill]]-Table1[[#This Row],[2021 Tax Bill]]</f>
        <v>-9658.2199999999975</v>
      </c>
      <c r="AD228" s="3">
        <f>COUNTIF(D:D,Table1[[#This Row],[Project Name]])</f>
        <v>1</v>
      </c>
      <c r="AE228" s="2">
        <f>IF(Table1[[#This Row],[Year Accepted]]=2022,Table1[[#This Row],[2021 AV (BOR final)]],Table1[[#This Row],[2022 AV (BOR final)]])</f>
        <v>143303</v>
      </c>
      <c r="AF228" s="2">
        <f>IF(Table1[[#This Row],[Year Accepted]]=2022,Table1[[#This Row],[2022 AV (BOR final)]],Table1[[#This Row],[2023 AV (BOR final)]])</f>
        <v>93147</v>
      </c>
      <c r="AG228" s="2">
        <f>IF(Table1[[#This Row],[Year Accepted]]=2022,Table1[[#This Row],[2021 Tax Bill]],Table1[[#This Row],[2022 Tax Bill]])</f>
        <v>28816.92</v>
      </c>
      <c r="AH228" s="2">
        <f>IF(Table1[[#This Row],[Year Accepted]]=2022,Table1[[#This Row],[2022 Tax Bill]],Table1[[#This Row],[2023 Tax Bill]])</f>
        <v>19158.7</v>
      </c>
    </row>
    <row r="229" spans="1:34" x14ac:dyDescent="0.25">
      <c r="A229" s="3" t="s">
        <v>25</v>
      </c>
      <c r="B229" s="3" t="s">
        <v>26</v>
      </c>
      <c r="C229" s="3" t="s">
        <v>27</v>
      </c>
      <c r="D229" s="3" t="s">
        <v>49</v>
      </c>
      <c r="E229" s="3" t="s">
        <v>50</v>
      </c>
      <c r="F229" s="3" t="s">
        <v>51</v>
      </c>
      <c r="G229" s="3">
        <v>2022</v>
      </c>
      <c r="H229" s="3">
        <v>2021</v>
      </c>
      <c r="I229" s="4">
        <v>64799</v>
      </c>
      <c r="J229" s="3" t="s">
        <v>52</v>
      </c>
      <c r="K229" s="4">
        <v>13030.49</v>
      </c>
      <c r="L229" s="4">
        <v>48599</v>
      </c>
      <c r="M229" s="3" t="s">
        <v>52</v>
      </c>
      <c r="N229" s="4">
        <v>9995.9599999999991</v>
      </c>
      <c r="O229" s="4">
        <v>48599</v>
      </c>
      <c r="P229" s="3" t="s">
        <v>52</v>
      </c>
      <c r="Q229" s="4">
        <v>10290.549999999999</v>
      </c>
      <c r="R229" s="3">
        <v>-87.589307844098798</v>
      </c>
      <c r="S229" s="3">
        <v>41.769011487282597</v>
      </c>
      <c r="T229" s="3" t="s">
        <v>53</v>
      </c>
      <c r="U229" s="3" t="s">
        <v>33</v>
      </c>
      <c r="V229" s="3" t="s">
        <v>54</v>
      </c>
      <c r="W229" s="3" t="s">
        <v>55</v>
      </c>
      <c r="X229" s="3" t="s">
        <v>36</v>
      </c>
      <c r="Y229" s="3" t="s">
        <v>56</v>
      </c>
      <c r="Z229" s="3" t="s">
        <v>57</v>
      </c>
      <c r="AA229" s="8">
        <f>Table1[[#This Row],[2022 AV (BOR final)]]-Table1[[#This Row],[2021 AV (BOR final)]]</f>
        <v>-16200</v>
      </c>
      <c r="AB229" s="8">
        <f>Table1[[#This Row],[2023 AV (BOR final)]]-Table1[[#This Row],[2022 AV (BOR final)]]</f>
        <v>0</v>
      </c>
      <c r="AC229" s="8">
        <f>Table1[[#This Row],[2022 Tax Bill]]-Table1[[#This Row],[2021 Tax Bill]]</f>
        <v>-3034.5300000000007</v>
      </c>
      <c r="AD229" s="3">
        <f>COUNTIF(D:D,Table1[[#This Row],[Project Name]])</f>
        <v>1</v>
      </c>
      <c r="AE229" s="2">
        <f>IF(Table1[[#This Row],[Year Accepted]]=2022,Table1[[#This Row],[2021 AV (BOR final)]],Table1[[#This Row],[2022 AV (BOR final)]])</f>
        <v>64799</v>
      </c>
      <c r="AF229" s="2">
        <f>IF(Table1[[#This Row],[Year Accepted]]=2022,Table1[[#This Row],[2022 AV (BOR final)]],Table1[[#This Row],[2023 AV (BOR final)]])</f>
        <v>48599</v>
      </c>
      <c r="AG229" s="2">
        <f>IF(Table1[[#This Row],[Year Accepted]]=2022,Table1[[#This Row],[2021 Tax Bill]],Table1[[#This Row],[2022 Tax Bill]])</f>
        <v>13030.49</v>
      </c>
      <c r="AH229" s="2">
        <f>IF(Table1[[#This Row],[Year Accepted]]=2022,Table1[[#This Row],[2022 Tax Bill]],Table1[[#This Row],[2023 Tax Bill]])</f>
        <v>9995.9599999999991</v>
      </c>
    </row>
    <row r="230" spans="1:34" x14ac:dyDescent="0.25">
      <c r="A230" s="3" t="s">
        <v>25</v>
      </c>
      <c r="B230" s="3" t="s">
        <v>26</v>
      </c>
      <c r="C230" s="3" t="s">
        <v>27</v>
      </c>
      <c r="D230" s="3" t="s">
        <v>3830</v>
      </c>
      <c r="E230" s="3" t="s">
        <v>3831</v>
      </c>
      <c r="F230" s="3" t="s">
        <v>3832</v>
      </c>
      <c r="G230" s="3">
        <v>2022</v>
      </c>
      <c r="H230" s="3">
        <v>2021</v>
      </c>
      <c r="I230" s="4">
        <v>62332</v>
      </c>
      <c r="J230" s="3" t="s">
        <v>67</v>
      </c>
      <c r="K230" s="4">
        <v>8398.02</v>
      </c>
      <c r="L230" s="4">
        <v>40515</v>
      </c>
      <c r="M230" s="3" t="s">
        <v>67</v>
      </c>
      <c r="N230" s="4">
        <v>5583.26</v>
      </c>
      <c r="O230" s="4">
        <v>40515</v>
      </c>
      <c r="P230" s="3" t="s">
        <v>67</v>
      </c>
      <c r="Q230" s="4">
        <v>5747.8</v>
      </c>
      <c r="R230" s="3">
        <v>-87.588717535833496</v>
      </c>
      <c r="S230" s="3">
        <v>41.768112574635801</v>
      </c>
      <c r="T230" s="3" t="s">
        <v>3833</v>
      </c>
      <c r="U230" s="3" t="s">
        <v>33</v>
      </c>
      <c r="V230" s="3" t="s">
        <v>54</v>
      </c>
      <c r="W230" s="3" t="s">
        <v>55</v>
      </c>
      <c r="X230" s="3" t="s">
        <v>36</v>
      </c>
      <c r="Y230" s="3" t="s">
        <v>56</v>
      </c>
      <c r="Z230" s="3" t="s">
        <v>57</v>
      </c>
      <c r="AA230" s="8">
        <f>Table1[[#This Row],[2022 AV (BOR final)]]-Table1[[#This Row],[2021 AV (BOR final)]]</f>
        <v>-21817</v>
      </c>
      <c r="AB230" s="8">
        <f>Table1[[#This Row],[2023 AV (BOR final)]]-Table1[[#This Row],[2022 AV (BOR final)]]</f>
        <v>0</v>
      </c>
      <c r="AC230" s="8">
        <f>Table1[[#This Row],[2022 Tax Bill]]-Table1[[#This Row],[2021 Tax Bill]]</f>
        <v>-2814.76</v>
      </c>
      <c r="AD230" s="3">
        <f>COUNTIF(D:D,Table1[[#This Row],[Project Name]])</f>
        <v>1</v>
      </c>
      <c r="AE230" s="2">
        <f>IF(Table1[[#This Row],[Year Accepted]]=2022,Table1[[#This Row],[2021 AV (BOR final)]],Table1[[#This Row],[2022 AV (BOR final)]])</f>
        <v>62332</v>
      </c>
      <c r="AF230" s="2">
        <f>IF(Table1[[#This Row],[Year Accepted]]=2022,Table1[[#This Row],[2022 AV (BOR final)]],Table1[[#This Row],[2023 AV (BOR final)]])</f>
        <v>40515</v>
      </c>
      <c r="AG230" s="2">
        <f>IF(Table1[[#This Row],[Year Accepted]]=2022,Table1[[#This Row],[2021 Tax Bill]],Table1[[#This Row],[2022 Tax Bill]])</f>
        <v>8398.02</v>
      </c>
      <c r="AH230" s="2">
        <f>IF(Table1[[#This Row],[Year Accepted]]=2022,Table1[[#This Row],[2022 Tax Bill]],Table1[[#This Row],[2023 Tax Bill]])</f>
        <v>5583.26</v>
      </c>
    </row>
    <row r="231" spans="1:34" x14ac:dyDescent="0.25">
      <c r="A231" s="3" t="s">
        <v>25</v>
      </c>
      <c r="B231" s="3" t="s">
        <v>26</v>
      </c>
      <c r="C231" s="3" t="s">
        <v>27</v>
      </c>
      <c r="D231" s="3" t="s">
        <v>2972</v>
      </c>
      <c r="E231" s="3" t="s">
        <v>2973</v>
      </c>
      <c r="F231" s="3" t="s">
        <v>2974</v>
      </c>
      <c r="G231" s="3">
        <v>2022</v>
      </c>
      <c r="H231" s="3">
        <v>2021</v>
      </c>
      <c r="I231" s="4">
        <v>88074</v>
      </c>
      <c r="J231" s="3" t="s">
        <v>52</v>
      </c>
      <c r="K231" s="4">
        <v>17710.89</v>
      </c>
      <c r="L231" s="4">
        <v>57248</v>
      </c>
      <c r="M231" s="3" t="s">
        <v>52</v>
      </c>
      <c r="N231" s="4">
        <v>11774.9</v>
      </c>
      <c r="O231" s="4">
        <v>57248</v>
      </c>
      <c r="P231" s="3" t="s">
        <v>52</v>
      </c>
      <c r="Q231" s="4">
        <v>12121.93</v>
      </c>
      <c r="R231" s="3">
        <v>-87.584180385638206</v>
      </c>
      <c r="S231" s="3">
        <v>41.772244535284798</v>
      </c>
      <c r="T231" s="3" t="s">
        <v>2975</v>
      </c>
      <c r="U231" s="3" t="s">
        <v>33</v>
      </c>
      <c r="V231" s="3" t="s">
        <v>54</v>
      </c>
      <c r="W231" s="3" t="s">
        <v>55</v>
      </c>
      <c r="X231" s="3" t="s">
        <v>36</v>
      </c>
      <c r="Y231" s="3" t="s">
        <v>56</v>
      </c>
      <c r="Z231" s="3" t="s">
        <v>57</v>
      </c>
      <c r="AA231" s="8">
        <f>Table1[[#This Row],[2022 AV (BOR final)]]-Table1[[#This Row],[2021 AV (BOR final)]]</f>
        <v>-30826</v>
      </c>
      <c r="AB231" s="8">
        <f>Table1[[#This Row],[2023 AV (BOR final)]]-Table1[[#This Row],[2022 AV (BOR final)]]</f>
        <v>0</v>
      </c>
      <c r="AC231" s="8">
        <f>Table1[[#This Row],[2022 Tax Bill]]-Table1[[#This Row],[2021 Tax Bill]]</f>
        <v>-5935.99</v>
      </c>
      <c r="AD231" s="3">
        <f>COUNTIF(D:D,Table1[[#This Row],[Project Name]])</f>
        <v>1</v>
      </c>
      <c r="AE231" s="2">
        <f>IF(Table1[[#This Row],[Year Accepted]]=2022,Table1[[#This Row],[2021 AV (BOR final)]],Table1[[#This Row],[2022 AV (BOR final)]])</f>
        <v>88074</v>
      </c>
      <c r="AF231" s="2">
        <f>IF(Table1[[#This Row],[Year Accepted]]=2022,Table1[[#This Row],[2022 AV (BOR final)]],Table1[[#This Row],[2023 AV (BOR final)]])</f>
        <v>57248</v>
      </c>
      <c r="AG231" s="2">
        <f>IF(Table1[[#This Row],[Year Accepted]]=2022,Table1[[#This Row],[2021 Tax Bill]],Table1[[#This Row],[2022 Tax Bill]])</f>
        <v>17710.89</v>
      </c>
      <c r="AH231" s="2">
        <f>IF(Table1[[#This Row],[Year Accepted]]=2022,Table1[[#This Row],[2022 Tax Bill]],Table1[[#This Row],[2023 Tax Bill]])</f>
        <v>11774.9</v>
      </c>
    </row>
    <row r="232" spans="1:34" x14ac:dyDescent="0.25">
      <c r="A232" s="3" t="s">
        <v>25</v>
      </c>
      <c r="B232" s="3" t="s">
        <v>71</v>
      </c>
      <c r="C232" s="3" t="s">
        <v>27</v>
      </c>
      <c r="D232" s="3" t="s">
        <v>3904</v>
      </c>
      <c r="E232" s="3" t="s">
        <v>3905</v>
      </c>
      <c r="F232" s="3" t="s">
        <v>3906</v>
      </c>
      <c r="G232" s="3">
        <v>2022</v>
      </c>
      <c r="H232" s="3">
        <v>2021</v>
      </c>
      <c r="I232" s="4">
        <v>68004</v>
      </c>
      <c r="J232" s="3" t="s">
        <v>52</v>
      </c>
      <c r="K232" s="4">
        <v>17223.93</v>
      </c>
      <c r="L232" s="4">
        <v>51003</v>
      </c>
      <c r="M232" s="3" t="s">
        <v>52</v>
      </c>
      <c r="N232" s="4">
        <v>13229.66</v>
      </c>
      <c r="O232" s="4">
        <v>51003</v>
      </c>
      <c r="P232" s="3" t="s">
        <v>52</v>
      </c>
      <c r="Q232" s="4">
        <v>13837.91</v>
      </c>
      <c r="R232" s="3">
        <v>-87.585336670777096</v>
      </c>
      <c r="S232" s="3">
        <v>41.769872427880998</v>
      </c>
      <c r="T232" s="3" t="s">
        <v>3907</v>
      </c>
      <c r="U232" s="3" t="s">
        <v>33</v>
      </c>
      <c r="V232" s="3" t="s">
        <v>54</v>
      </c>
      <c r="W232" s="3" t="s">
        <v>55</v>
      </c>
      <c r="X232" s="3" t="s">
        <v>36</v>
      </c>
      <c r="Y232" s="3" t="s">
        <v>56</v>
      </c>
      <c r="Z232" s="3" t="s">
        <v>57</v>
      </c>
      <c r="AA232" s="8">
        <f>Table1[[#This Row],[2022 AV (BOR final)]]-Table1[[#This Row],[2021 AV (BOR final)]]</f>
        <v>-17001</v>
      </c>
      <c r="AB232" s="8">
        <f>Table1[[#This Row],[2023 AV (BOR final)]]-Table1[[#This Row],[2022 AV (BOR final)]]</f>
        <v>0</v>
      </c>
      <c r="AC232" s="8">
        <f>Table1[[#This Row],[2022 Tax Bill]]-Table1[[#This Row],[2021 Tax Bill]]</f>
        <v>-3994.2700000000004</v>
      </c>
      <c r="AD232" s="3">
        <f>COUNTIF(D:D,Table1[[#This Row],[Project Name]])</f>
        <v>1</v>
      </c>
      <c r="AE232" s="2">
        <f>IF(Table1[[#This Row],[Year Accepted]]=2022,Table1[[#This Row],[2021 AV (BOR final)]],Table1[[#This Row],[2022 AV (BOR final)]])</f>
        <v>68004</v>
      </c>
      <c r="AF232" s="2">
        <f>IF(Table1[[#This Row],[Year Accepted]]=2022,Table1[[#This Row],[2022 AV (BOR final)]],Table1[[#This Row],[2023 AV (BOR final)]])</f>
        <v>51003</v>
      </c>
      <c r="AG232" s="2">
        <f>IF(Table1[[#This Row],[Year Accepted]]=2022,Table1[[#This Row],[2021 Tax Bill]],Table1[[#This Row],[2022 Tax Bill]])</f>
        <v>17223.93</v>
      </c>
      <c r="AH232" s="2">
        <f>IF(Table1[[#This Row],[Year Accepted]]=2022,Table1[[#This Row],[2022 Tax Bill]],Table1[[#This Row],[2023 Tax Bill]])</f>
        <v>13229.66</v>
      </c>
    </row>
    <row r="233" spans="1:34" x14ac:dyDescent="0.25">
      <c r="A233" s="3" t="s">
        <v>25</v>
      </c>
      <c r="B233" s="3" t="s">
        <v>26</v>
      </c>
      <c r="C233" s="3" t="s">
        <v>27</v>
      </c>
      <c r="D233" s="3" t="s">
        <v>553</v>
      </c>
      <c r="E233" s="3" t="s">
        <v>554</v>
      </c>
      <c r="F233" s="3" t="s">
        <v>555</v>
      </c>
      <c r="G233" s="3">
        <v>2022</v>
      </c>
      <c r="H233" s="3">
        <v>2021</v>
      </c>
      <c r="I233" s="4">
        <v>39999</v>
      </c>
      <c r="J233" s="3" t="s">
        <v>52</v>
      </c>
      <c r="K233" s="4">
        <v>8043.43</v>
      </c>
      <c r="L233" s="4">
        <v>44202</v>
      </c>
      <c r="M233" s="3" t="s">
        <v>52</v>
      </c>
      <c r="N233" s="4">
        <v>9091.5400000000009</v>
      </c>
      <c r="O233" s="4">
        <v>44202</v>
      </c>
      <c r="P233" s="3" t="s">
        <v>52</v>
      </c>
      <c r="Q233" s="4">
        <v>9359.49</v>
      </c>
      <c r="R233" s="3">
        <v>-87.583458520012798</v>
      </c>
      <c r="S233" s="3">
        <v>41.771371574577202</v>
      </c>
      <c r="T233" s="3" t="s">
        <v>556</v>
      </c>
      <c r="U233" s="3" t="s">
        <v>33</v>
      </c>
      <c r="V233" s="3" t="s">
        <v>54</v>
      </c>
      <c r="W233" s="3" t="s">
        <v>55</v>
      </c>
      <c r="X233" s="3" t="s">
        <v>36</v>
      </c>
      <c r="Y233" s="3" t="s">
        <v>95</v>
      </c>
      <c r="Z233" s="3" t="s">
        <v>57</v>
      </c>
      <c r="AA233" s="8">
        <f>Table1[[#This Row],[2022 AV (BOR final)]]-Table1[[#This Row],[2021 AV (BOR final)]]</f>
        <v>4203</v>
      </c>
      <c r="AB233" s="8">
        <f>Table1[[#This Row],[2023 AV (BOR final)]]-Table1[[#This Row],[2022 AV (BOR final)]]</f>
        <v>0</v>
      </c>
      <c r="AC233" s="8">
        <f>Table1[[#This Row],[2022 Tax Bill]]-Table1[[#This Row],[2021 Tax Bill]]</f>
        <v>1048.1100000000006</v>
      </c>
      <c r="AD233" s="3">
        <f>COUNTIF(D:D,Table1[[#This Row],[Project Name]])</f>
        <v>1</v>
      </c>
      <c r="AE233" s="2">
        <f>IF(Table1[[#This Row],[Year Accepted]]=2022,Table1[[#This Row],[2021 AV (BOR final)]],Table1[[#This Row],[2022 AV (BOR final)]])</f>
        <v>39999</v>
      </c>
      <c r="AF233" s="2">
        <f>IF(Table1[[#This Row],[Year Accepted]]=2022,Table1[[#This Row],[2022 AV (BOR final)]],Table1[[#This Row],[2023 AV (BOR final)]])</f>
        <v>44202</v>
      </c>
      <c r="AG233" s="2">
        <f>IF(Table1[[#This Row],[Year Accepted]]=2022,Table1[[#This Row],[2021 Tax Bill]],Table1[[#This Row],[2022 Tax Bill]])</f>
        <v>8043.43</v>
      </c>
      <c r="AH233" s="2">
        <f>IF(Table1[[#This Row],[Year Accepted]]=2022,Table1[[#This Row],[2022 Tax Bill]],Table1[[#This Row],[2023 Tax Bill]])</f>
        <v>9091.5400000000009</v>
      </c>
    </row>
    <row r="234" spans="1:34" x14ac:dyDescent="0.25">
      <c r="A234" s="3" t="s">
        <v>25</v>
      </c>
      <c r="B234" s="3" t="s">
        <v>26</v>
      </c>
      <c r="C234" s="3" t="s">
        <v>27</v>
      </c>
      <c r="D234" s="3" t="s">
        <v>1594</v>
      </c>
      <c r="E234" s="3" t="s">
        <v>3887</v>
      </c>
      <c r="F234" s="3" t="s">
        <v>3888</v>
      </c>
      <c r="G234" s="3">
        <v>2022</v>
      </c>
      <c r="H234" s="3">
        <v>2021</v>
      </c>
      <c r="I234" s="4">
        <v>8226</v>
      </c>
      <c r="J234" s="3" t="s">
        <v>149</v>
      </c>
      <c r="K234" s="4">
        <v>1654.16</v>
      </c>
      <c r="L234" s="4">
        <v>5345</v>
      </c>
      <c r="M234" s="3" t="s">
        <v>149</v>
      </c>
      <c r="N234" s="4">
        <v>1099.3599999999999</v>
      </c>
      <c r="O234" s="4">
        <v>5345</v>
      </c>
      <c r="P234" s="3" t="s">
        <v>149</v>
      </c>
      <c r="Q234" s="4">
        <v>1131.76</v>
      </c>
      <c r="R234" s="3">
        <v>-87.582360187462996</v>
      </c>
      <c r="S234" s="3">
        <v>41.7674237073619</v>
      </c>
      <c r="T234" s="3" t="s">
        <v>3889</v>
      </c>
      <c r="U234" s="3" t="s">
        <v>33</v>
      </c>
      <c r="V234" s="3" t="s">
        <v>54</v>
      </c>
      <c r="W234" s="3" t="s">
        <v>55</v>
      </c>
      <c r="X234" s="3" t="s">
        <v>36</v>
      </c>
      <c r="Y234" s="3" t="s">
        <v>56</v>
      </c>
      <c r="Z234" s="3" t="s">
        <v>57</v>
      </c>
      <c r="AA234" s="8">
        <f>Table1[[#This Row],[2022 AV (BOR final)]]-Table1[[#This Row],[2021 AV (BOR final)]]</f>
        <v>-2881</v>
      </c>
      <c r="AB234" s="8">
        <f>Table1[[#This Row],[2023 AV (BOR final)]]-Table1[[#This Row],[2022 AV (BOR final)]]</f>
        <v>0</v>
      </c>
      <c r="AC234" s="8">
        <f>Table1[[#This Row],[2022 Tax Bill]]-Table1[[#This Row],[2021 Tax Bill]]</f>
        <v>-554.80000000000018</v>
      </c>
      <c r="AD234" s="3">
        <f>COUNTIF(D:D,Table1[[#This Row],[Project Name]])</f>
        <v>3</v>
      </c>
      <c r="AE234" s="2">
        <f>IF(Table1[[#This Row],[Year Accepted]]=2022,Table1[[#This Row],[2021 AV (BOR final)]],Table1[[#This Row],[2022 AV (BOR final)]])</f>
        <v>8226</v>
      </c>
      <c r="AF234" s="2">
        <f>IF(Table1[[#This Row],[Year Accepted]]=2022,Table1[[#This Row],[2022 AV (BOR final)]],Table1[[#This Row],[2023 AV (BOR final)]])</f>
        <v>5345</v>
      </c>
      <c r="AG234" s="2">
        <f>IF(Table1[[#This Row],[Year Accepted]]=2022,Table1[[#This Row],[2021 Tax Bill]],Table1[[#This Row],[2022 Tax Bill]])</f>
        <v>1654.16</v>
      </c>
      <c r="AH234" s="2">
        <f>IF(Table1[[#This Row],[Year Accepted]]=2022,Table1[[#This Row],[2022 Tax Bill]],Table1[[#This Row],[2023 Tax Bill]])</f>
        <v>1099.3599999999999</v>
      </c>
    </row>
    <row r="235" spans="1:34" x14ac:dyDescent="0.25">
      <c r="A235" s="3" t="s">
        <v>25</v>
      </c>
      <c r="B235" s="3" t="s">
        <v>26</v>
      </c>
      <c r="C235" s="3" t="s">
        <v>27</v>
      </c>
      <c r="D235" s="3" t="s">
        <v>1594</v>
      </c>
      <c r="E235" s="3" t="s">
        <v>1595</v>
      </c>
      <c r="F235" s="3" t="s">
        <v>1596</v>
      </c>
      <c r="G235" s="3">
        <v>2022</v>
      </c>
      <c r="H235" s="3">
        <v>2021</v>
      </c>
      <c r="I235" s="4">
        <v>83774</v>
      </c>
      <c r="J235" s="3" t="s">
        <v>126</v>
      </c>
      <c r="K235" s="4">
        <v>16846.169999999998</v>
      </c>
      <c r="L235" s="4">
        <v>54452</v>
      </c>
      <c r="M235" s="3" t="s">
        <v>126</v>
      </c>
      <c r="N235" s="4">
        <v>11199.79</v>
      </c>
      <c r="O235" s="4">
        <v>54452</v>
      </c>
      <c r="P235" s="3" t="s">
        <v>126</v>
      </c>
      <c r="Q235" s="4">
        <v>11529.93</v>
      </c>
      <c r="R235" s="3">
        <v>-87.581698795606002</v>
      </c>
      <c r="S235" s="3">
        <v>41.767499319246198</v>
      </c>
      <c r="T235" s="3" t="s">
        <v>1597</v>
      </c>
      <c r="U235" s="3" t="s">
        <v>33</v>
      </c>
      <c r="V235" s="3" t="s">
        <v>54</v>
      </c>
      <c r="W235" s="3" t="s">
        <v>55</v>
      </c>
      <c r="X235" s="3" t="s">
        <v>36</v>
      </c>
      <c r="Y235" s="3" t="s">
        <v>56</v>
      </c>
      <c r="Z235" s="3" t="s">
        <v>57</v>
      </c>
      <c r="AA235" s="8">
        <f>Table1[[#This Row],[2022 AV (BOR final)]]-Table1[[#This Row],[2021 AV (BOR final)]]</f>
        <v>-29322</v>
      </c>
      <c r="AB235" s="8">
        <f>Table1[[#This Row],[2023 AV (BOR final)]]-Table1[[#This Row],[2022 AV (BOR final)]]</f>
        <v>0</v>
      </c>
      <c r="AC235" s="8">
        <f>Table1[[#This Row],[2022 Tax Bill]]-Table1[[#This Row],[2021 Tax Bill]]</f>
        <v>-5646.3799999999974</v>
      </c>
      <c r="AD235" s="3">
        <f>COUNTIF(D:D,Table1[[#This Row],[Project Name]])</f>
        <v>3</v>
      </c>
      <c r="AE235" s="2">
        <f>IF(Table1[[#This Row],[Year Accepted]]=2022,Table1[[#This Row],[2021 AV (BOR final)]],Table1[[#This Row],[2022 AV (BOR final)]])</f>
        <v>83774</v>
      </c>
      <c r="AF235" s="2">
        <f>IF(Table1[[#This Row],[Year Accepted]]=2022,Table1[[#This Row],[2022 AV (BOR final)]],Table1[[#This Row],[2023 AV (BOR final)]])</f>
        <v>54452</v>
      </c>
      <c r="AG235" s="2">
        <f>IF(Table1[[#This Row],[Year Accepted]]=2022,Table1[[#This Row],[2021 Tax Bill]],Table1[[#This Row],[2022 Tax Bill]])</f>
        <v>16846.169999999998</v>
      </c>
      <c r="AH235" s="2">
        <f>IF(Table1[[#This Row],[Year Accepted]]=2022,Table1[[#This Row],[2022 Tax Bill]],Table1[[#This Row],[2023 Tax Bill]])</f>
        <v>11199.79</v>
      </c>
    </row>
    <row r="236" spans="1:34" x14ac:dyDescent="0.25">
      <c r="A236" s="3" t="s">
        <v>25</v>
      </c>
      <c r="B236" s="3" t="s">
        <v>26</v>
      </c>
      <c r="C236" s="3" t="s">
        <v>27</v>
      </c>
      <c r="D236" s="3" t="s">
        <v>1594</v>
      </c>
      <c r="E236" s="3" t="s">
        <v>3653</v>
      </c>
      <c r="F236" s="3" t="s">
        <v>3654</v>
      </c>
      <c r="G236" s="3">
        <v>2022</v>
      </c>
      <c r="H236" s="3">
        <v>2021</v>
      </c>
      <c r="I236" s="4">
        <v>114369</v>
      </c>
      <c r="J236" s="3" t="s">
        <v>126</v>
      </c>
      <c r="K236" s="4">
        <v>22998.57</v>
      </c>
      <c r="L236" s="4">
        <v>114369</v>
      </c>
      <c r="M236" s="3" t="s">
        <v>126</v>
      </c>
      <c r="N236" s="4">
        <v>23523.7</v>
      </c>
      <c r="O236" s="4">
        <v>74339</v>
      </c>
      <c r="P236" s="3" t="s">
        <v>126</v>
      </c>
      <c r="Q236" s="4">
        <v>15740.88</v>
      </c>
      <c r="R236" s="3">
        <v>-87.5816955221227</v>
      </c>
      <c r="S236" s="3">
        <v>41.767362122804201</v>
      </c>
      <c r="T236" s="3" t="s">
        <v>3655</v>
      </c>
      <c r="U236" s="3" t="s">
        <v>33</v>
      </c>
      <c r="V236" s="3" t="s">
        <v>54</v>
      </c>
      <c r="W236" s="3" t="s">
        <v>55</v>
      </c>
      <c r="X236" s="3" t="s">
        <v>36</v>
      </c>
      <c r="Y236" s="3" t="s">
        <v>56</v>
      </c>
      <c r="Z236" s="3" t="s">
        <v>57</v>
      </c>
      <c r="AA236" s="8">
        <f>Table1[[#This Row],[2022 AV (BOR final)]]-Table1[[#This Row],[2021 AV (BOR final)]]</f>
        <v>0</v>
      </c>
      <c r="AB236" s="8">
        <f>Table1[[#This Row],[2023 AV (BOR final)]]-Table1[[#This Row],[2022 AV (BOR final)]]</f>
        <v>-40030</v>
      </c>
      <c r="AC236" s="8">
        <f>Table1[[#This Row],[2022 Tax Bill]]-Table1[[#This Row],[2021 Tax Bill]]</f>
        <v>525.13000000000102</v>
      </c>
      <c r="AD236" s="3">
        <f>COUNTIF(D:D,Table1[[#This Row],[Project Name]])</f>
        <v>3</v>
      </c>
      <c r="AE236" s="2">
        <f>IF(Table1[[#This Row],[Year Accepted]]=2022,Table1[[#This Row],[2021 AV (BOR final)]],Table1[[#This Row],[2022 AV (BOR final)]])</f>
        <v>114369</v>
      </c>
      <c r="AF236" s="2">
        <f>IF(Table1[[#This Row],[Year Accepted]]=2022,Table1[[#This Row],[2022 AV (BOR final)]],Table1[[#This Row],[2023 AV (BOR final)]])</f>
        <v>114369</v>
      </c>
      <c r="AG236" s="2">
        <f>IF(Table1[[#This Row],[Year Accepted]]=2022,Table1[[#This Row],[2021 Tax Bill]],Table1[[#This Row],[2022 Tax Bill]])</f>
        <v>22998.57</v>
      </c>
      <c r="AH236" s="2">
        <f>IF(Table1[[#This Row],[Year Accepted]]=2022,Table1[[#This Row],[2022 Tax Bill]],Table1[[#This Row],[2023 Tax Bill]])</f>
        <v>23523.7</v>
      </c>
    </row>
    <row r="237" spans="1:34" x14ac:dyDescent="0.25">
      <c r="A237" s="3" t="s">
        <v>25</v>
      </c>
      <c r="B237" s="3" t="s">
        <v>71</v>
      </c>
      <c r="C237" s="3" t="s">
        <v>27</v>
      </c>
      <c r="D237" s="3" t="s">
        <v>1336</v>
      </c>
      <c r="E237" s="3" t="s">
        <v>1337</v>
      </c>
      <c r="F237" s="3" t="s">
        <v>1338</v>
      </c>
      <c r="G237" s="3">
        <v>2022</v>
      </c>
      <c r="H237" s="3">
        <v>2021</v>
      </c>
      <c r="I237" s="4">
        <v>254400</v>
      </c>
      <c r="J237" s="3" t="s">
        <v>197</v>
      </c>
      <c r="K237" s="4">
        <v>51157.51</v>
      </c>
      <c r="L237" s="4">
        <v>190801</v>
      </c>
      <c r="M237" s="3" t="s">
        <v>197</v>
      </c>
      <c r="N237" s="4">
        <v>39244.400000000001</v>
      </c>
      <c r="O237" s="4">
        <v>190801</v>
      </c>
      <c r="P237" s="3" t="s">
        <v>197</v>
      </c>
      <c r="Q237" s="4">
        <v>40401.01</v>
      </c>
      <c r="R237" s="3">
        <v>-87.576113110041803</v>
      </c>
      <c r="S237" s="3">
        <v>41.772460261004802</v>
      </c>
      <c r="T237" s="3" t="s">
        <v>1339</v>
      </c>
      <c r="U237" s="3" t="s">
        <v>33</v>
      </c>
      <c r="V237" s="3" t="s">
        <v>54</v>
      </c>
      <c r="W237" s="3" t="s">
        <v>55</v>
      </c>
      <c r="X237" s="3" t="s">
        <v>36</v>
      </c>
      <c r="Y237" s="3" t="s">
        <v>95</v>
      </c>
      <c r="Z237" s="3" t="s">
        <v>57</v>
      </c>
      <c r="AA237" s="8">
        <f>Table1[[#This Row],[2022 AV (BOR final)]]-Table1[[#This Row],[2021 AV (BOR final)]]</f>
        <v>-63599</v>
      </c>
      <c r="AB237" s="8">
        <f>Table1[[#This Row],[2023 AV (BOR final)]]-Table1[[#This Row],[2022 AV (BOR final)]]</f>
        <v>0</v>
      </c>
      <c r="AC237" s="8">
        <f>Table1[[#This Row],[2022 Tax Bill]]-Table1[[#This Row],[2021 Tax Bill]]</f>
        <v>-11913.11</v>
      </c>
      <c r="AD237" s="3">
        <f>COUNTIF(D:D,Table1[[#This Row],[Project Name]])</f>
        <v>1</v>
      </c>
      <c r="AE237" s="2">
        <f>IF(Table1[[#This Row],[Year Accepted]]=2022,Table1[[#This Row],[2021 AV (BOR final)]],Table1[[#This Row],[2022 AV (BOR final)]])</f>
        <v>254400</v>
      </c>
      <c r="AF237" s="2">
        <f>IF(Table1[[#This Row],[Year Accepted]]=2022,Table1[[#This Row],[2022 AV (BOR final)]],Table1[[#This Row],[2023 AV (BOR final)]])</f>
        <v>190801</v>
      </c>
      <c r="AG237" s="2">
        <f>IF(Table1[[#This Row],[Year Accepted]]=2022,Table1[[#This Row],[2021 Tax Bill]],Table1[[#This Row],[2022 Tax Bill]])</f>
        <v>51157.51</v>
      </c>
      <c r="AH237" s="2">
        <f>IF(Table1[[#This Row],[Year Accepted]]=2022,Table1[[#This Row],[2022 Tax Bill]],Table1[[#This Row],[2023 Tax Bill]])</f>
        <v>39244.400000000001</v>
      </c>
    </row>
    <row r="238" spans="1:34" x14ac:dyDescent="0.25">
      <c r="A238" s="3" t="s">
        <v>25</v>
      </c>
      <c r="B238" s="3" t="s">
        <v>26</v>
      </c>
      <c r="C238" s="3" t="s">
        <v>27</v>
      </c>
      <c r="D238" s="3" t="s">
        <v>1741</v>
      </c>
      <c r="E238" s="3" t="s">
        <v>1742</v>
      </c>
      <c r="F238" s="3" t="s">
        <v>1743</v>
      </c>
      <c r="G238" s="3">
        <v>2022</v>
      </c>
      <c r="H238" s="3">
        <v>2021</v>
      </c>
      <c r="I238" s="4">
        <v>209090</v>
      </c>
      <c r="J238" s="3" t="s">
        <v>52</v>
      </c>
      <c r="K238" s="4">
        <v>42046.11</v>
      </c>
      <c r="L238" s="4">
        <v>135908</v>
      </c>
      <c r="M238" s="3" t="s">
        <v>52</v>
      </c>
      <c r="N238" s="4">
        <v>27953.85</v>
      </c>
      <c r="O238" s="4">
        <v>135908</v>
      </c>
      <c r="P238" s="3" t="s">
        <v>52</v>
      </c>
      <c r="Q238" s="4">
        <v>28777.72</v>
      </c>
      <c r="R238" s="3">
        <v>-87.575598365653505</v>
      </c>
      <c r="S238" s="3">
        <v>41.772550911407002</v>
      </c>
      <c r="T238" s="3" t="s">
        <v>1744</v>
      </c>
      <c r="U238" s="3" t="s">
        <v>33</v>
      </c>
      <c r="V238" s="3" t="s">
        <v>54</v>
      </c>
      <c r="W238" s="3" t="s">
        <v>55</v>
      </c>
      <c r="X238" s="3" t="s">
        <v>36</v>
      </c>
      <c r="Y238" s="3" t="s">
        <v>95</v>
      </c>
      <c r="Z238" s="3" t="s">
        <v>57</v>
      </c>
      <c r="AA238" s="8">
        <f>Table1[[#This Row],[2022 AV (BOR final)]]-Table1[[#This Row],[2021 AV (BOR final)]]</f>
        <v>-73182</v>
      </c>
      <c r="AB238" s="8">
        <f>Table1[[#This Row],[2023 AV (BOR final)]]-Table1[[#This Row],[2022 AV (BOR final)]]</f>
        <v>0</v>
      </c>
      <c r="AC238" s="8">
        <f>Table1[[#This Row],[2022 Tax Bill]]-Table1[[#This Row],[2021 Tax Bill]]</f>
        <v>-14092.260000000002</v>
      </c>
      <c r="AD238" s="3">
        <f>COUNTIF(D:D,Table1[[#This Row],[Project Name]])</f>
        <v>1</v>
      </c>
      <c r="AE238" s="2">
        <f>IF(Table1[[#This Row],[Year Accepted]]=2022,Table1[[#This Row],[2021 AV (BOR final)]],Table1[[#This Row],[2022 AV (BOR final)]])</f>
        <v>209090</v>
      </c>
      <c r="AF238" s="2">
        <f>IF(Table1[[#This Row],[Year Accepted]]=2022,Table1[[#This Row],[2022 AV (BOR final)]],Table1[[#This Row],[2023 AV (BOR final)]])</f>
        <v>135908</v>
      </c>
      <c r="AG238" s="2">
        <f>IF(Table1[[#This Row],[Year Accepted]]=2022,Table1[[#This Row],[2021 Tax Bill]],Table1[[#This Row],[2022 Tax Bill]])</f>
        <v>42046.11</v>
      </c>
      <c r="AH238" s="2">
        <f>IF(Table1[[#This Row],[Year Accepted]]=2022,Table1[[#This Row],[2022 Tax Bill]],Table1[[#This Row],[2023 Tax Bill]])</f>
        <v>27953.85</v>
      </c>
    </row>
    <row r="239" spans="1:34" x14ac:dyDescent="0.25">
      <c r="A239" s="3" t="s">
        <v>25</v>
      </c>
      <c r="B239" s="3" t="s">
        <v>26</v>
      </c>
      <c r="C239" s="3" t="s">
        <v>27</v>
      </c>
      <c r="D239" s="3" t="s">
        <v>4133</v>
      </c>
      <c r="E239" s="3" t="s">
        <v>4134</v>
      </c>
      <c r="F239" s="3" t="s">
        <v>4135</v>
      </c>
      <c r="G239" s="3">
        <v>2022</v>
      </c>
      <c r="H239" s="3">
        <v>2021</v>
      </c>
      <c r="I239" s="4">
        <v>230879</v>
      </c>
      <c r="J239" s="3" t="s">
        <v>52</v>
      </c>
      <c r="K239" s="4">
        <v>46427.62</v>
      </c>
      <c r="L239" s="4">
        <v>150070</v>
      </c>
      <c r="M239" s="3" t="s">
        <v>52</v>
      </c>
      <c r="N239" s="4">
        <v>30866.77</v>
      </c>
      <c r="O239" s="4">
        <v>150070</v>
      </c>
      <c r="P239" s="3" t="s">
        <v>52</v>
      </c>
      <c r="Q239" s="4">
        <v>31776.45</v>
      </c>
      <c r="R239" s="3">
        <v>-87.570411502850703</v>
      </c>
      <c r="S239" s="3">
        <v>41.771946009962598</v>
      </c>
      <c r="T239" s="3" t="s">
        <v>4136</v>
      </c>
      <c r="U239" s="3" t="s">
        <v>33</v>
      </c>
      <c r="V239" s="3" t="s">
        <v>54</v>
      </c>
      <c r="W239" s="3" t="s">
        <v>55</v>
      </c>
      <c r="X239" s="3" t="s">
        <v>36</v>
      </c>
      <c r="Y239" s="3" t="s">
        <v>95</v>
      </c>
      <c r="Z239" s="3" t="s">
        <v>57</v>
      </c>
      <c r="AA239" s="8">
        <f>Table1[[#This Row],[2022 AV (BOR final)]]-Table1[[#This Row],[2021 AV (BOR final)]]</f>
        <v>-80809</v>
      </c>
      <c r="AB239" s="8">
        <f>Table1[[#This Row],[2023 AV (BOR final)]]-Table1[[#This Row],[2022 AV (BOR final)]]</f>
        <v>0</v>
      </c>
      <c r="AC239" s="8">
        <f>Table1[[#This Row],[2022 Tax Bill]]-Table1[[#This Row],[2021 Tax Bill]]</f>
        <v>-15560.850000000002</v>
      </c>
      <c r="AD239" s="3">
        <f>COUNTIF(D:D,Table1[[#This Row],[Project Name]])</f>
        <v>1</v>
      </c>
      <c r="AE239" s="2">
        <f>IF(Table1[[#This Row],[Year Accepted]]=2022,Table1[[#This Row],[2021 AV (BOR final)]],Table1[[#This Row],[2022 AV (BOR final)]])</f>
        <v>230879</v>
      </c>
      <c r="AF239" s="2">
        <f>IF(Table1[[#This Row],[Year Accepted]]=2022,Table1[[#This Row],[2022 AV (BOR final)]],Table1[[#This Row],[2023 AV (BOR final)]])</f>
        <v>150070</v>
      </c>
      <c r="AG239" s="2">
        <f>IF(Table1[[#This Row],[Year Accepted]]=2022,Table1[[#This Row],[2021 Tax Bill]],Table1[[#This Row],[2022 Tax Bill]])</f>
        <v>46427.62</v>
      </c>
      <c r="AH239" s="2">
        <f>IF(Table1[[#This Row],[Year Accepted]]=2022,Table1[[#This Row],[2022 Tax Bill]],Table1[[#This Row],[2023 Tax Bill]])</f>
        <v>30866.77</v>
      </c>
    </row>
    <row r="240" spans="1:34" x14ac:dyDescent="0.25">
      <c r="A240" s="3" t="s">
        <v>25</v>
      </c>
      <c r="B240" s="3" t="s">
        <v>26</v>
      </c>
      <c r="C240" s="3" t="s">
        <v>27</v>
      </c>
      <c r="D240" s="3" t="s">
        <v>4722</v>
      </c>
      <c r="E240" s="3" t="s">
        <v>4723</v>
      </c>
      <c r="F240" s="3" t="s">
        <v>4724</v>
      </c>
      <c r="G240" s="3">
        <v>2022</v>
      </c>
      <c r="H240" s="3">
        <v>2021</v>
      </c>
      <c r="I240" s="4">
        <v>124675</v>
      </c>
      <c r="J240" s="3" t="s">
        <v>52</v>
      </c>
      <c r="K240" s="4">
        <v>25071.02</v>
      </c>
      <c r="L240" s="4">
        <v>81038</v>
      </c>
      <c r="M240" s="3" t="s">
        <v>52</v>
      </c>
      <c r="N240" s="4">
        <v>16668.099999999999</v>
      </c>
      <c r="O240" s="4">
        <v>81038</v>
      </c>
      <c r="P240" s="3" t="s">
        <v>52</v>
      </c>
      <c r="Q240" s="4">
        <v>17159.34</v>
      </c>
      <c r="R240" s="3">
        <v>-87.573644226258693</v>
      </c>
      <c r="S240" s="3">
        <v>41.771400391833502</v>
      </c>
      <c r="T240" s="3" t="s">
        <v>4725</v>
      </c>
      <c r="U240" s="3" t="s">
        <v>33</v>
      </c>
      <c r="V240" s="3" t="s">
        <v>54</v>
      </c>
      <c r="W240" s="3" t="s">
        <v>55</v>
      </c>
      <c r="X240" s="3" t="s">
        <v>36</v>
      </c>
      <c r="Y240" s="3" t="s">
        <v>95</v>
      </c>
      <c r="Z240" s="3" t="s">
        <v>57</v>
      </c>
      <c r="AA240" s="8">
        <f>Table1[[#This Row],[2022 AV (BOR final)]]-Table1[[#This Row],[2021 AV (BOR final)]]</f>
        <v>-43637</v>
      </c>
      <c r="AB240" s="8">
        <f>Table1[[#This Row],[2023 AV (BOR final)]]-Table1[[#This Row],[2022 AV (BOR final)]]</f>
        <v>0</v>
      </c>
      <c r="AC240" s="8">
        <f>Table1[[#This Row],[2022 Tax Bill]]-Table1[[#This Row],[2021 Tax Bill]]</f>
        <v>-8402.9200000000019</v>
      </c>
      <c r="AD240" s="3">
        <f>COUNTIF(D:D,Table1[[#This Row],[Project Name]])</f>
        <v>1</v>
      </c>
      <c r="AE240" s="2">
        <f>IF(Table1[[#This Row],[Year Accepted]]=2022,Table1[[#This Row],[2021 AV (BOR final)]],Table1[[#This Row],[2022 AV (BOR final)]])</f>
        <v>124675</v>
      </c>
      <c r="AF240" s="2">
        <f>IF(Table1[[#This Row],[Year Accepted]]=2022,Table1[[#This Row],[2022 AV (BOR final)]],Table1[[#This Row],[2023 AV (BOR final)]])</f>
        <v>81038</v>
      </c>
      <c r="AG240" s="2">
        <f>IF(Table1[[#This Row],[Year Accepted]]=2022,Table1[[#This Row],[2021 Tax Bill]],Table1[[#This Row],[2022 Tax Bill]])</f>
        <v>25071.02</v>
      </c>
      <c r="AH240" s="2">
        <f>IF(Table1[[#This Row],[Year Accepted]]=2022,Table1[[#This Row],[2022 Tax Bill]],Table1[[#This Row],[2023 Tax Bill]])</f>
        <v>16668.099999999999</v>
      </c>
    </row>
    <row r="241" spans="1:34" x14ac:dyDescent="0.25">
      <c r="A241" s="3" t="s">
        <v>25</v>
      </c>
      <c r="B241" s="3" t="s">
        <v>71</v>
      </c>
      <c r="C241" s="3" t="s">
        <v>27</v>
      </c>
      <c r="D241" s="3" t="s">
        <v>1194</v>
      </c>
      <c r="E241" s="3" t="s">
        <v>1195</v>
      </c>
      <c r="F241" s="3" t="s">
        <v>1196</v>
      </c>
      <c r="G241" s="3">
        <v>2022</v>
      </c>
      <c r="H241" s="3">
        <v>2021</v>
      </c>
      <c r="I241" s="4">
        <v>68004</v>
      </c>
      <c r="J241" s="3" t="s">
        <v>52</v>
      </c>
      <c r="K241" s="4">
        <v>13675.01</v>
      </c>
      <c r="L241" s="4">
        <v>51004</v>
      </c>
      <c r="M241" s="3" t="s">
        <v>52</v>
      </c>
      <c r="N241" s="4">
        <v>10490.59</v>
      </c>
      <c r="O241" s="4">
        <v>51004</v>
      </c>
      <c r="P241" s="3" t="s">
        <v>52</v>
      </c>
      <c r="Q241" s="4">
        <v>10799.78</v>
      </c>
      <c r="R241" s="3">
        <v>-87.571850350909003</v>
      </c>
      <c r="S241" s="3">
        <v>41.769662174240402</v>
      </c>
      <c r="T241" s="3" t="s">
        <v>1197</v>
      </c>
      <c r="U241" s="3" t="s">
        <v>33</v>
      </c>
      <c r="V241" s="3" t="s">
        <v>54</v>
      </c>
      <c r="W241" s="3" t="s">
        <v>55</v>
      </c>
      <c r="X241" s="3" t="s">
        <v>36</v>
      </c>
      <c r="Y241" s="3" t="s">
        <v>95</v>
      </c>
      <c r="Z241" s="3" t="s">
        <v>57</v>
      </c>
      <c r="AA241" s="8">
        <f>Table1[[#This Row],[2022 AV (BOR final)]]-Table1[[#This Row],[2021 AV (BOR final)]]</f>
        <v>-17000</v>
      </c>
      <c r="AB241" s="8">
        <f>Table1[[#This Row],[2023 AV (BOR final)]]-Table1[[#This Row],[2022 AV (BOR final)]]</f>
        <v>0</v>
      </c>
      <c r="AC241" s="8">
        <f>Table1[[#This Row],[2022 Tax Bill]]-Table1[[#This Row],[2021 Tax Bill]]</f>
        <v>-3184.42</v>
      </c>
      <c r="AD241" s="3">
        <f>COUNTIF(D:D,Table1[[#This Row],[Project Name]])</f>
        <v>1</v>
      </c>
      <c r="AE241" s="2">
        <f>IF(Table1[[#This Row],[Year Accepted]]=2022,Table1[[#This Row],[2021 AV (BOR final)]],Table1[[#This Row],[2022 AV (BOR final)]])</f>
        <v>68004</v>
      </c>
      <c r="AF241" s="2">
        <f>IF(Table1[[#This Row],[Year Accepted]]=2022,Table1[[#This Row],[2022 AV (BOR final)]],Table1[[#This Row],[2023 AV (BOR final)]])</f>
        <v>51004</v>
      </c>
      <c r="AG241" s="2">
        <f>IF(Table1[[#This Row],[Year Accepted]]=2022,Table1[[#This Row],[2021 Tax Bill]],Table1[[#This Row],[2022 Tax Bill]])</f>
        <v>13675.01</v>
      </c>
      <c r="AH241" s="2">
        <f>IF(Table1[[#This Row],[Year Accepted]]=2022,Table1[[#This Row],[2022 Tax Bill]],Table1[[#This Row],[2023 Tax Bill]])</f>
        <v>10490.59</v>
      </c>
    </row>
    <row r="242" spans="1:34" x14ac:dyDescent="0.25">
      <c r="A242" s="3" t="s">
        <v>25</v>
      </c>
      <c r="B242" s="3" t="s">
        <v>71</v>
      </c>
      <c r="C242" s="3" t="s">
        <v>27</v>
      </c>
      <c r="D242" s="3" t="s">
        <v>3950</v>
      </c>
      <c r="E242" s="3" t="s">
        <v>4337</v>
      </c>
      <c r="F242" s="3" t="s">
        <v>4338</v>
      </c>
      <c r="G242" s="3">
        <v>2022</v>
      </c>
      <c r="H242" s="3">
        <v>2021</v>
      </c>
      <c r="I242" s="4">
        <v>3750</v>
      </c>
      <c r="J242" s="3" t="s">
        <v>185</v>
      </c>
      <c r="K242" s="4">
        <v>754.08</v>
      </c>
      <c r="L242" s="4">
        <v>3750</v>
      </c>
      <c r="M242" s="3" t="s">
        <v>185</v>
      </c>
      <c r="N242" s="4">
        <v>771.32</v>
      </c>
      <c r="O242" s="4">
        <v>3750</v>
      </c>
      <c r="P242" s="3" t="s">
        <v>185</v>
      </c>
      <c r="Q242" s="4">
        <v>794.03</v>
      </c>
      <c r="R242" s="3">
        <v>-87.567402560199199</v>
      </c>
      <c r="S242" s="3">
        <v>41.769664839203401</v>
      </c>
      <c r="T242" s="3" t="s">
        <v>4339</v>
      </c>
      <c r="U242" s="3" t="s">
        <v>33</v>
      </c>
      <c r="V242" s="3" t="s">
        <v>54</v>
      </c>
      <c r="W242" s="3" t="s">
        <v>55</v>
      </c>
      <c r="X242" s="3" t="s">
        <v>36</v>
      </c>
      <c r="Y242" s="3" t="s">
        <v>95</v>
      </c>
      <c r="Z242" s="3" t="s">
        <v>57</v>
      </c>
      <c r="AA242" s="8">
        <f>Table1[[#This Row],[2022 AV (BOR final)]]-Table1[[#This Row],[2021 AV (BOR final)]]</f>
        <v>0</v>
      </c>
      <c r="AB242" s="8">
        <f>Table1[[#This Row],[2023 AV (BOR final)]]-Table1[[#This Row],[2022 AV (BOR final)]]</f>
        <v>0</v>
      </c>
      <c r="AC242" s="8">
        <f>Table1[[#This Row],[2022 Tax Bill]]-Table1[[#This Row],[2021 Tax Bill]]</f>
        <v>17.240000000000009</v>
      </c>
      <c r="AD242" s="3">
        <f>COUNTIF(D:D,Table1[[#This Row],[Project Name]])</f>
        <v>2</v>
      </c>
      <c r="AE242" s="2">
        <f>IF(Table1[[#This Row],[Year Accepted]]=2022,Table1[[#This Row],[2021 AV (BOR final)]],Table1[[#This Row],[2022 AV (BOR final)]])</f>
        <v>3750</v>
      </c>
      <c r="AF242" s="2">
        <f>IF(Table1[[#This Row],[Year Accepted]]=2022,Table1[[#This Row],[2022 AV (BOR final)]],Table1[[#This Row],[2023 AV (BOR final)]])</f>
        <v>3750</v>
      </c>
      <c r="AG242" s="2">
        <f>IF(Table1[[#This Row],[Year Accepted]]=2022,Table1[[#This Row],[2021 Tax Bill]],Table1[[#This Row],[2022 Tax Bill]])</f>
        <v>754.08</v>
      </c>
      <c r="AH242" s="2">
        <f>IF(Table1[[#This Row],[Year Accepted]]=2022,Table1[[#This Row],[2022 Tax Bill]],Table1[[#This Row],[2023 Tax Bill]])</f>
        <v>771.32</v>
      </c>
    </row>
    <row r="243" spans="1:34" x14ac:dyDescent="0.25">
      <c r="A243" s="3" t="s">
        <v>25</v>
      </c>
      <c r="B243" s="3" t="s">
        <v>71</v>
      </c>
      <c r="C243" s="3" t="s">
        <v>27</v>
      </c>
      <c r="D243" s="3" t="s">
        <v>3950</v>
      </c>
      <c r="E243" s="3" t="s">
        <v>3951</v>
      </c>
      <c r="F243" s="3" t="s">
        <v>3952</v>
      </c>
      <c r="G243" s="3">
        <v>2022</v>
      </c>
      <c r="H243" s="3">
        <v>2021</v>
      </c>
      <c r="I243" s="4">
        <v>315526</v>
      </c>
      <c r="J243" s="3" t="s">
        <v>197</v>
      </c>
      <c r="K243" s="4">
        <v>63449.39</v>
      </c>
      <c r="L243" s="4">
        <v>236644</v>
      </c>
      <c r="M243" s="3" t="s">
        <v>197</v>
      </c>
      <c r="N243" s="4">
        <v>48673.48</v>
      </c>
      <c r="O243" s="4">
        <v>236644</v>
      </c>
      <c r="P243" s="3" t="s">
        <v>197</v>
      </c>
      <c r="Q243" s="4">
        <v>50107.99</v>
      </c>
      <c r="R243" s="3">
        <v>-87.567031977555203</v>
      </c>
      <c r="S243" s="3">
        <v>41.769668707071901</v>
      </c>
      <c r="T243" s="3" t="s">
        <v>3953</v>
      </c>
      <c r="U243" s="3" t="s">
        <v>33</v>
      </c>
      <c r="V243" s="3" t="s">
        <v>54</v>
      </c>
      <c r="W243" s="3" t="s">
        <v>55</v>
      </c>
      <c r="X243" s="3" t="s">
        <v>36</v>
      </c>
      <c r="Y243" s="3" t="s">
        <v>95</v>
      </c>
      <c r="Z243" s="3" t="s">
        <v>57</v>
      </c>
      <c r="AA243" s="8">
        <f>Table1[[#This Row],[2022 AV (BOR final)]]-Table1[[#This Row],[2021 AV (BOR final)]]</f>
        <v>-78882</v>
      </c>
      <c r="AB243" s="8">
        <f>Table1[[#This Row],[2023 AV (BOR final)]]-Table1[[#This Row],[2022 AV (BOR final)]]</f>
        <v>0</v>
      </c>
      <c r="AC243" s="8">
        <f>Table1[[#This Row],[2022 Tax Bill]]-Table1[[#This Row],[2021 Tax Bill]]</f>
        <v>-14775.909999999996</v>
      </c>
      <c r="AD243" s="3">
        <f>COUNTIF(D:D,Table1[[#This Row],[Project Name]])</f>
        <v>2</v>
      </c>
      <c r="AE243" s="2">
        <f>IF(Table1[[#This Row],[Year Accepted]]=2022,Table1[[#This Row],[2021 AV (BOR final)]],Table1[[#This Row],[2022 AV (BOR final)]])</f>
        <v>315526</v>
      </c>
      <c r="AF243" s="2">
        <f>IF(Table1[[#This Row],[Year Accepted]]=2022,Table1[[#This Row],[2022 AV (BOR final)]],Table1[[#This Row],[2023 AV (BOR final)]])</f>
        <v>236644</v>
      </c>
      <c r="AG243" s="2">
        <f>IF(Table1[[#This Row],[Year Accepted]]=2022,Table1[[#This Row],[2021 Tax Bill]],Table1[[#This Row],[2022 Tax Bill]])</f>
        <v>63449.39</v>
      </c>
      <c r="AH243" s="2">
        <f>IF(Table1[[#This Row],[Year Accepted]]=2022,Table1[[#This Row],[2022 Tax Bill]],Table1[[#This Row],[2023 Tax Bill]])</f>
        <v>48673.48</v>
      </c>
    </row>
    <row r="244" spans="1:34" x14ac:dyDescent="0.25">
      <c r="A244" s="3" t="s">
        <v>25</v>
      </c>
      <c r="B244" s="3" t="s">
        <v>26</v>
      </c>
      <c r="C244" s="3" t="s">
        <v>27</v>
      </c>
      <c r="D244" s="3" t="s">
        <v>3482</v>
      </c>
      <c r="E244" s="3" t="s">
        <v>3483</v>
      </c>
      <c r="F244" s="3" t="s">
        <v>3484</v>
      </c>
      <c r="G244" s="3">
        <v>2022</v>
      </c>
      <c r="H244" s="3">
        <v>2021</v>
      </c>
      <c r="I244" s="4">
        <v>176217</v>
      </c>
      <c r="J244" s="3" t="s">
        <v>197</v>
      </c>
      <c r="K244" s="4">
        <v>35435.64</v>
      </c>
      <c r="L244" s="4">
        <v>114540</v>
      </c>
      <c r="M244" s="3" t="s">
        <v>197</v>
      </c>
      <c r="N244" s="4">
        <v>23558.880000000001</v>
      </c>
      <c r="O244" s="4">
        <v>114540</v>
      </c>
      <c r="P244" s="3" t="s">
        <v>197</v>
      </c>
      <c r="Q244" s="4">
        <v>24253.19</v>
      </c>
      <c r="R244" s="3">
        <v>-87.572992134190997</v>
      </c>
      <c r="S244" s="3">
        <v>41.766616478131702</v>
      </c>
      <c r="T244" s="3" t="s">
        <v>3485</v>
      </c>
      <c r="U244" s="3" t="s">
        <v>33</v>
      </c>
      <c r="V244" s="3" t="s">
        <v>54</v>
      </c>
      <c r="W244" s="3" t="s">
        <v>55</v>
      </c>
      <c r="X244" s="3" t="s">
        <v>36</v>
      </c>
      <c r="Y244" s="3" t="s">
        <v>95</v>
      </c>
      <c r="Z244" s="3" t="s">
        <v>57</v>
      </c>
      <c r="AA244" s="8">
        <f>Table1[[#This Row],[2022 AV (BOR final)]]-Table1[[#This Row],[2021 AV (BOR final)]]</f>
        <v>-61677</v>
      </c>
      <c r="AB244" s="8">
        <f>Table1[[#This Row],[2023 AV (BOR final)]]-Table1[[#This Row],[2022 AV (BOR final)]]</f>
        <v>0</v>
      </c>
      <c r="AC244" s="8">
        <f>Table1[[#This Row],[2022 Tax Bill]]-Table1[[#This Row],[2021 Tax Bill]]</f>
        <v>-11876.759999999998</v>
      </c>
      <c r="AD244" s="3">
        <f>COUNTIF(D:D,Table1[[#This Row],[Project Name]])</f>
        <v>1</v>
      </c>
      <c r="AE244" s="2">
        <f>IF(Table1[[#This Row],[Year Accepted]]=2022,Table1[[#This Row],[2021 AV (BOR final)]],Table1[[#This Row],[2022 AV (BOR final)]])</f>
        <v>176217</v>
      </c>
      <c r="AF244" s="2">
        <f>IF(Table1[[#This Row],[Year Accepted]]=2022,Table1[[#This Row],[2022 AV (BOR final)]],Table1[[#This Row],[2023 AV (BOR final)]])</f>
        <v>114540</v>
      </c>
      <c r="AG244" s="2">
        <f>IF(Table1[[#This Row],[Year Accepted]]=2022,Table1[[#This Row],[2021 Tax Bill]],Table1[[#This Row],[2022 Tax Bill]])</f>
        <v>35435.64</v>
      </c>
      <c r="AH244" s="2">
        <f>IF(Table1[[#This Row],[Year Accepted]]=2022,Table1[[#This Row],[2022 Tax Bill]],Table1[[#This Row],[2023 Tax Bill]])</f>
        <v>23558.880000000001</v>
      </c>
    </row>
    <row r="245" spans="1:34" x14ac:dyDescent="0.25">
      <c r="A245" s="3" t="s">
        <v>25</v>
      </c>
      <c r="B245" s="3" t="s">
        <v>71</v>
      </c>
      <c r="C245" s="3" t="s">
        <v>27</v>
      </c>
      <c r="D245" s="3" t="s">
        <v>1628</v>
      </c>
      <c r="E245" s="3" t="s">
        <v>1629</v>
      </c>
      <c r="F245" s="3" t="s">
        <v>1630</v>
      </c>
      <c r="G245" s="3">
        <v>2022</v>
      </c>
      <c r="H245" s="3">
        <v>2021</v>
      </c>
      <c r="I245" s="4">
        <v>195000</v>
      </c>
      <c r="J245" s="3" t="s">
        <v>1631</v>
      </c>
      <c r="K245" s="4">
        <v>39212.74</v>
      </c>
      <c r="L245" s="4">
        <v>146249</v>
      </c>
      <c r="M245" s="3" t="s">
        <v>1631</v>
      </c>
      <c r="N245" s="4">
        <v>30080.82</v>
      </c>
      <c r="O245" s="4">
        <v>146249</v>
      </c>
      <c r="P245" s="3" t="s">
        <v>1631</v>
      </c>
      <c r="Q245" s="4">
        <v>30967.4</v>
      </c>
      <c r="R245" s="3">
        <v>-87.572328386672098</v>
      </c>
      <c r="S245" s="3">
        <v>41.7677896457147</v>
      </c>
      <c r="T245" s="3" t="s">
        <v>1632</v>
      </c>
      <c r="U245" s="3" t="s">
        <v>33</v>
      </c>
      <c r="V245" s="3" t="s">
        <v>54</v>
      </c>
      <c r="W245" s="3" t="s">
        <v>55</v>
      </c>
      <c r="X245" s="3" t="s">
        <v>36</v>
      </c>
      <c r="Y245" s="3" t="s">
        <v>95</v>
      </c>
      <c r="Z245" s="3" t="s">
        <v>57</v>
      </c>
      <c r="AA245" s="8">
        <f>Table1[[#This Row],[2022 AV (BOR final)]]-Table1[[#This Row],[2021 AV (BOR final)]]</f>
        <v>-48751</v>
      </c>
      <c r="AB245" s="8">
        <f>Table1[[#This Row],[2023 AV (BOR final)]]-Table1[[#This Row],[2022 AV (BOR final)]]</f>
        <v>0</v>
      </c>
      <c r="AC245" s="8">
        <f>Table1[[#This Row],[2022 Tax Bill]]-Table1[[#This Row],[2021 Tax Bill]]</f>
        <v>-9131.9199999999983</v>
      </c>
      <c r="AD245" s="3">
        <f>COUNTIF(D:D,Table1[[#This Row],[Project Name]])</f>
        <v>1</v>
      </c>
      <c r="AE245" s="2">
        <f>IF(Table1[[#This Row],[Year Accepted]]=2022,Table1[[#This Row],[2021 AV (BOR final)]],Table1[[#This Row],[2022 AV (BOR final)]])</f>
        <v>195000</v>
      </c>
      <c r="AF245" s="2">
        <f>IF(Table1[[#This Row],[Year Accepted]]=2022,Table1[[#This Row],[2022 AV (BOR final)]],Table1[[#This Row],[2023 AV (BOR final)]])</f>
        <v>146249</v>
      </c>
      <c r="AG245" s="2">
        <f>IF(Table1[[#This Row],[Year Accepted]]=2022,Table1[[#This Row],[2021 Tax Bill]],Table1[[#This Row],[2022 Tax Bill]])</f>
        <v>39212.74</v>
      </c>
      <c r="AH245" s="2">
        <f>IF(Table1[[#This Row],[Year Accepted]]=2022,Table1[[#This Row],[2022 Tax Bill]],Table1[[#This Row],[2023 Tax Bill]])</f>
        <v>30080.82</v>
      </c>
    </row>
    <row r="246" spans="1:34" x14ac:dyDescent="0.25">
      <c r="A246" s="3" t="s">
        <v>25</v>
      </c>
      <c r="B246" s="3" t="s">
        <v>26</v>
      </c>
      <c r="C246" s="3" t="s">
        <v>27</v>
      </c>
      <c r="D246" s="3" t="s">
        <v>3890</v>
      </c>
      <c r="E246" s="3" t="s">
        <v>3891</v>
      </c>
      <c r="F246" s="3" t="s">
        <v>3892</v>
      </c>
      <c r="G246" s="3">
        <v>2022</v>
      </c>
      <c r="H246" s="3">
        <v>2021</v>
      </c>
      <c r="I246" s="4">
        <v>138528</v>
      </c>
      <c r="J246" s="3" t="s">
        <v>52</v>
      </c>
      <c r="K246" s="4">
        <v>27856.71</v>
      </c>
      <c r="L246" s="4">
        <v>90043</v>
      </c>
      <c r="M246" s="3" t="s">
        <v>52</v>
      </c>
      <c r="N246" s="4">
        <v>18520.27</v>
      </c>
      <c r="O246" s="4">
        <v>90043</v>
      </c>
      <c r="P246" s="3" t="s">
        <v>52</v>
      </c>
      <c r="Q246" s="4">
        <v>19066.11</v>
      </c>
      <c r="R246" s="3">
        <v>-87.583981621985998</v>
      </c>
      <c r="S246" s="3">
        <v>41.765571902818799</v>
      </c>
      <c r="T246" s="3" t="s">
        <v>3893</v>
      </c>
      <c r="U246" s="3" t="s">
        <v>33</v>
      </c>
      <c r="V246" s="3" t="s">
        <v>94</v>
      </c>
      <c r="W246" s="3" t="s">
        <v>55</v>
      </c>
      <c r="X246" s="3" t="s">
        <v>79</v>
      </c>
      <c r="Y246" s="3" t="s">
        <v>56</v>
      </c>
      <c r="Z246" s="3" t="s">
        <v>57</v>
      </c>
      <c r="AA246" s="8">
        <f>Table1[[#This Row],[2022 AV (BOR final)]]-Table1[[#This Row],[2021 AV (BOR final)]]</f>
        <v>-48485</v>
      </c>
      <c r="AB246" s="8">
        <f>Table1[[#This Row],[2023 AV (BOR final)]]-Table1[[#This Row],[2022 AV (BOR final)]]</f>
        <v>0</v>
      </c>
      <c r="AC246" s="8">
        <f>Table1[[#This Row],[2022 Tax Bill]]-Table1[[#This Row],[2021 Tax Bill]]</f>
        <v>-9336.4399999999987</v>
      </c>
      <c r="AD246" s="3">
        <f>COUNTIF(D:D,Table1[[#This Row],[Project Name]])</f>
        <v>1</v>
      </c>
      <c r="AE246" s="2">
        <f>IF(Table1[[#This Row],[Year Accepted]]=2022,Table1[[#This Row],[2021 AV (BOR final)]],Table1[[#This Row],[2022 AV (BOR final)]])</f>
        <v>138528</v>
      </c>
      <c r="AF246" s="2">
        <f>IF(Table1[[#This Row],[Year Accepted]]=2022,Table1[[#This Row],[2022 AV (BOR final)]],Table1[[#This Row],[2023 AV (BOR final)]])</f>
        <v>90043</v>
      </c>
      <c r="AG246" s="2">
        <f>IF(Table1[[#This Row],[Year Accepted]]=2022,Table1[[#This Row],[2021 Tax Bill]],Table1[[#This Row],[2022 Tax Bill]])</f>
        <v>27856.71</v>
      </c>
      <c r="AH246" s="2">
        <f>IF(Table1[[#This Row],[Year Accepted]]=2022,Table1[[#This Row],[2022 Tax Bill]],Table1[[#This Row],[2023 Tax Bill]])</f>
        <v>18520.27</v>
      </c>
    </row>
    <row r="247" spans="1:34" x14ac:dyDescent="0.25">
      <c r="A247" s="3" t="s">
        <v>25</v>
      </c>
      <c r="B247" s="3" t="s">
        <v>26</v>
      </c>
      <c r="C247" s="3" t="s">
        <v>27</v>
      </c>
      <c r="D247" s="3" t="s">
        <v>4696</v>
      </c>
      <c r="E247" s="3" t="s">
        <v>4697</v>
      </c>
      <c r="F247" s="3" t="s">
        <v>4698</v>
      </c>
      <c r="G247" s="3">
        <v>2022</v>
      </c>
      <c r="H247" s="3">
        <v>2021</v>
      </c>
      <c r="I247" s="4">
        <v>54201</v>
      </c>
      <c r="J247" s="3" t="s">
        <v>52</v>
      </c>
      <c r="K247" s="4">
        <v>10899.3</v>
      </c>
      <c r="L247" s="4">
        <v>59377</v>
      </c>
      <c r="M247" s="3" t="s">
        <v>52</v>
      </c>
      <c r="N247" s="4">
        <v>12212.83</v>
      </c>
      <c r="O247" s="4">
        <v>38594</v>
      </c>
      <c r="P247" s="3" t="s">
        <v>52</v>
      </c>
      <c r="Q247" s="4">
        <v>8172.05</v>
      </c>
      <c r="R247" s="3">
        <v>-87.583969059652603</v>
      </c>
      <c r="S247" s="3">
        <v>41.765082782519798</v>
      </c>
      <c r="T247" s="3" t="s">
        <v>4699</v>
      </c>
      <c r="U247" s="3" t="s">
        <v>33</v>
      </c>
      <c r="V247" s="3" t="s">
        <v>94</v>
      </c>
      <c r="W247" s="3" t="s">
        <v>55</v>
      </c>
      <c r="X247" s="3" t="s">
        <v>79</v>
      </c>
      <c r="Y247" s="3" t="s">
        <v>56</v>
      </c>
      <c r="Z247" s="3" t="s">
        <v>57</v>
      </c>
      <c r="AA247" s="8">
        <f>Table1[[#This Row],[2022 AV (BOR final)]]-Table1[[#This Row],[2021 AV (BOR final)]]</f>
        <v>5176</v>
      </c>
      <c r="AB247" s="8">
        <f>Table1[[#This Row],[2023 AV (BOR final)]]-Table1[[#This Row],[2022 AV (BOR final)]]</f>
        <v>-20783</v>
      </c>
      <c r="AC247" s="8">
        <f>Table1[[#This Row],[2022 Tax Bill]]-Table1[[#This Row],[2021 Tax Bill]]</f>
        <v>1313.5300000000007</v>
      </c>
      <c r="AD247" s="3">
        <f>COUNTIF(D:D,Table1[[#This Row],[Project Name]])</f>
        <v>2</v>
      </c>
      <c r="AE247" s="2">
        <f>IF(Table1[[#This Row],[Year Accepted]]=2022,Table1[[#This Row],[2021 AV (BOR final)]],Table1[[#This Row],[2022 AV (BOR final)]])</f>
        <v>54201</v>
      </c>
      <c r="AF247" s="2">
        <f>IF(Table1[[#This Row],[Year Accepted]]=2022,Table1[[#This Row],[2022 AV (BOR final)]],Table1[[#This Row],[2023 AV (BOR final)]])</f>
        <v>59377</v>
      </c>
      <c r="AG247" s="2">
        <f>IF(Table1[[#This Row],[Year Accepted]]=2022,Table1[[#This Row],[2021 Tax Bill]],Table1[[#This Row],[2022 Tax Bill]])</f>
        <v>10899.3</v>
      </c>
      <c r="AH247" s="2">
        <f>IF(Table1[[#This Row],[Year Accepted]]=2022,Table1[[#This Row],[2022 Tax Bill]],Table1[[#This Row],[2023 Tax Bill]])</f>
        <v>12212.83</v>
      </c>
    </row>
    <row r="248" spans="1:34" x14ac:dyDescent="0.25">
      <c r="A248" s="3" t="s">
        <v>25</v>
      </c>
      <c r="B248" s="3" t="s">
        <v>26</v>
      </c>
      <c r="C248" s="3" t="s">
        <v>27</v>
      </c>
      <c r="D248" s="3" t="s">
        <v>1583</v>
      </c>
      <c r="E248" s="3" t="s">
        <v>5012</v>
      </c>
      <c r="F248" s="3" t="s">
        <v>5013</v>
      </c>
      <c r="G248" s="3">
        <v>2022</v>
      </c>
      <c r="H248" s="3">
        <v>2021</v>
      </c>
      <c r="I248" s="4">
        <v>130341</v>
      </c>
      <c r="J248" s="3" t="s">
        <v>52</v>
      </c>
      <c r="K248" s="4">
        <v>26210.38</v>
      </c>
      <c r="L248" s="4">
        <v>84723</v>
      </c>
      <c r="M248" s="3" t="s">
        <v>52</v>
      </c>
      <c r="N248" s="4">
        <v>17426.05</v>
      </c>
      <c r="O248" s="4">
        <v>84721</v>
      </c>
      <c r="P248" s="3" t="s">
        <v>52</v>
      </c>
      <c r="Q248" s="4">
        <v>17939.189999999999</v>
      </c>
      <c r="R248" s="3">
        <v>-87.582758314421199</v>
      </c>
      <c r="S248" s="3">
        <v>41.764504798053899</v>
      </c>
      <c r="T248" s="3" t="s">
        <v>5014</v>
      </c>
      <c r="U248" s="3" t="s">
        <v>33</v>
      </c>
      <c r="V248" s="3" t="s">
        <v>94</v>
      </c>
      <c r="W248" s="3" t="s">
        <v>55</v>
      </c>
      <c r="X248" s="3" t="s">
        <v>79</v>
      </c>
      <c r="Y248" s="3" t="s">
        <v>56</v>
      </c>
      <c r="Z248" s="3" t="s">
        <v>57</v>
      </c>
      <c r="AA248" s="8">
        <f>Table1[[#This Row],[2022 AV (BOR final)]]-Table1[[#This Row],[2021 AV (BOR final)]]</f>
        <v>-45618</v>
      </c>
      <c r="AB248" s="8">
        <f>Table1[[#This Row],[2023 AV (BOR final)]]-Table1[[#This Row],[2022 AV (BOR final)]]</f>
        <v>-2</v>
      </c>
      <c r="AC248" s="8">
        <f>Table1[[#This Row],[2022 Tax Bill]]-Table1[[#This Row],[2021 Tax Bill]]</f>
        <v>-8784.3300000000017</v>
      </c>
      <c r="AD248" s="3">
        <f>COUNTIF(D:D,Table1[[#This Row],[Project Name]])</f>
        <v>6</v>
      </c>
      <c r="AE248" s="2">
        <f>IF(Table1[[#This Row],[Year Accepted]]=2022,Table1[[#This Row],[2021 AV (BOR final)]],Table1[[#This Row],[2022 AV (BOR final)]])</f>
        <v>130341</v>
      </c>
      <c r="AF248" s="2">
        <f>IF(Table1[[#This Row],[Year Accepted]]=2022,Table1[[#This Row],[2022 AV (BOR final)]],Table1[[#This Row],[2023 AV (BOR final)]])</f>
        <v>84723</v>
      </c>
      <c r="AG248" s="2">
        <f>IF(Table1[[#This Row],[Year Accepted]]=2022,Table1[[#This Row],[2021 Tax Bill]],Table1[[#This Row],[2022 Tax Bill]])</f>
        <v>26210.38</v>
      </c>
      <c r="AH248" s="2">
        <f>IF(Table1[[#This Row],[Year Accepted]]=2022,Table1[[#This Row],[2022 Tax Bill]],Table1[[#This Row],[2023 Tax Bill]])</f>
        <v>17426.05</v>
      </c>
    </row>
    <row r="249" spans="1:34" x14ac:dyDescent="0.25">
      <c r="A249" s="3" t="s">
        <v>25</v>
      </c>
      <c r="B249" s="3" t="s">
        <v>26</v>
      </c>
      <c r="C249" s="3" t="s">
        <v>27</v>
      </c>
      <c r="D249" s="3" t="s">
        <v>1583</v>
      </c>
      <c r="E249" s="3" t="s">
        <v>3616</v>
      </c>
      <c r="F249" s="3" t="s">
        <v>3617</v>
      </c>
      <c r="G249" s="3">
        <v>2022</v>
      </c>
      <c r="H249" s="3">
        <v>2021</v>
      </c>
      <c r="I249" s="4">
        <v>68004</v>
      </c>
      <c r="J249" s="3" t="s">
        <v>52</v>
      </c>
      <c r="K249" s="4">
        <v>13675.01</v>
      </c>
      <c r="L249" s="4">
        <v>44203</v>
      </c>
      <c r="M249" s="3" t="s">
        <v>52</v>
      </c>
      <c r="N249" s="4">
        <v>9091.75</v>
      </c>
      <c r="O249" s="4">
        <v>44202</v>
      </c>
      <c r="P249" s="3" t="s">
        <v>52</v>
      </c>
      <c r="Q249" s="4">
        <v>9359.49</v>
      </c>
      <c r="R249" s="3">
        <v>-87.582070797291493</v>
      </c>
      <c r="S249" s="3">
        <v>41.765020816167002</v>
      </c>
      <c r="T249" s="3" t="s">
        <v>3618</v>
      </c>
      <c r="U249" s="3" t="s">
        <v>33</v>
      </c>
      <c r="V249" s="3" t="s">
        <v>94</v>
      </c>
      <c r="W249" s="3" t="s">
        <v>55</v>
      </c>
      <c r="X249" s="3" t="s">
        <v>79</v>
      </c>
      <c r="Y249" s="3" t="s">
        <v>56</v>
      </c>
      <c r="Z249" s="3" t="s">
        <v>57</v>
      </c>
      <c r="AA249" s="8">
        <f>Table1[[#This Row],[2022 AV (BOR final)]]-Table1[[#This Row],[2021 AV (BOR final)]]</f>
        <v>-23801</v>
      </c>
      <c r="AB249" s="8">
        <f>Table1[[#This Row],[2023 AV (BOR final)]]-Table1[[#This Row],[2022 AV (BOR final)]]</f>
        <v>-1</v>
      </c>
      <c r="AC249" s="8">
        <f>Table1[[#This Row],[2022 Tax Bill]]-Table1[[#This Row],[2021 Tax Bill]]</f>
        <v>-4583.26</v>
      </c>
      <c r="AD249" s="3">
        <f>COUNTIF(D:D,Table1[[#This Row],[Project Name]])</f>
        <v>6</v>
      </c>
      <c r="AE249" s="2">
        <f>IF(Table1[[#This Row],[Year Accepted]]=2022,Table1[[#This Row],[2021 AV (BOR final)]],Table1[[#This Row],[2022 AV (BOR final)]])</f>
        <v>68004</v>
      </c>
      <c r="AF249" s="2">
        <f>IF(Table1[[#This Row],[Year Accepted]]=2022,Table1[[#This Row],[2022 AV (BOR final)]],Table1[[#This Row],[2023 AV (BOR final)]])</f>
        <v>44203</v>
      </c>
      <c r="AG249" s="2">
        <f>IF(Table1[[#This Row],[Year Accepted]]=2022,Table1[[#This Row],[2021 Tax Bill]],Table1[[#This Row],[2022 Tax Bill]])</f>
        <v>13675.01</v>
      </c>
      <c r="AH249" s="2">
        <f>IF(Table1[[#This Row],[Year Accepted]]=2022,Table1[[#This Row],[2022 Tax Bill]],Table1[[#This Row],[2023 Tax Bill]])</f>
        <v>9091.75</v>
      </c>
    </row>
    <row r="250" spans="1:34" x14ac:dyDescent="0.25">
      <c r="A250" s="3" t="s">
        <v>25</v>
      </c>
      <c r="B250" s="3" t="s">
        <v>26</v>
      </c>
      <c r="C250" s="3" t="s">
        <v>27</v>
      </c>
      <c r="D250" s="3" t="s">
        <v>1583</v>
      </c>
      <c r="E250" s="3" t="s">
        <v>1587</v>
      </c>
      <c r="F250" s="3" t="s">
        <v>1588</v>
      </c>
      <c r="G250" s="3">
        <v>2022</v>
      </c>
      <c r="H250" s="3">
        <v>2021</v>
      </c>
      <c r="I250" s="4">
        <v>161614</v>
      </c>
      <c r="J250" s="3" t="s">
        <v>52</v>
      </c>
      <c r="K250" s="4">
        <v>32499.07</v>
      </c>
      <c r="L250" s="4">
        <v>105051</v>
      </c>
      <c r="M250" s="3" t="s">
        <v>52</v>
      </c>
      <c r="N250" s="4">
        <v>21607.16</v>
      </c>
      <c r="O250" s="4">
        <v>105051</v>
      </c>
      <c r="P250" s="3" t="s">
        <v>52</v>
      </c>
      <c r="Q250" s="4">
        <v>22243.919999999998</v>
      </c>
      <c r="R250" s="3">
        <v>-87.580930523793597</v>
      </c>
      <c r="S250" s="3">
        <v>41.764509504092302</v>
      </c>
      <c r="T250" s="3" t="s">
        <v>1589</v>
      </c>
      <c r="U250" s="3" t="s">
        <v>33</v>
      </c>
      <c r="V250" s="3" t="s">
        <v>94</v>
      </c>
      <c r="W250" s="3" t="s">
        <v>55</v>
      </c>
      <c r="X250" s="3" t="s">
        <v>79</v>
      </c>
      <c r="Y250" s="3" t="s">
        <v>56</v>
      </c>
      <c r="Z250" s="3" t="s">
        <v>57</v>
      </c>
      <c r="AA250" s="8">
        <f>Table1[[#This Row],[2022 AV (BOR final)]]-Table1[[#This Row],[2021 AV (BOR final)]]</f>
        <v>-56563</v>
      </c>
      <c r="AB250" s="8">
        <f>Table1[[#This Row],[2023 AV (BOR final)]]-Table1[[#This Row],[2022 AV (BOR final)]]</f>
        <v>0</v>
      </c>
      <c r="AC250" s="8">
        <f>Table1[[#This Row],[2022 Tax Bill]]-Table1[[#This Row],[2021 Tax Bill]]</f>
        <v>-10891.91</v>
      </c>
      <c r="AD250" s="3">
        <f>COUNTIF(D:D,Table1[[#This Row],[Project Name]])</f>
        <v>6</v>
      </c>
      <c r="AE250" s="2">
        <f>IF(Table1[[#This Row],[Year Accepted]]=2022,Table1[[#This Row],[2021 AV (BOR final)]],Table1[[#This Row],[2022 AV (BOR final)]])</f>
        <v>161614</v>
      </c>
      <c r="AF250" s="2">
        <f>IF(Table1[[#This Row],[Year Accepted]]=2022,Table1[[#This Row],[2022 AV (BOR final)]],Table1[[#This Row],[2023 AV (BOR final)]])</f>
        <v>105051</v>
      </c>
      <c r="AG250" s="2">
        <f>IF(Table1[[#This Row],[Year Accepted]]=2022,Table1[[#This Row],[2021 Tax Bill]],Table1[[#This Row],[2022 Tax Bill]])</f>
        <v>32499.07</v>
      </c>
      <c r="AH250" s="2">
        <f>IF(Table1[[#This Row],[Year Accepted]]=2022,Table1[[#This Row],[2022 Tax Bill]],Table1[[#This Row],[2023 Tax Bill]])</f>
        <v>21607.16</v>
      </c>
    </row>
    <row r="251" spans="1:34" x14ac:dyDescent="0.25">
      <c r="A251" s="3" t="s">
        <v>25</v>
      </c>
      <c r="B251" s="3" t="s">
        <v>26</v>
      </c>
      <c r="C251" s="3" t="s">
        <v>27</v>
      </c>
      <c r="D251" s="3" t="s">
        <v>1834</v>
      </c>
      <c r="E251" s="3" t="s">
        <v>1835</v>
      </c>
      <c r="F251" s="3" t="s">
        <v>1836</v>
      </c>
      <c r="G251" s="3">
        <v>2022</v>
      </c>
      <c r="H251" s="3">
        <v>2021</v>
      </c>
      <c r="I251" s="4">
        <v>162833</v>
      </c>
      <c r="J251" s="3" t="s">
        <v>43</v>
      </c>
      <c r="K251" s="4">
        <v>32744.240000000002</v>
      </c>
      <c r="L251" s="4">
        <v>105841</v>
      </c>
      <c r="M251" s="3" t="s">
        <v>43</v>
      </c>
      <c r="N251" s="4">
        <v>21769.599999999999</v>
      </c>
      <c r="O251" s="4">
        <v>105841</v>
      </c>
      <c r="P251" s="3" t="s">
        <v>43</v>
      </c>
      <c r="Q251" s="4">
        <v>22411.21</v>
      </c>
      <c r="R251" s="3">
        <v>-87.576631969236502</v>
      </c>
      <c r="S251" s="3">
        <v>41.7654965946831</v>
      </c>
      <c r="T251" s="3" t="s">
        <v>1837</v>
      </c>
      <c r="U251" s="3" t="s">
        <v>33</v>
      </c>
      <c r="V251" s="3" t="s">
        <v>54</v>
      </c>
      <c r="W251" s="3" t="s">
        <v>55</v>
      </c>
      <c r="X251" s="3" t="s">
        <v>36</v>
      </c>
      <c r="Y251" s="3" t="s">
        <v>56</v>
      </c>
      <c r="Z251" s="3" t="s">
        <v>57</v>
      </c>
      <c r="AA251" s="8">
        <f>Table1[[#This Row],[2022 AV (BOR final)]]-Table1[[#This Row],[2021 AV (BOR final)]]</f>
        <v>-56992</v>
      </c>
      <c r="AB251" s="8">
        <f>Table1[[#This Row],[2023 AV (BOR final)]]-Table1[[#This Row],[2022 AV (BOR final)]]</f>
        <v>0</v>
      </c>
      <c r="AC251" s="8">
        <f>Table1[[#This Row],[2022 Tax Bill]]-Table1[[#This Row],[2021 Tax Bill]]</f>
        <v>-10974.640000000003</v>
      </c>
      <c r="AD251" s="3">
        <f>COUNTIF(D:D,Table1[[#This Row],[Project Name]])</f>
        <v>1</v>
      </c>
      <c r="AE251" s="2">
        <f>IF(Table1[[#This Row],[Year Accepted]]=2022,Table1[[#This Row],[2021 AV (BOR final)]],Table1[[#This Row],[2022 AV (BOR final)]])</f>
        <v>162833</v>
      </c>
      <c r="AF251" s="2">
        <f>IF(Table1[[#This Row],[Year Accepted]]=2022,Table1[[#This Row],[2022 AV (BOR final)]],Table1[[#This Row],[2023 AV (BOR final)]])</f>
        <v>105841</v>
      </c>
      <c r="AG251" s="2">
        <f>IF(Table1[[#This Row],[Year Accepted]]=2022,Table1[[#This Row],[2021 Tax Bill]],Table1[[#This Row],[2022 Tax Bill]])</f>
        <v>32744.240000000002</v>
      </c>
      <c r="AH251" s="2">
        <f>IF(Table1[[#This Row],[Year Accepted]]=2022,Table1[[#This Row],[2022 Tax Bill]],Table1[[#This Row],[2023 Tax Bill]])</f>
        <v>21769.599999999999</v>
      </c>
    </row>
    <row r="252" spans="1:34" x14ac:dyDescent="0.25">
      <c r="A252" s="3" t="s">
        <v>25</v>
      </c>
      <c r="B252" s="3" t="s">
        <v>26</v>
      </c>
      <c r="C252" s="3" t="s">
        <v>27</v>
      </c>
      <c r="D252" s="3" t="s">
        <v>3475</v>
      </c>
      <c r="E252" s="3" t="s">
        <v>3476</v>
      </c>
      <c r="F252" s="3" t="s">
        <v>3477</v>
      </c>
      <c r="G252" s="3">
        <v>2022</v>
      </c>
      <c r="H252" s="3">
        <v>2021</v>
      </c>
      <c r="I252" s="4">
        <v>158256</v>
      </c>
      <c r="J252" s="3" t="s">
        <v>197</v>
      </c>
      <c r="K252" s="4">
        <v>31823.81</v>
      </c>
      <c r="L252" s="4">
        <v>102867</v>
      </c>
      <c r="M252" s="3" t="s">
        <v>197</v>
      </c>
      <c r="N252" s="4">
        <v>21157.9</v>
      </c>
      <c r="O252" s="4">
        <v>102867</v>
      </c>
      <c r="P252" s="3" t="s">
        <v>197</v>
      </c>
      <c r="Q252" s="4">
        <v>21781.52</v>
      </c>
      <c r="R252" s="3">
        <v>-87.576627718646506</v>
      </c>
      <c r="S252" s="3">
        <v>41.765049526226797</v>
      </c>
      <c r="T252" s="3" t="s">
        <v>3478</v>
      </c>
      <c r="U252" s="3" t="s">
        <v>33</v>
      </c>
      <c r="V252" s="3" t="s">
        <v>54</v>
      </c>
      <c r="W252" s="3" t="s">
        <v>55</v>
      </c>
      <c r="X252" s="3" t="s">
        <v>36</v>
      </c>
      <c r="Y252" s="3" t="s">
        <v>56</v>
      </c>
      <c r="Z252" s="3" t="s">
        <v>57</v>
      </c>
      <c r="AA252" s="8">
        <f>Table1[[#This Row],[2022 AV (BOR final)]]-Table1[[#This Row],[2021 AV (BOR final)]]</f>
        <v>-55389</v>
      </c>
      <c r="AB252" s="8">
        <f>Table1[[#This Row],[2023 AV (BOR final)]]-Table1[[#This Row],[2022 AV (BOR final)]]</f>
        <v>0</v>
      </c>
      <c r="AC252" s="8">
        <f>Table1[[#This Row],[2022 Tax Bill]]-Table1[[#This Row],[2021 Tax Bill]]</f>
        <v>-10665.91</v>
      </c>
      <c r="AD252" s="3">
        <f>COUNTIF(D:D,Table1[[#This Row],[Project Name]])</f>
        <v>1</v>
      </c>
      <c r="AE252" s="2">
        <f>IF(Table1[[#This Row],[Year Accepted]]=2022,Table1[[#This Row],[2021 AV (BOR final)]],Table1[[#This Row],[2022 AV (BOR final)]])</f>
        <v>158256</v>
      </c>
      <c r="AF252" s="2">
        <f>IF(Table1[[#This Row],[Year Accepted]]=2022,Table1[[#This Row],[2022 AV (BOR final)]],Table1[[#This Row],[2023 AV (BOR final)]])</f>
        <v>102867</v>
      </c>
      <c r="AG252" s="2">
        <f>IF(Table1[[#This Row],[Year Accepted]]=2022,Table1[[#This Row],[2021 Tax Bill]],Table1[[#This Row],[2022 Tax Bill]])</f>
        <v>31823.81</v>
      </c>
      <c r="AH252" s="2">
        <f>IF(Table1[[#This Row],[Year Accepted]]=2022,Table1[[#This Row],[2022 Tax Bill]],Table1[[#This Row],[2023 Tax Bill]])</f>
        <v>21157.9</v>
      </c>
    </row>
    <row r="253" spans="1:34" x14ac:dyDescent="0.25">
      <c r="A253" s="3" t="s">
        <v>25</v>
      </c>
      <c r="B253" s="3" t="s">
        <v>26</v>
      </c>
      <c r="C253" s="3" t="s">
        <v>27</v>
      </c>
      <c r="D253" s="3" t="s">
        <v>1583</v>
      </c>
      <c r="E253" s="3" t="s">
        <v>1584</v>
      </c>
      <c r="F253" s="3" t="s">
        <v>1585</v>
      </c>
      <c r="G253" s="3">
        <v>2022</v>
      </c>
      <c r="H253" s="3">
        <v>2021</v>
      </c>
      <c r="I253" s="4">
        <v>68003</v>
      </c>
      <c r="J253" s="3" t="s">
        <v>52</v>
      </c>
      <c r="K253" s="4">
        <v>13674.81</v>
      </c>
      <c r="L253" s="4">
        <v>44202</v>
      </c>
      <c r="M253" s="3" t="s">
        <v>52</v>
      </c>
      <c r="N253" s="4">
        <v>9091.5400000000009</v>
      </c>
      <c r="O253" s="4">
        <v>44201</v>
      </c>
      <c r="P253" s="3" t="s">
        <v>52</v>
      </c>
      <c r="Q253" s="4">
        <v>9359.27</v>
      </c>
      <c r="R253" s="3">
        <v>-87.583268719813702</v>
      </c>
      <c r="S253" s="3">
        <v>41.764102473126997</v>
      </c>
      <c r="T253" s="3" t="s">
        <v>1586</v>
      </c>
      <c r="U253" s="3" t="s">
        <v>33</v>
      </c>
      <c r="V253" s="3" t="s">
        <v>94</v>
      </c>
      <c r="W253" s="3" t="s">
        <v>55</v>
      </c>
      <c r="X253" s="3" t="s">
        <v>79</v>
      </c>
      <c r="Y253" s="3" t="s">
        <v>56</v>
      </c>
      <c r="Z253" s="3" t="s">
        <v>57</v>
      </c>
      <c r="AA253" s="8">
        <f>Table1[[#This Row],[2022 AV (BOR final)]]-Table1[[#This Row],[2021 AV (BOR final)]]</f>
        <v>-23801</v>
      </c>
      <c r="AB253" s="8">
        <f>Table1[[#This Row],[2023 AV (BOR final)]]-Table1[[#This Row],[2022 AV (BOR final)]]</f>
        <v>-1</v>
      </c>
      <c r="AC253" s="8">
        <f>Table1[[#This Row],[2022 Tax Bill]]-Table1[[#This Row],[2021 Tax Bill]]</f>
        <v>-4583.2699999999986</v>
      </c>
      <c r="AD253" s="3">
        <f>COUNTIF(D:D,Table1[[#This Row],[Project Name]])</f>
        <v>6</v>
      </c>
      <c r="AE253" s="2">
        <f>IF(Table1[[#This Row],[Year Accepted]]=2022,Table1[[#This Row],[2021 AV (BOR final)]],Table1[[#This Row],[2022 AV (BOR final)]])</f>
        <v>68003</v>
      </c>
      <c r="AF253" s="2">
        <f>IF(Table1[[#This Row],[Year Accepted]]=2022,Table1[[#This Row],[2022 AV (BOR final)]],Table1[[#This Row],[2023 AV (BOR final)]])</f>
        <v>44202</v>
      </c>
      <c r="AG253" s="2">
        <f>IF(Table1[[#This Row],[Year Accepted]]=2022,Table1[[#This Row],[2021 Tax Bill]],Table1[[#This Row],[2022 Tax Bill]])</f>
        <v>13674.81</v>
      </c>
      <c r="AH253" s="2">
        <f>IF(Table1[[#This Row],[Year Accepted]]=2022,Table1[[#This Row],[2022 Tax Bill]],Table1[[#This Row],[2023 Tax Bill]])</f>
        <v>9091.5400000000009</v>
      </c>
    </row>
    <row r="254" spans="1:34" x14ac:dyDescent="0.25">
      <c r="A254" s="3" t="s">
        <v>25</v>
      </c>
      <c r="B254" s="3" t="s">
        <v>26</v>
      </c>
      <c r="C254" s="3" t="s">
        <v>27</v>
      </c>
      <c r="D254" s="3" t="s">
        <v>1583</v>
      </c>
      <c r="E254" s="3" t="s">
        <v>1771</v>
      </c>
      <c r="F254" s="3" t="s">
        <v>1772</v>
      </c>
      <c r="G254" s="3">
        <v>2022</v>
      </c>
      <c r="H254" s="3">
        <v>2021</v>
      </c>
      <c r="I254" s="4">
        <v>3227</v>
      </c>
      <c r="J254" s="3" t="s">
        <v>269</v>
      </c>
      <c r="K254" s="4">
        <v>648.94000000000005</v>
      </c>
      <c r="L254" s="4">
        <v>2096</v>
      </c>
      <c r="M254" s="3" t="s">
        <v>269</v>
      </c>
      <c r="N254" s="4">
        <v>431.1</v>
      </c>
      <c r="O254" s="4">
        <v>2096</v>
      </c>
      <c r="P254" s="3" t="s">
        <v>269</v>
      </c>
      <c r="Q254" s="4">
        <v>443.8</v>
      </c>
      <c r="R254" s="3">
        <v>-87.583266123048006</v>
      </c>
      <c r="S254" s="3">
        <v>41.764001274002702</v>
      </c>
      <c r="T254" s="3" t="s">
        <v>1773</v>
      </c>
      <c r="U254" s="3" t="s">
        <v>33</v>
      </c>
      <c r="V254" s="3" t="s">
        <v>94</v>
      </c>
      <c r="W254" s="3" t="s">
        <v>55</v>
      </c>
      <c r="X254" s="3" t="s">
        <v>79</v>
      </c>
      <c r="Y254" s="3" t="s">
        <v>56</v>
      </c>
      <c r="Z254" s="3" t="s">
        <v>57</v>
      </c>
      <c r="AA254" s="8">
        <f>Table1[[#This Row],[2022 AV (BOR final)]]-Table1[[#This Row],[2021 AV (BOR final)]]</f>
        <v>-1131</v>
      </c>
      <c r="AB254" s="8">
        <f>Table1[[#This Row],[2023 AV (BOR final)]]-Table1[[#This Row],[2022 AV (BOR final)]]</f>
        <v>0</v>
      </c>
      <c r="AC254" s="8">
        <f>Table1[[#This Row],[2022 Tax Bill]]-Table1[[#This Row],[2021 Tax Bill]]</f>
        <v>-217.84000000000003</v>
      </c>
      <c r="AD254" s="3">
        <f>COUNTIF(D:D,Table1[[#This Row],[Project Name]])</f>
        <v>6</v>
      </c>
      <c r="AE254" s="2">
        <f>IF(Table1[[#This Row],[Year Accepted]]=2022,Table1[[#This Row],[2021 AV (BOR final)]],Table1[[#This Row],[2022 AV (BOR final)]])</f>
        <v>3227</v>
      </c>
      <c r="AF254" s="2">
        <f>IF(Table1[[#This Row],[Year Accepted]]=2022,Table1[[#This Row],[2022 AV (BOR final)]],Table1[[#This Row],[2023 AV (BOR final)]])</f>
        <v>2096</v>
      </c>
      <c r="AG254" s="2">
        <f>IF(Table1[[#This Row],[Year Accepted]]=2022,Table1[[#This Row],[2021 Tax Bill]],Table1[[#This Row],[2022 Tax Bill]])</f>
        <v>648.94000000000005</v>
      </c>
      <c r="AH254" s="2">
        <f>IF(Table1[[#This Row],[Year Accepted]]=2022,Table1[[#This Row],[2022 Tax Bill]],Table1[[#This Row],[2023 Tax Bill]])</f>
        <v>431.1</v>
      </c>
    </row>
    <row r="255" spans="1:34" x14ac:dyDescent="0.25">
      <c r="A255" s="3" t="s">
        <v>25</v>
      </c>
      <c r="B255" s="3" t="s">
        <v>26</v>
      </c>
      <c r="C255" s="3" t="s">
        <v>27</v>
      </c>
      <c r="D255" s="3" t="s">
        <v>1583</v>
      </c>
      <c r="E255" s="3" t="s">
        <v>2847</v>
      </c>
      <c r="F255" s="3" t="s">
        <v>2848</v>
      </c>
      <c r="G255" s="3">
        <v>2022</v>
      </c>
      <c r="H255" s="3">
        <v>2021</v>
      </c>
      <c r="I255" s="4">
        <v>219335</v>
      </c>
      <c r="J255" s="3" t="s">
        <v>52</v>
      </c>
      <c r="K255" s="4">
        <v>44106.239999999998</v>
      </c>
      <c r="L255" s="4">
        <v>142571</v>
      </c>
      <c r="M255" s="3" t="s">
        <v>52</v>
      </c>
      <c r="N255" s="4">
        <v>29324.34</v>
      </c>
      <c r="O255" s="4">
        <v>142567</v>
      </c>
      <c r="P255" s="3" t="s">
        <v>52</v>
      </c>
      <c r="Q255" s="4">
        <v>30187.759999999998</v>
      </c>
      <c r="R255" s="3">
        <v>-87.580918189051403</v>
      </c>
      <c r="S255" s="3">
        <v>41.763992301898902</v>
      </c>
      <c r="T255" s="3" t="s">
        <v>2849</v>
      </c>
      <c r="U255" s="3" t="s">
        <v>33</v>
      </c>
      <c r="V255" s="3" t="s">
        <v>94</v>
      </c>
      <c r="W255" s="3" t="s">
        <v>55</v>
      </c>
      <c r="X255" s="3" t="s">
        <v>79</v>
      </c>
      <c r="Y255" s="3" t="s">
        <v>56</v>
      </c>
      <c r="Z255" s="3" t="s">
        <v>57</v>
      </c>
      <c r="AA255" s="8">
        <f>Table1[[#This Row],[2022 AV (BOR final)]]-Table1[[#This Row],[2021 AV (BOR final)]]</f>
        <v>-76764</v>
      </c>
      <c r="AB255" s="8">
        <f>Table1[[#This Row],[2023 AV (BOR final)]]-Table1[[#This Row],[2022 AV (BOR final)]]</f>
        <v>-4</v>
      </c>
      <c r="AC255" s="8">
        <f>Table1[[#This Row],[2022 Tax Bill]]-Table1[[#This Row],[2021 Tax Bill]]</f>
        <v>-14781.899999999998</v>
      </c>
      <c r="AD255" s="3">
        <f>COUNTIF(D:D,Table1[[#This Row],[Project Name]])</f>
        <v>6</v>
      </c>
      <c r="AE255" s="2">
        <f>IF(Table1[[#This Row],[Year Accepted]]=2022,Table1[[#This Row],[2021 AV (BOR final)]],Table1[[#This Row],[2022 AV (BOR final)]])</f>
        <v>219335</v>
      </c>
      <c r="AF255" s="2">
        <f>IF(Table1[[#This Row],[Year Accepted]]=2022,Table1[[#This Row],[2022 AV (BOR final)]],Table1[[#This Row],[2023 AV (BOR final)]])</f>
        <v>142571</v>
      </c>
      <c r="AG255" s="2">
        <f>IF(Table1[[#This Row],[Year Accepted]]=2022,Table1[[#This Row],[2021 Tax Bill]],Table1[[#This Row],[2022 Tax Bill]])</f>
        <v>44106.239999999998</v>
      </c>
      <c r="AH255" s="2">
        <f>IF(Table1[[#This Row],[Year Accepted]]=2022,Table1[[#This Row],[2022 Tax Bill]],Table1[[#This Row],[2023 Tax Bill]])</f>
        <v>29324.34</v>
      </c>
    </row>
    <row r="256" spans="1:34" x14ac:dyDescent="0.25">
      <c r="A256" s="3" t="s">
        <v>25</v>
      </c>
      <c r="B256" s="3" t="s">
        <v>26</v>
      </c>
      <c r="C256" s="3" t="s">
        <v>27</v>
      </c>
      <c r="D256" s="3" t="s">
        <v>2445</v>
      </c>
      <c r="E256" s="3" t="s">
        <v>2446</v>
      </c>
      <c r="F256" s="3" t="s">
        <v>2447</v>
      </c>
      <c r="G256" s="3">
        <v>2022</v>
      </c>
      <c r="H256" s="3">
        <v>2021</v>
      </c>
      <c r="I256" s="4">
        <v>64627</v>
      </c>
      <c r="J256" s="3" t="s">
        <v>52</v>
      </c>
      <c r="K256" s="4">
        <v>12995.86</v>
      </c>
      <c r="L256" s="4">
        <v>42007</v>
      </c>
      <c r="M256" s="3" t="s">
        <v>52</v>
      </c>
      <c r="N256" s="4">
        <v>8640.11</v>
      </c>
      <c r="O256" s="4">
        <v>42007</v>
      </c>
      <c r="P256" s="3" t="s">
        <v>52</v>
      </c>
      <c r="Q256" s="4">
        <v>8894.76</v>
      </c>
      <c r="R256" s="3">
        <v>-87.580885373779097</v>
      </c>
      <c r="S256" s="3">
        <v>41.762624426921903</v>
      </c>
      <c r="T256" s="3" t="s">
        <v>2448</v>
      </c>
      <c r="U256" s="3" t="s">
        <v>33</v>
      </c>
      <c r="V256" s="3" t="s">
        <v>94</v>
      </c>
      <c r="W256" s="3" t="s">
        <v>55</v>
      </c>
      <c r="X256" s="3" t="s">
        <v>79</v>
      </c>
      <c r="Y256" s="3" t="s">
        <v>56</v>
      </c>
      <c r="Z256" s="3" t="s">
        <v>57</v>
      </c>
      <c r="AA256" s="8">
        <f>Table1[[#This Row],[2022 AV (BOR final)]]-Table1[[#This Row],[2021 AV (BOR final)]]</f>
        <v>-22620</v>
      </c>
      <c r="AB256" s="8">
        <f>Table1[[#This Row],[2023 AV (BOR final)]]-Table1[[#This Row],[2022 AV (BOR final)]]</f>
        <v>0</v>
      </c>
      <c r="AC256" s="8">
        <f>Table1[[#This Row],[2022 Tax Bill]]-Table1[[#This Row],[2021 Tax Bill]]</f>
        <v>-4355.75</v>
      </c>
      <c r="AD256" s="3">
        <f>COUNTIF(D:D,Table1[[#This Row],[Project Name]])</f>
        <v>1</v>
      </c>
      <c r="AE256" s="2">
        <f>IF(Table1[[#This Row],[Year Accepted]]=2022,Table1[[#This Row],[2021 AV (BOR final)]],Table1[[#This Row],[2022 AV (BOR final)]])</f>
        <v>64627</v>
      </c>
      <c r="AF256" s="2">
        <f>IF(Table1[[#This Row],[Year Accepted]]=2022,Table1[[#This Row],[2022 AV (BOR final)]],Table1[[#This Row],[2023 AV (BOR final)]])</f>
        <v>42007</v>
      </c>
      <c r="AG256" s="2">
        <f>IF(Table1[[#This Row],[Year Accepted]]=2022,Table1[[#This Row],[2021 Tax Bill]],Table1[[#This Row],[2022 Tax Bill]])</f>
        <v>12995.86</v>
      </c>
      <c r="AH256" s="2">
        <f>IF(Table1[[#This Row],[Year Accepted]]=2022,Table1[[#This Row],[2022 Tax Bill]],Table1[[#This Row],[2023 Tax Bill]])</f>
        <v>8640.11</v>
      </c>
    </row>
    <row r="257" spans="1:34" x14ac:dyDescent="0.25">
      <c r="A257" s="3" t="s">
        <v>25</v>
      </c>
      <c r="B257" s="3" t="s">
        <v>26</v>
      </c>
      <c r="C257" s="3" t="s">
        <v>27</v>
      </c>
      <c r="D257" s="3" t="s">
        <v>1201</v>
      </c>
      <c r="E257" s="3" t="s">
        <v>1202</v>
      </c>
      <c r="F257" s="3" t="s">
        <v>1203</v>
      </c>
      <c r="G257" s="3">
        <v>2022</v>
      </c>
      <c r="H257" s="3">
        <v>2021</v>
      </c>
      <c r="I257" s="4">
        <v>182352</v>
      </c>
      <c r="J257" s="3" t="s">
        <v>52</v>
      </c>
      <c r="K257" s="4">
        <v>36669.29</v>
      </c>
      <c r="L257" s="4">
        <v>118528</v>
      </c>
      <c r="M257" s="3" t="s">
        <v>52</v>
      </c>
      <c r="N257" s="4">
        <v>24379.09</v>
      </c>
      <c r="O257" s="4">
        <v>118528</v>
      </c>
      <c r="P257" s="3" t="s">
        <v>52</v>
      </c>
      <c r="Q257" s="4">
        <v>25097.62</v>
      </c>
      <c r="R257" s="3">
        <v>-87.580185489908402</v>
      </c>
      <c r="S257" s="3">
        <v>41.764070310990903</v>
      </c>
      <c r="T257" s="3" t="s">
        <v>1204</v>
      </c>
      <c r="U257" s="3" t="s">
        <v>33</v>
      </c>
      <c r="V257" s="3" t="s">
        <v>94</v>
      </c>
      <c r="W257" s="3" t="s">
        <v>55</v>
      </c>
      <c r="X257" s="3" t="s">
        <v>79</v>
      </c>
      <c r="Y257" s="3" t="s">
        <v>56</v>
      </c>
      <c r="Z257" s="3" t="s">
        <v>57</v>
      </c>
      <c r="AA257" s="8">
        <f>Table1[[#This Row],[2022 AV (BOR final)]]-Table1[[#This Row],[2021 AV (BOR final)]]</f>
        <v>-63824</v>
      </c>
      <c r="AB257" s="8">
        <f>Table1[[#This Row],[2023 AV (BOR final)]]-Table1[[#This Row],[2022 AV (BOR final)]]</f>
        <v>0</v>
      </c>
      <c r="AC257" s="8">
        <f>Table1[[#This Row],[2022 Tax Bill]]-Table1[[#This Row],[2021 Tax Bill]]</f>
        <v>-12290.2</v>
      </c>
      <c r="AD257" s="3">
        <f>COUNTIF(D:D,Table1[[#This Row],[Project Name]])</f>
        <v>1</v>
      </c>
      <c r="AE257" s="2">
        <f>IF(Table1[[#This Row],[Year Accepted]]=2022,Table1[[#This Row],[2021 AV (BOR final)]],Table1[[#This Row],[2022 AV (BOR final)]])</f>
        <v>182352</v>
      </c>
      <c r="AF257" s="2">
        <f>IF(Table1[[#This Row],[Year Accepted]]=2022,Table1[[#This Row],[2022 AV (BOR final)]],Table1[[#This Row],[2023 AV (BOR final)]])</f>
        <v>118528</v>
      </c>
      <c r="AG257" s="2">
        <f>IF(Table1[[#This Row],[Year Accepted]]=2022,Table1[[#This Row],[2021 Tax Bill]],Table1[[#This Row],[2022 Tax Bill]])</f>
        <v>36669.29</v>
      </c>
      <c r="AH257" s="2">
        <f>IF(Table1[[#This Row],[Year Accepted]]=2022,Table1[[#This Row],[2022 Tax Bill]],Table1[[#This Row],[2023 Tax Bill]])</f>
        <v>24379.09</v>
      </c>
    </row>
    <row r="258" spans="1:34" x14ac:dyDescent="0.25">
      <c r="A258" s="3" t="s">
        <v>25</v>
      </c>
      <c r="B258" s="3" t="s">
        <v>26</v>
      </c>
      <c r="C258" s="3" t="s">
        <v>27</v>
      </c>
      <c r="D258" s="3" t="s">
        <v>3993</v>
      </c>
      <c r="E258" s="3" t="s">
        <v>3994</v>
      </c>
      <c r="F258" s="3" t="s">
        <v>3995</v>
      </c>
      <c r="G258" s="3">
        <v>2022</v>
      </c>
      <c r="H258" s="3">
        <v>2021</v>
      </c>
      <c r="I258" s="4">
        <v>84000</v>
      </c>
      <c r="J258" s="3" t="s">
        <v>52</v>
      </c>
      <c r="K258" s="4">
        <v>16891.64</v>
      </c>
      <c r="L258" s="4">
        <v>54600</v>
      </c>
      <c r="M258" s="3" t="s">
        <v>52</v>
      </c>
      <c r="N258" s="4">
        <v>11230.25</v>
      </c>
      <c r="O258" s="4">
        <v>54600</v>
      </c>
      <c r="P258" s="3" t="s">
        <v>52</v>
      </c>
      <c r="Q258" s="4">
        <v>11561.24</v>
      </c>
      <c r="R258" s="3">
        <v>-87.578933869096701</v>
      </c>
      <c r="S258" s="3">
        <v>41.7631258018341</v>
      </c>
      <c r="T258" s="3" t="s">
        <v>3996</v>
      </c>
      <c r="U258" s="3" t="s">
        <v>33</v>
      </c>
      <c r="V258" s="3" t="s">
        <v>54</v>
      </c>
      <c r="W258" s="3" t="s">
        <v>55</v>
      </c>
      <c r="X258" s="3" t="s">
        <v>36</v>
      </c>
      <c r="Y258" s="3" t="s">
        <v>56</v>
      </c>
      <c r="Z258" s="3" t="s">
        <v>57</v>
      </c>
      <c r="AA258" s="8">
        <f>Table1[[#This Row],[2022 AV (BOR final)]]-Table1[[#This Row],[2021 AV (BOR final)]]</f>
        <v>-29400</v>
      </c>
      <c r="AB258" s="8">
        <f>Table1[[#This Row],[2023 AV (BOR final)]]-Table1[[#This Row],[2022 AV (BOR final)]]</f>
        <v>0</v>
      </c>
      <c r="AC258" s="8">
        <f>Table1[[#This Row],[2022 Tax Bill]]-Table1[[#This Row],[2021 Tax Bill]]</f>
        <v>-5661.3899999999994</v>
      </c>
      <c r="AD258" s="3">
        <f>COUNTIF(D:D,Table1[[#This Row],[Project Name]])</f>
        <v>1</v>
      </c>
      <c r="AE258" s="2">
        <f>IF(Table1[[#This Row],[Year Accepted]]=2022,Table1[[#This Row],[2021 AV (BOR final)]],Table1[[#This Row],[2022 AV (BOR final)]])</f>
        <v>84000</v>
      </c>
      <c r="AF258" s="2">
        <f>IF(Table1[[#This Row],[Year Accepted]]=2022,Table1[[#This Row],[2022 AV (BOR final)]],Table1[[#This Row],[2023 AV (BOR final)]])</f>
        <v>54600</v>
      </c>
      <c r="AG258" s="2">
        <f>IF(Table1[[#This Row],[Year Accepted]]=2022,Table1[[#This Row],[2021 Tax Bill]],Table1[[#This Row],[2022 Tax Bill]])</f>
        <v>16891.64</v>
      </c>
      <c r="AH258" s="2">
        <f>IF(Table1[[#This Row],[Year Accepted]]=2022,Table1[[#This Row],[2022 Tax Bill]],Table1[[#This Row],[2023 Tax Bill]])</f>
        <v>11230.25</v>
      </c>
    </row>
    <row r="259" spans="1:34" x14ac:dyDescent="0.25">
      <c r="A259" s="3" t="s">
        <v>25</v>
      </c>
      <c r="B259" s="3" t="s">
        <v>71</v>
      </c>
      <c r="C259" s="3" t="s">
        <v>27</v>
      </c>
      <c r="D259" s="3" t="s">
        <v>2858</v>
      </c>
      <c r="E259" s="3" t="s">
        <v>2859</v>
      </c>
      <c r="F259" s="3" t="s">
        <v>2860</v>
      </c>
      <c r="G259" s="3">
        <v>2022</v>
      </c>
      <c r="H259" s="3">
        <v>2021</v>
      </c>
      <c r="I259" s="4">
        <v>89728</v>
      </c>
      <c r="J259" s="3" t="s">
        <v>52</v>
      </c>
      <c r="K259" s="4">
        <v>18043.46</v>
      </c>
      <c r="L259" s="4">
        <v>58323</v>
      </c>
      <c r="M259" s="3" t="s">
        <v>52</v>
      </c>
      <c r="N259" s="4">
        <v>11996.01</v>
      </c>
      <c r="O259" s="4">
        <v>58323</v>
      </c>
      <c r="P259" s="3" t="s">
        <v>52</v>
      </c>
      <c r="Q259" s="4">
        <v>12349.58</v>
      </c>
      <c r="R259" s="3">
        <v>-87.578949091246798</v>
      </c>
      <c r="S259" s="3">
        <v>41.762880462914602</v>
      </c>
      <c r="T259" s="3" t="s">
        <v>2861</v>
      </c>
      <c r="U259" s="3" t="s">
        <v>33</v>
      </c>
      <c r="V259" s="3" t="s">
        <v>54</v>
      </c>
      <c r="W259" s="3" t="s">
        <v>55</v>
      </c>
      <c r="X259" s="3" t="s">
        <v>36</v>
      </c>
      <c r="Y259" s="3" t="s">
        <v>56</v>
      </c>
      <c r="Z259" s="3" t="s">
        <v>57</v>
      </c>
      <c r="AA259" s="8">
        <f>Table1[[#This Row],[2022 AV (BOR final)]]-Table1[[#This Row],[2021 AV (BOR final)]]</f>
        <v>-31405</v>
      </c>
      <c r="AB259" s="8">
        <f>Table1[[#This Row],[2023 AV (BOR final)]]-Table1[[#This Row],[2022 AV (BOR final)]]</f>
        <v>0</v>
      </c>
      <c r="AC259" s="8">
        <f>Table1[[#This Row],[2022 Tax Bill]]-Table1[[#This Row],[2021 Tax Bill]]</f>
        <v>-6047.4499999999989</v>
      </c>
      <c r="AD259" s="3">
        <f>COUNTIF(D:D,Table1[[#This Row],[Project Name]])</f>
        <v>2</v>
      </c>
      <c r="AE259" s="2">
        <f>IF(Table1[[#This Row],[Year Accepted]]=2022,Table1[[#This Row],[2021 AV (BOR final)]],Table1[[#This Row],[2022 AV (BOR final)]])</f>
        <v>89728</v>
      </c>
      <c r="AF259" s="2">
        <f>IF(Table1[[#This Row],[Year Accepted]]=2022,Table1[[#This Row],[2022 AV (BOR final)]],Table1[[#This Row],[2023 AV (BOR final)]])</f>
        <v>58323</v>
      </c>
      <c r="AG259" s="2">
        <f>IF(Table1[[#This Row],[Year Accepted]]=2022,Table1[[#This Row],[2021 Tax Bill]],Table1[[#This Row],[2022 Tax Bill]])</f>
        <v>18043.46</v>
      </c>
      <c r="AH259" s="2">
        <f>IF(Table1[[#This Row],[Year Accepted]]=2022,Table1[[#This Row],[2022 Tax Bill]],Table1[[#This Row],[2023 Tax Bill]])</f>
        <v>11996.01</v>
      </c>
    </row>
    <row r="260" spans="1:34" x14ac:dyDescent="0.25">
      <c r="A260" s="3" t="s">
        <v>25</v>
      </c>
      <c r="B260" s="3" t="s">
        <v>71</v>
      </c>
      <c r="C260" s="3" t="s">
        <v>27</v>
      </c>
      <c r="D260" s="3" t="s">
        <v>2858</v>
      </c>
      <c r="E260" s="3" t="s">
        <v>4430</v>
      </c>
      <c r="F260" s="3" t="s">
        <v>4431</v>
      </c>
      <c r="G260" s="3">
        <v>2022</v>
      </c>
      <c r="H260" s="3">
        <v>2021</v>
      </c>
      <c r="I260" s="4">
        <v>561</v>
      </c>
      <c r="J260" s="3" t="s">
        <v>185</v>
      </c>
      <c r="K260" s="4">
        <v>112.84</v>
      </c>
      <c r="L260" s="4">
        <v>561</v>
      </c>
      <c r="M260" s="3" t="s">
        <v>185</v>
      </c>
      <c r="N260" s="4">
        <v>115.37</v>
      </c>
      <c r="O260" s="4">
        <v>561</v>
      </c>
      <c r="P260" s="3" t="s">
        <v>185</v>
      </c>
      <c r="Q260" s="4">
        <v>118.78</v>
      </c>
      <c r="R260" s="3">
        <v>-87.578732815407605</v>
      </c>
      <c r="S260" s="3">
        <v>41.762848705533202</v>
      </c>
      <c r="T260" s="3" t="s">
        <v>4432</v>
      </c>
      <c r="U260" s="3" t="s">
        <v>33</v>
      </c>
      <c r="V260" s="3" t="s">
        <v>54</v>
      </c>
      <c r="W260" s="3" t="s">
        <v>55</v>
      </c>
      <c r="X260" s="3" t="s">
        <v>36</v>
      </c>
      <c r="Y260" s="3" t="s">
        <v>56</v>
      </c>
      <c r="Z260" s="3" t="s">
        <v>57</v>
      </c>
      <c r="AA260" s="8">
        <f>Table1[[#This Row],[2022 AV (BOR final)]]-Table1[[#This Row],[2021 AV (BOR final)]]</f>
        <v>0</v>
      </c>
      <c r="AB260" s="8">
        <f>Table1[[#This Row],[2023 AV (BOR final)]]-Table1[[#This Row],[2022 AV (BOR final)]]</f>
        <v>0</v>
      </c>
      <c r="AC260" s="8">
        <f>Table1[[#This Row],[2022 Tax Bill]]-Table1[[#This Row],[2021 Tax Bill]]</f>
        <v>2.5300000000000011</v>
      </c>
      <c r="AD260" s="3">
        <f>COUNTIF(D:D,Table1[[#This Row],[Project Name]])</f>
        <v>2</v>
      </c>
      <c r="AE260" s="2">
        <f>IF(Table1[[#This Row],[Year Accepted]]=2022,Table1[[#This Row],[2021 AV (BOR final)]],Table1[[#This Row],[2022 AV (BOR final)]])</f>
        <v>561</v>
      </c>
      <c r="AF260" s="2">
        <f>IF(Table1[[#This Row],[Year Accepted]]=2022,Table1[[#This Row],[2022 AV (BOR final)]],Table1[[#This Row],[2023 AV (BOR final)]])</f>
        <v>561</v>
      </c>
      <c r="AG260" s="2">
        <f>IF(Table1[[#This Row],[Year Accepted]]=2022,Table1[[#This Row],[2021 Tax Bill]],Table1[[#This Row],[2022 Tax Bill]])</f>
        <v>112.84</v>
      </c>
      <c r="AH260" s="2">
        <f>IF(Table1[[#This Row],[Year Accepted]]=2022,Table1[[#This Row],[2022 Tax Bill]],Table1[[#This Row],[2023 Tax Bill]])</f>
        <v>115.37</v>
      </c>
    </row>
    <row r="261" spans="1:34" x14ac:dyDescent="0.25">
      <c r="A261" s="3" t="s">
        <v>25</v>
      </c>
      <c r="B261" s="3" t="s">
        <v>71</v>
      </c>
      <c r="C261" s="3" t="s">
        <v>27</v>
      </c>
      <c r="D261" s="3" t="s">
        <v>445</v>
      </c>
      <c r="E261" s="3" t="s">
        <v>446</v>
      </c>
      <c r="F261" s="3" t="s">
        <v>447</v>
      </c>
      <c r="G261" s="3">
        <v>2022</v>
      </c>
      <c r="H261" s="3">
        <v>2021</v>
      </c>
      <c r="I261" s="4">
        <v>161275</v>
      </c>
      <c r="J261" s="3" t="s">
        <v>31</v>
      </c>
      <c r="K261" s="4">
        <v>32430.89</v>
      </c>
      <c r="L261" s="4">
        <v>133559</v>
      </c>
      <c r="M261" s="3" t="s">
        <v>31</v>
      </c>
      <c r="N261" s="4">
        <v>27470.69</v>
      </c>
      <c r="O261" s="4">
        <v>133559</v>
      </c>
      <c r="P261" s="3" t="s">
        <v>31</v>
      </c>
      <c r="Q261" s="4">
        <v>28280.35</v>
      </c>
      <c r="R261" s="3">
        <v>-87.576633864218394</v>
      </c>
      <c r="S261" s="3">
        <v>41.762691991456499</v>
      </c>
      <c r="T261" s="3" t="s">
        <v>448</v>
      </c>
      <c r="U261" s="3" t="s">
        <v>33</v>
      </c>
      <c r="V261" s="3" t="s">
        <v>54</v>
      </c>
      <c r="W261" s="3" t="s">
        <v>55</v>
      </c>
      <c r="X261" s="3" t="s">
        <v>36</v>
      </c>
      <c r="Y261" s="3" t="s">
        <v>56</v>
      </c>
      <c r="Z261" s="3" t="s">
        <v>57</v>
      </c>
      <c r="AA261" s="8">
        <f>Table1[[#This Row],[2022 AV (BOR final)]]-Table1[[#This Row],[2021 AV (BOR final)]]</f>
        <v>-27716</v>
      </c>
      <c r="AB261" s="8">
        <f>Table1[[#This Row],[2023 AV (BOR final)]]-Table1[[#This Row],[2022 AV (BOR final)]]</f>
        <v>0</v>
      </c>
      <c r="AC261" s="8">
        <f>Table1[[#This Row],[2022 Tax Bill]]-Table1[[#This Row],[2021 Tax Bill]]</f>
        <v>-4960.2000000000007</v>
      </c>
      <c r="AD261" s="3">
        <f>COUNTIF(D:D,Table1[[#This Row],[Project Name]])</f>
        <v>1</v>
      </c>
      <c r="AE261" s="2">
        <f>IF(Table1[[#This Row],[Year Accepted]]=2022,Table1[[#This Row],[2021 AV (BOR final)]],Table1[[#This Row],[2022 AV (BOR final)]])</f>
        <v>161275</v>
      </c>
      <c r="AF261" s="2">
        <f>IF(Table1[[#This Row],[Year Accepted]]=2022,Table1[[#This Row],[2022 AV (BOR final)]],Table1[[#This Row],[2023 AV (BOR final)]])</f>
        <v>133559</v>
      </c>
      <c r="AG261" s="2">
        <f>IF(Table1[[#This Row],[Year Accepted]]=2022,Table1[[#This Row],[2021 Tax Bill]],Table1[[#This Row],[2022 Tax Bill]])</f>
        <v>32430.89</v>
      </c>
      <c r="AH261" s="2">
        <f>IF(Table1[[#This Row],[Year Accepted]]=2022,Table1[[#This Row],[2022 Tax Bill]],Table1[[#This Row],[2023 Tax Bill]])</f>
        <v>27470.69</v>
      </c>
    </row>
    <row r="262" spans="1:34" x14ac:dyDescent="0.25">
      <c r="A262" s="3" t="s">
        <v>25</v>
      </c>
      <c r="B262" s="3" t="s">
        <v>26</v>
      </c>
      <c r="C262" s="3" t="s">
        <v>27</v>
      </c>
      <c r="D262" s="3" t="s">
        <v>3087</v>
      </c>
      <c r="E262" s="3" t="s">
        <v>3088</v>
      </c>
      <c r="F262" s="3" t="s">
        <v>3089</v>
      </c>
      <c r="G262" s="3">
        <v>2022</v>
      </c>
      <c r="H262" s="3">
        <v>2021</v>
      </c>
      <c r="I262" s="4">
        <v>178932</v>
      </c>
      <c r="J262" s="3" t="s">
        <v>52</v>
      </c>
      <c r="K262" s="4">
        <v>35981.57</v>
      </c>
      <c r="L262" s="4">
        <v>116305</v>
      </c>
      <c r="M262" s="3" t="s">
        <v>52</v>
      </c>
      <c r="N262" s="4">
        <v>23921.88</v>
      </c>
      <c r="O262" s="4">
        <v>116305</v>
      </c>
      <c r="P262" s="3" t="s">
        <v>52</v>
      </c>
      <c r="Q262" s="4">
        <v>24626.93</v>
      </c>
      <c r="R262" s="3">
        <v>-87.583183991360997</v>
      </c>
      <c r="S262" s="3">
        <v>41.761774798978401</v>
      </c>
      <c r="T262" s="3" t="s">
        <v>3090</v>
      </c>
      <c r="U262" s="3" t="s">
        <v>33</v>
      </c>
      <c r="V262" s="3" t="s">
        <v>94</v>
      </c>
      <c r="W262" s="3" t="s">
        <v>55</v>
      </c>
      <c r="X262" s="3" t="s">
        <v>36</v>
      </c>
      <c r="Y262" s="3" t="s">
        <v>56</v>
      </c>
      <c r="Z262" s="3" t="s">
        <v>57</v>
      </c>
      <c r="AA262" s="8">
        <f>Table1[[#This Row],[2022 AV (BOR final)]]-Table1[[#This Row],[2021 AV (BOR final)]]</f>
        <v>-62627</v>
      </c>
      <c r="AB262" s="8">
        <f>Table1[[#This Row],[2023 AV (BOR final)]]-Table1[[#This Row],[2022 AV (BOR final)]]</f>
        <v>0</v>
      </c>
      <c r="AC262" s="8">
        <f>Table1[[#This Row],[2022 Tax Bill]]-Table1[[#This Row],[2021 Tax Bill]]</f>
        <v>-12059.689999999999</v>
      </c>
      <c r="AD262" s="3">
        <f>COUNTIF(D:D,Table1[[#This Row],[Project Name]])</f>
        <v>1</v>
      </c>
      <c r="AE262" s="2">
        <f>IF(Table1[[#This Row],[Year Accepted]]=2022,Table1[[#This Row],[2021 AV (BOR final)]],Table1[[#This Row],[2022 AV (BOR final)]])</f>
        <v>178932</v>
      </c>
      <c r="AF262" s="2">
        <f>IF(Table1[[#This Row],[Year Accepted]]=2022,Table1[[#This Row],[2022 AV (BOR final)]],Table1[[#This Row],[2023 AV (BOR final)]])</f>
        <v>116305</v>
      </c>
      <c r="AG262" s="2">
        <f>IF(Table1[[#This Row],[Year Accepted]]=2022,Table1[[#This Row],[2021 Tax Bill]],Table1[[#This Row],[2022 Tax Bill]])</f>
        <v>35981.57</v>
      </c>
      <c r="AH262" s="2">
        <f>IF(Table1[[#This Row],[Year Accepted]]=2022,Table1[[#This Row],[2022 Tax Bill]],Table1[[#This Row],[2023 Tax Bill]])</f>
        <v>23921.88</v>
      </c>
    </row>
    <row r="263" spans="1:34" x14ac:dyDescent="0.25">
      <c r="A263" s="3" t="s">
        <v>25</v>
      </c>
      <c r="B263" s="3" t="s">
        <v>26</v>
      </c>
      <c r="C263" s="3" t="s">
        <v>27</v>
      </c>
      <c r="D263" s="3" t="s">
        <v>4517</v>
      </c>
      <c r="E263" s="3" t="s">
        <v>4518</v>
      </c>
      <c r="F263" s="3" t="s">
        <v>4519</v>
      </c>
      <c r="G263" s="3">
        <v>2022</v>
      </c>
      <c r="H263" s="3">
        <v>2021</v>
      </c>
      <c r="I263" s="4">
        <v>144299</v>
      </c>
      <c r="J263" s="3" t="s">
        <v>52</v>
      </c>
      <c r="K263" s="4">
        <v>29017.23</v>
      </c>
      <c r="L263" s="4">
        <v>108224</v>
      </c>
      <c r="M263" s="3" t="s">
        <v>52</v>
      </c>
      <c r="N263" s="4">
        <v>22259.8</v>
      </c>
      <c r="O263" s="4">
        <v>108224</v>
      </c>
      <c r="P263" s="3" t="s">
        <v>52</v>
      </c>
      <c r="Q263" s="4">
        <v>22915.81</v>
      </c>
      <c r="R263" s="3">
        <v>-87.582018832392293</v>
      </c>
      <c r="S263" s="3">
        <v>41.761289041720303</v>
      </c>
      <c r="T263" s="3" t="s">
        <v>4520</v>
      </c>
      <c r="U263" s="3" t="s">
        <v>33</v>
      </c>
      <c r="V263" s="3" t="s">
        <v>94</v>
      </c>
      <c r="W263" s="3" t="s">
        <v>55</v>
      </c>
      <c r="X263" s="3" t="s">
        <v>36</v>
      </c>
      <c r="Y263" s="3" t="s">
        <v>56</v>
      </c>
      <c r="Z263" s="3" t="s">
        <v>57</v>
      </c>
      <c r="AA263" s="8">
        <f>Table1[[#This Row],[2022 AV (BOR final)]]-Table1[[#This Row],[2021 AV (BOR final)]]</f>
        <v>-36075</v>
      </c>
      <c r="AB263" s="8">
        <f>Table1[[#This Row],[2023 AV (BOR final)]]-Table1[[#This Row],[2022 AV (BOR final)]]</f>
        <v>0</v>
      </c>
      <c r="AC263" s="8">
        <f>Table1[[#This Row],[2022 Tax Bill]]-Table1[[#This Row],[2021 Tax Bill]]</f>
        <v>-6757.43</v>
      </c>
      <c r="AD263" s="3">
        <f>COUNTIF(D:D,Table1[[#This Row],[Project Name]])</f>
        <v>1</v>
      </c>
      <c r="AE263" s="2">
        <f>IF(Table1[[#This Row],[Year Accepted]]=2022,Table1[[#This Row],[2021 AV (BOR final)]],Table1[[#This Row],[2022 AV (BOR final)]])</f>
        <v>144299</v>
      </c>
      <c r="AF263" s="2">
        <f>IF(Table1[[#This Row],[Year Accepted]]=2022,Table1[[#This Row],[2022 AV (BOR final)]],Table1[[#This Row],[2023 AV (BOR final)]])</f>
        <v>108224</v>
      </c>
      <c r="AG263" s="2">
        <f>IF(Table1[[#This Row],[Year Accepted]]=2022,Table1[[#This Row],[2021 Tax Bill]],Table1[[#This Row],[2022 Tax Bill]])</f>
        <v>29017.23</v>
      </c>
      <c r="AH263" s="2">
        <f>IF(Table1[[#This Row],[Year Accepted]]=2022,Table1[[#This Row],[2022 Tax Bill]],Table1[[#This Row],[2023 Tax Bill]])</f>
        <v>22259.8</v>
      </c>
    </row>
    <row r="264" spans="1:34" x14ac:dyDescent="0.25">
      <c r="A264" s="3" t="s">
        <v>25</v>
      </c>
      <c r="B264" s="3" t="s">
        <v>26</v>
      </c>
      <c r="C264" s="3" t="s">
        <v>27</v>
      </c>
      <c r="D264" s="3" t="s">
        <v>1311</v>
      </c>
      <c r="E264" s="3" t="s">
        <v>1312</v>
      </c>
      <c r="F264" s="3" t="s">
        <v>1313</v>
      </c>
      <c r="G264" s="3">
        <v>2022</v>
      </c>
      <c r="H264" s="3">
        <v>2021</v>
      </c>
      <c r="I264" s="4">
        <v>280537</v>
      </c>
      <c r="J264" s="3" t="s">
        <v>197</v>
      </c>
      <c r="K264" s="4">
        <v>71053.740000000005</v>
      </c>
      <c r="L264" s="4">
        <v>182350</v>
      </c>
      <c r="M264" s="3" t="s">
        <v>197</v>
      </c>
      <c r="N264" s="4">
        <v>47299.91</v>
      </c>
      <c r="O264" s="4">
        <v>182350</v>
      </c>
      <c r="P264" s="3" t="s">
        <v>197</v>
      </c>
      <c r="Q264" s="4">
        <v>49474.48</v>
      </c>
      <c r="R264" s="3">
        <v>-87.575938524173694</v>
      </c>
      <c r="S264" s="3">
        <v>41.764793528957803</v>
      </c>
      <c r="T264" s="3" t="s">
        <v>1314</v>
      </c>
      <c r="U264" s="3" t="s">
        <v>33</v>
      </c>
      <c r="V264" s="3" t="s">
        <v>54</v>
      </c>
      <c r="W264" s="3" t="s">
        <v>55</v>
      </c>
      <c r="X264" s="3" t="s">
        <v>36</v>
      </c>
      <c r="Y264" s="3" t="s">
        <v>56</v>
      </c>
      <c r="Z264" s="3" t="s">
        <v>57</v>
      </c>
      <c r="AA264" s="8">
        <f>Table1[[#This Row],[2022 AV (BOR final)]]-Table1[[#This Row],[2021 AV (BOR final)]]</f>
        <v>-98187</v>
      </c>
      <c r="AB264" s="8">
        <f>Table1[[#This Row],[2023 AV (BOR final)]]-Table1[[#This Row],[2022 AV (BOR final)]]</f>
        <v>0</v>
      </c>
      <c r="AC264" s="8">
        <f>Table1[[#This Row],[2022 Tax Bill]]-Table1[[#This Row],[2021 Tax Bill]]</f>
        <v>-23753.83</v>
      </c>
      <c r="AD264" s="3">
        <f>COUNTIF(D:D,Table1[[#This Row],[Project Name]])</f>
        <v>1</v>
      </c>
      <c r="AE264" s="2">
        <f>IF(Table1[[#This Row],[Year Accepted]]=2022,Table1[[#This Row],[2021 AV (BOR final)]],Table1[[#This Row],[2022 AV (BOR final)]])</f>
        <v>280537</v>
      </c>
      <c r="AF264" s="2">
        <f>IF(Table1[[#This Row],[Year Accepted]]=2022,Table1[[#This Row],[2022 AV (BOR final)]],Table1[[#This Row],[2023 AV (BOR final)]])</f>
        <v>182350</v>
      </c>
      <c r="AG264" s="2">
        <f>IF(Table1[[#This Row],[Year Accepted]]=2022,Table1[[#This Row],[2021 Tax Bill]],Table1[[#This Row],[2022 Tax Bill]])</f>
        <v>71053.740000000005</v>
      </c>
      <c r="AH264" s="2">
        <f>IF(Table1[[#This Row],[Year Accepted]]=2022,Table1[[#This Row],[2022 Tax Bill]],Table1[[#This Row],[2023 Tax Bill]])</f>
        <v>47299.91</v>
      </c>
    </row>
    <row r="265" spans="1:34" x14ac:dyDescent="0.25">
      <c r="A265" s="3" t="s">
        <v>25</v>
      </c>
      <c r="B265" s="3" t="s">
        <v>26</v>
      </c>
      <c r="C265" s="3" t="s">
        <v>27</v>
      </c>
      <c r="D265" s="3" t="s">
        <v>3567</v>
      </c>
      <c r="E265" s="3" t="s">
        <v>3568</v>
      </c>
      <c r="F265" s="3" t="s">
        <v>3569</v>
      </c>
      <c r="G265" s="3">
        <v>2022</v>
      </c>
      <c r="H265" s="3">
        <v>2021</v>
      </c>
      <c r="I265" s="4">
        <v>144299</v>
      </c>
      <c r="J265" s="3" t="s">
        <v>52</v>
      </c>
      <c r="K265" s="4">
        <v>29017.23</v>
      </c>
      <c r="L265" s="4">
        <v>93795</v>
      </c>
      <c r="M265" s="3" t="s">
        <v>52</v>
      </c>
      <c r="N265" s="4">
        <v>19291.939999999999</v>
      </c>
      <c r="O265" s="4">
        <v>93795</v>
      </c>
      <c r="P265" s="3" t="s">
        <v>52</v>
      </c>
      <c r="Q265" s="4">
        <v>19860.560000000001</v>
      </c>
      <c r="R265" s="3">
        <v>-87.583067866479993</v>
      </c>
      <c r="S265" s="3">
        <v>41.756093166061198</v>
      </c>
      <c r="T265" s="3" t="s">
        <v>3570</v>
      </c>
      <c r="U265" s="3" t="s">
        <v>33</v>
      </c>
      <c r="V265" s="3" t="s">
        <v>63</v>
      </c>
      <c r="W265" s="3" t="s">
        <v>55</v>
      </c>
      <c r="X265" s="3" t="s">
        <v>36</v>
      </c>
      <c r="Y265" s="3" t="s">
        <v>177</v>
      </c>
      <c r="Z265" s="3" t="s">
        <v>144</v>
      </c>
      <c r="AA265" s="8">
        <f>Table1[[#This Row],[2022 AV (BOR final)]]-Table1[[#This Row],[2021 AV (BOR final)]]</f>
        <v>-50504</v>
      </c>
      <c r="AB265" s="8">
        <f>Table1[[#This Row],[2023 AV (BOR final)]]-Table1[[#This Row],[2022 AV (BOR final)]]</f>
        <v>0</v>
      </c>
      <c r="AC265" s="8">
        <f>Table1[[#This Row],[2022 Tax Bill]]-Table1[[#This Row],[2021 Tax Bill]]</f>
        <v>-9725.2900000000009</v>
      </c>
      <c r="AD265" s="3">
        <f>COUNTIF(D:D,Table1[[#This Row],[Project Name]])</f>
        <v>1</v>
      </c>
      <c r="AE265" s="2">
        <f>IF(Table1[[#This Row],[Year Accepted]]=2022,Table1[[#This Row],[2021 AV (BOR final)]],Table1[[#This Row],[2022 AV (BOR final)]])</f>
        <v>144299</v>
      </c>
      <c r="AF265" s="2">
        <f>IF(Table1[[#This Row],[Year Accepted]]=2022,Table1[[#This Row],[2022 AV (BOR final)]],Table1[[#This Row],[2023 AV (BOR final)]])</f>
        <v>93795</v>
      </c>
      <c r="AG265" s="2">
        <f>IF(Table1[[#This Row],[Year Accepted]]=2022,Table1[[#This Row],[2021 Tax Bill]],Table1[[#This Row],[2022 Tax Bill]])</f>
        <v>29017.23</v>
      </c>
      <c r="AH265" s="2">
        <f>IF(Table1[[#This Row],[Year Accepted]]=2022,Table1[[#This Row],[2022 Tax Bill]],Table1[[#This Row],[2023 Tax Bill]])</f>
        <v>19291.939999999999</v>
      </c>
    </row>
    <row r="266" spans="1:34" x14ac:dyDescent="0.25">
      <c r="A266" s="3" t="s">
        <v>25</v>
      </c>
      <c r="B266" s="3" t="s">
        <v>26</v>
      </c>
      <c r="C266" s="3" t="s">
        <v>27</v>
      </c>
      <c r="D266" s="3" t="s">
        <v>5228</v>
      </c>
      <c r="E266" s="3" t="s">
        <v>5229</v>
      </c>
      <c r="F266" s="3" t="s">
        <v>5230</v>
      </c>
      <c r="G266" s="3">
        <v>2022</v>
      </c>
      <c r="H266" s="3">
        <v>2021</v>
      </c>
      <c r="I266" s="4">
        <v>144299</v>
      </c>
      <c r="J266" s="3" t="s">
        <v>52</v>
      </c>
      <c r="K266" s="4">
        <v>29017.23</v>
      </c>
      <c r="L266" s="4">
        <v>93794</v>
      </c>
      <c r="M266" s="3" t="s">
        <v>52</v>
      </c>
      <c r="N266" s="4">
        <v>19291.8</v>
      </c>
      <c r="O266" s="4">
        <v>93794</v>
      </c>
      <c r="P266" s="3" t="s">
        <v>52</v>
      </c>
      <c r="Q266" s="4">
        <v>19860.349999999999</v>
      </c>
      <c r="R266" s="3">
        <v>-87.583060728540104</v>
      </c>
      <c r="S266" s="3">
        <v>41.755810569029698</v>
      </c>
      <c r="T266" s="3" t="s">
        <v>5231</v>
      </c>
      <c r="U266" s="3" t="s">
        <v>33</v>
      </c>
      <c r="V266" s="3" t="s">
        <v>63</v>
      </c>
      <c r="W266" s="3" t="s">
        <v>55</v>
      </c>
      <c r="X266" s="3" t="s">
        <v>36</v>
      </c>
      <c r="Y266" s="3" t="s">
        <v>177</v>
      </c>
      <c r="Z266" s="3" t="s">
        <v>144</v>
      </c>
      <c r="AA266" s="8">
        <f>Table1[[#This Row],[2022 AV (BOR final)]]-Table1[[#This Row],[2021 AV (BOR final)]]</f>
        <v>-50505</v>
      </c>
      <c r="AB266" s="8">
        <f>Table1[[#This Row],[2023 AV (BOR final)]]-Table1[[#This Row],[2022 AV (BOR final)]]</f>
        <v>0</v>
      </c>
      <c r="AC266" s="8">
        <f>Table1[[#This Row],[2022 Tax Bill]]-Table1[[#This Row],[2021 Tax Bill]]</f>
        <v>-9725.43</v>
      </c>
      <c r="AD266" s="3">
        <f>COUNTIF(D:D,Table1[[#This Row],[Project Name]])</f>
        <v>1</v>
      </c>
      <c r="AE266" s="2">
        <f>IF(Table1[[#This Row],[Year Accepted]]=2022,Table1[[#This Row],[2021 AV (BOR final)]],Table1[[#This Row],[2022 AV (BOR final)]])</f>
        <v>144299</v>
      </c>
      <c r="AF266" s="2">
        <f>IF(Table1[[#This Row],[Year Accepted]]=2022,Table1[[#This Row],[2022 AV (BOR final)]],Table1[[#This Row],[2023 AV (BOR final)]])</f>
        <v>93794</v>
      </c>
      <c r="AG266" s="2">
        <f>IF(Table1[[#This Row],[Year Accepted]]=2022,Table1[[#This Row],[2021 Tax Bill]],Table1[[#This Row],[2022 Tax Bill]])</f>
        <v>29017.23</v>
      </c>
      <c r="AH266" s="2">
        <f>IF(Table1[[#This Row],[Year Accepted]]=2022,Table1[[#This Row],[2022 Tax Bill]],Table1[[#This Row],[2023 Tax Bill]])</f>
        <v>19291.8</v>
      </c>
    </row>
    <row r="267" spans="1:34" x14ac:dyDescent="0.25">
      <c r="A267" s="3" t="s">
        <v>25</v>
      </c>
      <c r="B267" s="3" t="s">
        <v>71</v>
      </c>
      <c r="C267" s="3" t="s">
        <v>27</v>
      </c>
      <c r="D267" s="3" t="s">
        <v>4344</v>
      </c>
      <c r="E267" s="3" t="s">
        <v>4345</v>
      </c>
      <c r="F267" s="3" t="s">
        <v>4346</v>
      </c>
      <c r="G267" s="3">
        <v>2022</v>
      </c>
      <c r="H267" s="3">
        <v>2021</v>
      </c>
      <c r="I267" s="4">
        <v>28334</v>
      </c>
      <c r="J267" s="3" t="s">
        <v>52</v>
      </c>
      <c r="K267" s="4">
        <v>5697.74</v>
      </c>
      <c r="L267" s="4">
        <v>21251</v>
      </c>
      <c r="M267" s="3" t="s">
        <v>52</v>
      </c>
      <c r="N267" s="4">
        <v>4370.99</v>
      </c>
      <c r="O267" s="4">
        <v>21251</v>
      </c>
      <c r="P267" s="3" t="s">
        <v>52</v>
      </c>
      <c r="Q267" s="4">
        <v>4499.75</v>
      </c>
      <c r="R267" s="3">
        <v>-87.567714166963299</v>
      </c>
      <c r="S267" s="3">
        <v>41.752281442474199</v>
      </c>
      <c r="T267" s="3" t="s">
        <v>4347</v>
      </c>
      <c r="U267" s="3" t="s">
        <v>33</v>
      </c>
      <c r="V267" s="3" t="s">
        <v>94</v>
      </c>
      <c r="W267" s="3" t="s">
        <v>55</v>
      </c>
      <c r="X267" s="3" t="s">
        <v>79</v>
      </c>
      <c r="Y267" s="3" t="s">
        <v>56</v>
      </c>
      <c r="Z267" s="3" t="s">
        <v>57</v>
      </c>
      <c r="AA267" s="8">
        <f>Table1[[#This Row],[2022 AV (BOR final)]]-Table1[[#This Row],[2021 AV (BOR final)]]</f>
        <v>-7083</v>
      </c>
      <c r="AB267" s="8">
        <f>Table1[[#This Row],[2023 AV (BOR final)]]-Table1[[#This Row],[2022 AV (BOR final)]]</f>
        <v>0</v>
      </c>
      <c r="AC267" s="8">
        <f>Table1[[#This Row],[2022 Tax Bill]]-Table1[[#This Row],[2021 Tax Bill]]</f>
        <v>-1326.75</v>
      </c>
      <c r="AD267" s="3">
        <f>COUNTIF(D:D,Table1[[#This Row],[Project Name]])</f>
        <v>1</v>
      </c>
      <c r="AE267" s="2">
        <f>IF(Table1[[#This Row],[Year Accepted]]=2022,Table1[[#This Row],[2021 AV (BOR final)]],Table1[[#This Row],[2022 AV (BOR final)]])</f>
        <v>28334</v>
      </c>
      <c r="AF267" s="2">
        <f>IF(Table1[[#This Row],[Year Accepted]]=2022,Table1[[#This Row],[2022 AV (BOR final)]],Table1[[#This Row],[2023 AV (BOR final)]])</f>
        <v>21251</v>
      </c>
      <c r="AG267" s="2">
        <f>IF(Table1[[#This Row],[Year Accepted]]=2022,Table1[[#This Row],[2021 Tax Bill]],Table1[[#This Row],[2022 Tax Bill]])</f>
        <v>5697.74</v>
      </c>
      <c r="AH267" s="2">
        <f>IF(Table1[[#This Row],[Year Accepted]]=2022,Table1[[#This Row],[2022 Tax Bill]],Table1[[#This Row],[2023 Tax Bill]])</f>
        <v>4370.99</v>
      </c>
    </row>
    <row r="268" spans="1:34" x14ac:dyDescent="0.25">
      <c r="A268" s="3" t="s">
        <v>25</v>
      </c>
      <c r="B268" s="3" t="s">
        <v>26</v>
      </c>
      <c r="C268" s="3" t="s">
        <v>27</v>
      </c>
      <c r="D268" s="3" t="s">
        <v>1963</v>
      </c>
      <c r="E268" s="3" t="s">
        <v>1964</v>
      </c>
      <c r="F268" s="3" t="s">
        <v>1965</v>
      </c>
      <c r="G268" s="3">
        <v>2022</v>
      </c>
      <c r="H268" s="3">
        <v>2021</v>
      </c>
      <c r="I268" s="4">
        <v>64799</v>
      </c>
      <c r="J268" s="3" t="s">
        <v>52</v>
      </c>
      <c r="K268" s="4">
        <v>13030.49</v>
      </c>
      <c r="L268" s="4">
        <v>42119</v>
      </c>
      <c r="M268" s="3" t="s">
        <v>52</v>
      </c>
      <c r="N268" s="4">
        <v>8663.11</v>
      </c>
      <c r="O268" s="4">
        <v>42119</v>
      </c>
      <c r="P268" s="3" t="s">
        <v>52</v>
      </c>
      <c r="Q268" s="4">
        <v>8918.49</v>
      </c>
      <c r="R268" s="3">
        <v>-87.596166040261096</v>
      </c>
      <c r="S268" s="3">
        <v>41.764013710896101</v>
      </c>
      <c r="T268" s="3" t="s">
        <v>1966</v>
      </c>
      <c r="U268" s="3" t="s">
        <v>33</v>
      </c>
      <c r="V268" s="3" t="s">
        <v>54</v>
      </c>
      <c r="W268" s="3" t="s">
        <v>109</v>
      </c>
      <c r="X268" s="3" t="s">
        <v>36</v>
      </c>
      <c r="Y268" s="3" t="s">
        <v>37</v>
      </c>
      <c r="Z268" s="3" t="s">
        <v>38</v>
      </c>
      <c r="AA268" s="8">
        <f>Table1[[#This Row],[2022 AV (BOR final)]]-Table1[[#This Row],[2021 AV (BOR final)]]</f>
        <v>-22680</v>
      </c>
      <c r="AB268" s="8">
        <f>Table1[[#This Row],[2023 AV (BOR final)]]-Table1[[#This Row],[2022 AV (BOR final)]]</f>
        <v>0</v>
      </c>
      <c r="AC268" s="8">
        <f>Table1[[#This Row],[2022 Tax Bill]]-Table1[[#This Row],[2021 Tax Bill]]</f>
        <v>-4367.3799999999992</v>
      </c>
      <c r="AD268" s="3">
        <f>COUNTIF(D:D,Table1[[#This Row],[Project Name]])</f>
        <v>1</v>
      </c>
      <c r="AE268" s="2">
        <f>IF(Table1[[#This Row],[Year Accepted]]=2022,Table1[[#This Row],[2021 AV (BOR final)]],Table1[[#This Row],[2022 AV (BOR final)]])</f>
        <v>64799</v>
      </c>
      <c r="AF268" s="2">
        <f>IF(Table1[[#This Row],[Year Accepted]]=2022,Table1[[#This Row],[2022 AV (BOR final)]],Table1[[#This Row],[2023 AV (BOR final)]])</f>
        <v>42119</v>
      </c>
      <c r="AG268" s="2">
        <f>IF(Table1[[#This Row],[Year Accepted]]=2022,Table1[[#This Row],[2021 Tax Bill]],Table1[[#This Row],[2022 Tax Bill]])</f>
        <v>13030.49</v>
      </c>
      <c r="AH268" s="2">
        <f>IF(Table1[[#This Row],[Year Accepted]]=2022,Table1[[#This Row],[2022 Tax Bill]],Table1[[#This Row],[2023 Tax Bill]])</f>
        <v>8663.11</v>
      </c>
    </row>
    <row r="269" spans="1:34" x14ac:dyDescent="0.25">
      <c r="A269" s="3" t="s">
        <v>25</v>
      </c>
      <c r="B269" s="3" t="s">
        <v>26</v>
      </c>
      <c r="C269" s="3" t="s">
        <v>27</v>
      </c>
      <c r="D269" s="3" t="s">
        <v>827</v>
      </c>
      <c r="E269" s="3" t="s">
        <v>828</v>
      </c>
      <c r="F269" s="3" t="s">
        <v>829</v>
      </c>
      <c r="G269" s="3">
        <v>2022</v>
      </c>
      <c r="H269" s="3">
        <v>2021</v>
      </c>
      <c r="I269" s="4">
        <v>81000</v>
      </c>
      <c r="J269" s="3" t="s">
        <v>52</v>
      </c>
      <c r="K269" s="4">
        <v>16288.38</v>
      </c>
      <c r="L269" s="4">
        <v>52650</v>
      </c>
      <c r="M269" s="3" t="s">
        <v>52</v>
      </c>
      <c r="N269" s="4">
        <v>10829.19</v>
      </c>
      <c r="O269" s="4">
        <v>52650</v>
      </c>
      <c r="P269" s="3" t="s">
        <v>52</v>
      </c>
      <c r="Q269" s="4">
        <v>11148.32</v>
      </c>
      <c r="R269" s="3">
        <v>-87.5949725132662</v>
      </c>
      <c r="S269" s="3">
        <v>41.763904045418201</v>
      </c>
      <c r="T269" s="3" t="s">
        <v>830</v>
      </c>
      <c r="U269" s="3" t="s">
        <v>33</v>
      </c>
      <c r="V269" s="3" t="s">
        <v>54</v>
      </c>
      <c r="W269" s="3" t="s">
        <v>109</v>
      </c>
      <c r="X269" s="3" t="s">
        <v>36</v>
      </c>
      <c r="Y269" s="3" t="s">
        <v>37</v>
      </c>
      <c r="Z269" s="3" t="s">
        <v>38</v>
      </c>
      <c r="AA269" s="8">
        <f>Table1[[#This Row],[2022 AV (BOR final)]]-Table1[[#This Row],[2021 AV (BOR final)]]</f>
        <v>-28350</v>
      </c>
      <c r="AB269" s="8">
        <f>Table1[[#This Row],[2023 AV (BOR final)]]-Table1[[#This Row],[2022 AV (BOR final)]]</f>
        <v>0</v>
      </c>
      <c r="AC269" s="8">
        <f>Table1[[#This Row],[2022 Tax Bill]]-Table1[[#This Row],[2021 Tax Bill]]</f>
        <v>-5459.1899999999987</v>
      </c>
      <c r="AD269" s="3">
        <f>COUNTIF(D:D,Table1[[#This Row],[Project Name]])</f>
        <v>1</v>
      </c>
      <c r="AE269" s="2">
        <f>IF(Table1[[#This Row],[Year Accepted]]=2022,Table1[[#This Row],[2021 AV (BOR final)]],Table1[[#This Row],[2022 AV (BOR final)]])</f>
        <v>81000</v>
      </c>
      <c r="AF269" s="2">
        <f>IF(Table1[[#This Row],[Year Accepted]]=2022,Table1[[#This Row],[2022 AV (BOR final)]],Table1[[#This Row],[2023 AV (BOR final)]])</f>
        <v>52650</v>
      </c>
      <c r="AG269" s="2">
        <f>IF(Table1[[#This Row],[Year Accepted]]=2022,Table1[[#This Row],[2021 Tax Bill]],Table1[[#This Row],[2022 Tax Bill]])</f>
        <v>16288.38</v>
      </c>
      <c r="AH269" s="2">
        <f>IF(Table1[[#This Row],[Year Accepted]]=2022,Table1[[#This Row],[2022 Tax Bill]],Table1[[#This Row],[2023 Tax Bill]])</f>
        <v>10829.19</v>
      </c>
    </row>
    <row r="270" spans="1:34" x14ac:dyDescent="0.25">
      <c r="A270" s="3" t="s">
        <v>25</v>
      </c>
      <c r="B270" s="3" t="s">
        <v>71</v>
      </c>
      <c r="C270" s="3" t="s">
        <v>27</v>
      </c>
      <c r="D270" s="3" t="s">
        <v>5249</v>
      </c>
      <c r="E270" s="3" t="s">
        <v>5250</v>
      </c>
      <c r="F270" s="3" t="s">
        <v>5251</v>
      </c>
      <c r="G270" s="3">
        <v>2022</v>
      </c>
      <c r="H270" s="3">
        <v>2021</v>
      </c>
      <c r="I270" s="4">
        <v>264600</v>
      </c>
      <c r="J270" s="3" t="s">
        <v>52</v>
      </c>
      <c r="K270" s="4">
        <v>53208.6</v>
      </c>
      <c r="L270" s="4">
        <v>198449</v>
      </c>
      <c r="M270" s="3" t="s">
        <v>52</v>
      </c>
      <c r="N270" s="4">
        <v>40817.42</v>
      </c>
      <c r="O270" s="4">
        <v>198449</v>
      </c>
      <c r="P270" s="3" t="s">
        <v>52</v>
      </c>
      <c r="Q270" s="4">
        <v>41870.81</v>
      </c>
      <c r="R270" s="3">
        <v>-87.600699810394801</v>
      </c>
      <c r="S270" s="3">
        <v>41.751959277348497</v>
      </c>
      <c r="T270" s="3" t="s">
        <v>5252</v>
      </c>
      <c r="U270" s="3" t="s">
        <v>33</v>
      </c>
      <c r="V270" s="3" t="s">
        <v>63</v>
      </c>
      <c r="W270" s="3" t="s">
        <v>109</v>
      </c>
      <c r="X270" s="3" t="s">
        <v>36</v>
      </c>
      <c r="Y270" s="3" t="s">
        <v>110</v>
      </c>
      <c r="Z270" s="3" t="s">
        <v>111</v>
      </c>
      <c r="AA270" s="8">
        <f>Table1[[#This Row],[2022 AV (BOR final)]]-Table1[[#This Row],[2021 AV (BOR final)]]</f>
        <v>-66151</v>
      </c>
      <c r="AB270" s="8">
        <f>Table1[[#This Row],[2023 AV (BOR final)]]-Table1[[#This Row],[2022 AV (BOR final)]]</f>
        <v>0</v>
      </c>
      <c r="AC270" s="8">
        <f>Table1[[#This Row],[2022 Tax Bill]]-Table1[[#This Row],[2021 Tax Bill]]</f>
        <v>-12391.18</v>
      </c>
      <c r="AD270" s="3">
        <f>COUNTIF(D:D,Table1[[#This Row],[Project Name]])</f>
        <v>1</v>
      </c>
      <c r="AE270" s="2">
        <f>IF(Table1[[#This Row],[Year Accepted]]=2022,Table1[[#This Row],[2021 AV (BOR final)]],Table1[[#This Row],[2022 AV (BOR final)]])</f>
        <v>264600</v>
      </c>
      <c r="AF270" s="2">
        <f>IF(Table1[[#This Row],[Year Accepted]]=2022,Table1[[#This Row],[2022 AV (BOR final)]],Table1[[#This Row],[2023 AV (BOR final)]])</f>
        <v>198449</v>
      </c>
      <c r="AG270" s="2">
        <f>IF(Table1[[#This Row],[Year Accepted]]=2022,Table1[[#This Row],[2021 Tax Bill]],Table1[[#This Row],[2022 Tax Bill]])</f>
        <v>53208.6</v>
      </c>
      <c r="AH270" s="2">
        <f>IF(Table1[[#This Row],[Year Accepted]]=2022,Table1[[#This Row],[2022 Tax Bill]],Table1[[#This Row],[2023 Tax Bill]])</f>
        <v>40817.42</v>
      </c>
    </row>
    <row r="271" spans="1:34" x14ac:dyDescent="0.25">
      <c r="A271" s="3" t="s">
        <v>25</v>
      </c>
      <c r="B271" s="3" t="s">
        <v>26</v>
      </c>
      <c r="C271" s="3" t="s">
        <v>27</v>
      </c>
      <c r="D271" s="3" t="s">
        <v>2008</v>
      </c>
      <c r="E271" s="3" t="s">
        <v>2009</v>
      </c>
      <c r="F271" s="3" t="s">
        <v>2010</v>
      </c>
      <c r="G271" s="3">
        <v>2022</v>
      </c>
      <c r="H271" s="3">
        <v>2021</v>
      </c>
      <c r="I271" s="4">
        <v>438257</v>
      </c>
      <c r="J271" s="3" t="s">
        <v>203</v>
      </c>
      <c r="K271" s="4">
        <v>88129.44</v>
      </c>
      <c r="L271" s="4">
        <v>284865</v>
      </c>
      <c r="M271" s="3" t="s">
        <v>203</v>
      </c>
      <c r="N271" s="4">
        <v>58591.7</v>
      </c>
      <c r="O271" s="4">
        <v>284865</v>
      </c>
      <c r="P271" s="3" t="s">
        <v>203</v>
      </c>
      <c r="Q271" s="4">
        <v>60103.7</v>
      </c>
      <c r="R271" s="3">
        <v>-87.5954263096679</v>
      </c>
      <c r="S271" s="3">
        <v>41.754410542218103</v>
      </c>
      <c r="T271" s="3" t="s">
        <v>2011</v>
      </c>
      <c r="U271" s="3" t="s">
        <v>33</v>
      </c>
      <c r="V271" s="3" t="s">
        <v>63</v>
      </c>
      <c r="W271" s="3" t="s">
        <v>2012</v>
      </c>
      <c r="X271" s="3" t="s">
        <v>36</v>
      </c>
      <c r="Y271" s="3" t="s">
        <v>110</v>
      </c>
      <c r="Z271" s="3" t="s">
        <v>111</v>
      </c>
      <c r="AA271" s="8">
        <f>Table1[[#This Row],[2022 AV (BOR final)]]-Table1[[#This Row],[2021 AV (BOR final)]]</f>
        <v>-153392</v>
      </c>
      <c r="AB271" s="8">
        <f>Table1[[#This Row],[2023 AV (BOR final)]]-Table1[[#This Row],[2022 AV (BOR final)]]</f>
        <v>0</v>
      </c>
      <c r="AC271" s="8">
        <f>Table1[[#This Row],[2022 Tax Bill]]-Table1[[#This Row],[2021 Tax Bill]]</f>
        <v>-29537.740000000005</v>
      </c>
      <c r="AD271" s="3">
        <f>COUNTIF(D:D,Table1[[#This Row],[Project Name]])</f>
        <v>1</v>
      </c>
      <c r="AE271" s="2">
        <f>IF(Table1[[#This Row],[Year Accepted]]=2022,Table1[[#This Row],[2021 AV (BOR final)]],Table1[[#This Row],[2022 AV (BOR final)]])</f>
        <v>438257</v>
      </c>
      <c r="AF271" s="2">
        <f>IF(Table1[[#This Row],[Year Accepted]]=2022,Table1[[#This Row],[2022 AV (BOR final)]],Table1[[#This Row],[2023 AV (BOR final)]])</f>
        <v>284865</v>
      </c>
      <c r="AG271" s="2">
        <f>IF(Table1[[#This Row],[Year Accepted]]=2022,Table1[[#This Row],[2021 Tax Bill]],Table1[[#This Row],[2022 Tax Bill]])</f>
        <v>88129.44</v>
      </c>
      <c r="AH271" s="2">
        <f>IF(Table1[[#This Row],[Year Accepted]]=2022,Table1[[#This Row],[2022 Tax Bill]],Table1[[#This Row],[2023 Tax Bill]])</f>
        <v>58591.7</v>
      </c>
    </row>
    <row r="272" spans="1:34" x14ac:dyDescent="0.25">
      <c r="A272" s="3" t="s">
        <v>25</v>
      </c>
      <c r="B272" s="3" t="s">
        <v>26</v>
      </c>
      <c r="C272" s="3" t="s">
        <v>27</v>
      </c>
      <c r="D272" s="3" t="s">
        <v>3989</v>
      </c>
      <c r="E272" s="3" t="s">
        <v>3990</v>
      </c>
      <c r="F272" s="3" t="s">
        <v>3991</v>
      </c>
      <c r="G272" s="3">
        <v>2022</v>
      </c>
      <c r="H272" s="3">
        <v>2021</v>
      </c>
      <c r="I272" s="4">
        <v>339118</v>
      </c>
      <c r="J272" s="3" t="s">
        <v>203</v>
      </c>
      <c r="K272" s="4">
        <v>68193.539999999994</v>
      </c>
      <c r="L272" s="4">
        <v>220425</v>
      </c>
      <c r="M272" s="3" t="s">
        <v>203</v>
      </c>
      <c r="N272" s="4">
        <v>45337.55</v>
      </c>
      <c r="O272" s="4">
        <v>220425</v>
      </c>
      <c r="P272" s="3" t="s">
        <v>203</v>
      </c>
      <c r="Q272" s="4">
        <v>46507.519999999997</v>
      </c>
      <c r="R272" s="3">
        <v>-87.595477866520298</v>
      </c>
      <c r="S272" s="3">
        <v>41.753622856866201</v>
      </c>
      <c r="T272" s="3" t="s">
        <v>3992</v>
      </c>
      <c r="U272" s="3" t="s">
        <v>33</v>
      </c>
      <c r="V272" s="3" t="s">
        <v>63</v>
      </c>
      <c r="W272" s="3" t="s">
        <v>2012</v>
      </c>
      <c r="X272" s="3" t="s">
        <v>36</v>
      </c>
      <c r="Y272" s="3" t="s">
        <v>110</v>
      </c>
      <c r="Z272" s="3" t="s">
        <v>111</v>
      </c>
      <c r="AA272" s="8">
        <f>Table1[[#This Row],[2022 AV (BOR final)]]-Table1[[#This Row],[2021 AV (BOR final)]]</f>
        <v>-118693</v>
      </c>
      <c r="AB272" s="8">
        <f>Table1[[#This Row],[2023 AV (BOR final)]]-Table1[[#This Row],[2022 AV (BOR final)]]</f>
        <v>0</v>
      </c>
      <c r="AC272" s="8">
        <f>Table1[[#This Row],[2022 Tax Bill]]-Table1[[#This Row],[2021 Tax Bill]]</f>
        <v>-22855.989999999991</v>
      </c>
      <c r="AD272" s="3">
        <f>COUNTIF(D:D,Table1[[#This Row],[Project Name]])</f>
        <v>1</v>
      </c>
      <c r="AE272" s="2">
        <f>IF(Table1[[#This Row],[Year Accepted]]=2022,Table1[[#This Row],[2021 AV (BOR final)]],Table1[[#This Row],[2022 AV (BOR final)]])</f>
        <v>339118</v>
      </c>
      <c r="AF272" s="2">
        <f>IF(Table1[[#This Row],[Year Accepted]]=2022,Table1[[#This Row],[2022 AV (BOR final)]],Table1[[#This Row],[2023 AV (BOR final)]])</f>
        <v>220425</v>
      </c>
      <c r="AG272" s="2">
        <f>IF(Table1[[#This Row],[Year Accepted]]=2022,Table1[[#This Row],[2021 Tax Bill]],Table1[[#This Row],[2022 Tax Bill]])</f>
        <v>68193.539999999994</v>
      </c>
      <c r="AH272" s="2">
        <f>IF(Table1[[#This Row],[Year Accepted]]=2022,Table1[[#This Row],[2022 Tax Bill]],Table1[[#This Row],[2023 Tax Bill]])</f>
        <v>45337.55</v>
      </c>
    </row>
    <row r="273" spans="1:34" x14ac:dyDescent="0.25">
      <c r="A273" s="3" t="s">
        <v>25</v>
      </c>
      <c r="B273" s="3" t="s">
        <v>26</v>
      </c>
      <c r="C273" s="3" t="s">
        <v>27</v>
      </c>
      <c r="D273" s="3" t="s">
        <v>398</v>
      </c>
      <c r="E273" s="3" t="s">
        <v>3734</v>
      </c>
      <c r="F273" s="3" t="s">
        <v>3735</v>
      </c>
      <c r="G273" s="3">
        <v>2022</v>
      </c>
      <c r="H273" s="3">
        <v>2021</v>
      </c>
      <c r="I273" s="4">
        <v>23999</v>
      </c>
      <c r="J273" s="3" t="s">
        <v>240</v>
      </c>
      <c r="K273" s="4">
        <v>4825.99</v>
      </c>
      <c r="L273" s="4">
        <v>17999</v>
      </c>
      <c r="M273" s="3" t="s">
        <v>240</v>
      </c>
      <c r="N273" s="4">
        <v>3702.1</v>
      </c>
      <c r="O273" s="4">
        <v>17999</v>
      </c>
      <c r="P273" s="3" t="s">
        <v>240</v>
      </c>
      <c r="Q273" s="4">
        <v>3797.59</v>
      </c>
      <c r="R273" s="3">
        <v>-87.616379427712403</v>
      </c>
      <c r="S273" s="3">
        <v>41.765370362907298</v>
      </c>
      <c r="T273" s="3" t="s">
        <v>3736</v>
      </c>
      <c r="U273" s="3" t="s">
        <v>33</v>
      </c>
      <c r="V273" s="3" t="s">
        <v>108</v>
      </c>
      <c r="W273" s="3" t="s">
        <v>109</v>
      </c>
      <c r="X273" s="3" t="s">
        <v>36</v>
      </c>
      <c r="Y273" s="3" t="s">
        <v>110</v>
      </c>
      <c r="Z273" s="3" t="s">
        <v>111</v>
      </c>
      <c r="AA273" s="8">
        <f>Table1[[#This Row],[2022 AV (BOR final)]]-Table1[[#This Row],[2021 AV (BOR final)]]</f>
        <v>-6000</v>
      </c>
      <c r="AB273" s="8">
        <f>Table1[[#This Row],[2023 AV (BOR final)]]-Table1[[#This Row],[2022 AV (BOR final)]]</f>
        <v>0</v>
      </c>
      <c r="AC273" s="8">
        <f>Table1[[#This Row],[2022 Tax Bill]]-Table1[[#This Row],[2021 Tax Bill]]</f>
        <v>-1123.8899999999999</v>
      </c>
      <c r="AD273" s="3">
        <f>COUNTIF(D:D,Table1[[#This Row],[Project Name]])</f>
        <v>3</v>
      </c>
      <c r="AE273" s="2">
        <f>IF(Table1[[#This Row],[Year Accepted]]=2022,Table1[[#This Row],[2021 AV (BOR final)]],Table1[[#This Row],[2022 AV (BOR final)]])</f>
        <v>23999</v>
      </c>
      <c r="AF273" s="2">
        <f>IF(Table1[[#This Row],[Year Accepted]]=2022,Table1[[#This Row],[2022 AV (BOR final)]],Table1[[#This Row],[2023 AV (BOR final)]])</f>
        <v>17999</v>
      </c>
      <c r="AG273" s="2">
        <f>IF(Table1[[#This Row],[Year Accepted]]=2022,Table1[[#This Row],[2021 Tax Bill]],Table1[[#This Row],[2022 Tax Bill]])</f>
        <v>4825.99</v>
      </c>
      <c r="AH273" s="2">
        <f>IF(Table1[[#This Row],[Year Accepted]]=2022,Table1[[#This Row],[2022 Tax Bill]],Table1[[#This Row],[2023 Tax Bill]])</f>
        <v>3702.1</v>
      </c>
    </row>
    <row r="274" spans="1:34" x14ac:dyDescent="0.25">
      <c r="A274" s="3" t="s">
        <v>25</v>
      </c>
      <c r="B274" s="3" t="s">
        <v>26</v>
      </c>
      <c r="C274" s="3" t="s">
        <v>27</v>
      </c>
      <c r="D274" s="3" t="s">
        <v>398</v>
      </c>
      <c r="E274" s="3" t="s">
        <v>1446</v>
      </c>
      <c r="F274" s="3" t="s">
        <v>1447</v>
      </c>
      <c r="G274" s="3">
        <v>2022</v>
      </c>
      <c r="H274" s="3">
        <v>2021</v>
      </c>
      <c r="I274" s="4">
        <v>16000</v>
      </c>
      <c r="J274" s="3" t="s">
        <v>240</v>
      </c>
      <c r="K274" s="4">
        <v>3217.44</v>
      </c>
      <c r="L274" s="4">
        <v>11999</v>
      </c>
      <c r="M274" s="3" t="s">
        <v>240</v>
      </c>
      <c r="N274" s="4">
        <v>2467.9499999999998</v>
      </c>
      <c r="O274" s="4">
        <v>11999</v>
      </c>
      <c r="P274" s="3" t="s">
        <v>240</v>
      </c>
      <c r="Q274" s="4">
        <v>2531.6999999999998</v>
      </c>
      <c r="R274" s="3">
        <v>-87.616376655159598</v>
      </c>
      <c r="S274" s="3">
        <v>41.7652402428416</v>
      </c>
      <c r="T274" s="3" t="s">
        <v>1448</v>
      </c>
      <c r="U274" s="3" t="s">
        <v>33</v>
      </c>
      <c r="V274" s="3" t="s">
        <v>108</v>
      </c>
      <c r="W274" s="3" t="s">
        <v>109</v>
      </c>
      <c r="X274" s="3" t="s">
        <v>36</v>
      </c>
      <c r="Y274" s="3" t="s">
        <v>110</v>
      </c>
      <c r="Z274" s="3" t="s">
        <v>111</v>
      </c>
      <c r="AA274" s="8">
        <f>Table1[[#This Row],[2022 AV (BOR final)]]-Table1[[#This Row],[2021 AV (BOR final)]]</f>
        <v>-4001</v>
      </c>
      <c r="AB274" s="8">
        <f>Table1[[#This Row],[2023 AV (BOR final)]]-Table1[[#This Row],[2022 AV (BOR final)]]</f>
        <v>0</v>
      </c>
      <c r="AC274" s="8">
        <f>Table1[[#This Row],[2022 Tax Bill]]-Table1[[#This Row],[2021 Tax Bill]]</f>
        <v>-749.49000000000024</v>
      </c>
      <c r="AD274" s="3">
        <f>COUNTIF(D:D,Table1[[#This Row],[Project Name]])</f>
        <v>3</v>
      </c>
      <c r="AE274" s="2">
        <f>IF(Table1[[#This Row],[Year Accepted]]=2022,Table1[[#This Row],[2021 AV (BOR final)]],Table1[[#This Row],[2022 AV (BOR final)]])</f>
        <v>16000</v>
      </c>
      <c r="AF274" s="2">
        <f>IF(Table1[[#This Row],[Year Accepted]]=2022,Table1[[#This Row],[2022 AV (BOR final)]],Table1[[#This Row],[2023 AV (BOR final)]])</f>
        <v>11999</v>
      </c>
      <c r="AG274" s="2">
        <f>IF(Table1[[#This Row],[Year Accepted]]=2022,Table1[[#This Row],[2021 Tax Bill]],Table1[[#This Row],[2022 Tax Bill]])</f>
        <v>3217.44</v>
      </c>
      <c r="AH274" s="2">
        <f>IF(Table1[[#This Row],[Year Accepted]]=2022,Table1[[#This Row],[2022 Tax Bill]],Table1[[#This Row],[2023 Tax Bill]])</f>
        <v>2467.9499999999998</v>
      </c>
    </row>
    <row r="275" spans="1:34" x14ac:dyDescent="0.25">
      <c r="A275" s="3" t="s">
        <v>25</v>
      </c>
      <c r="B275" s="3" t="s">
        <v>26</v>
      </c>
      <c r="C275" s="3" t="s">
        <v>27</v>
      </c>
      <c r="D275" s="3" t="s">
        <v>398</v>
      </c>
      <c r="E275" s="3" t="s">
        <v>399</v>
      </c>
      <c r="F275" s="3" t="s">
        <v>400</v>
      </c>
      <c r="G275" s="3">
        <v>2022</v>
      </c>
      <c r="H275" s="3">
        <v>2021</v>
      </c>
      <c r="I275" s="4">
        <v>16000</v>
      </c>
      <c r="J275" s="3" t="s">
        <v>240</v>
      </c>
      <c r="K275" s="4">
        <v>3217.44</v>
      </c>
      <c r="L275" s="4">
        <v>12000</v>
      </c>
      <c r="M275" s="3" t="s">
        <v>240</v>
      </c>
      <c r="N275" s="4">
        <v>2468.16</v>
      </c>
      <c r="O275" s="4">
        <v>12000</v>
      </c>
      <c r="P275" s="3" t="s">
        <v>240</v>
      </c>
      <c r="Q275" s="4">
        <v>2531.91</v>
      </c>
      <c r="R275" s="3">
        <v>-87.616374017239806</v>
      </c>
      <c r="S275" s="3">
        <v>41.765109624704102</v>
      </c>
      <c r="T275" s="3" t="s">
        <v>401</v>
      </c>
      <c r="U275" s="3" t="s">
        <v>33</v>
      </c>
      <c r="V275" s="3" t="s">
        <v>108</v>
      </c>
      <c r="W275" s="3" t="s">
        <v>109</v>
      </c>
      <c r="X275" s="3" t="s">
        <v>36</v>
      </c>
      <c r="Y275" s="3" t="s">
        <v>110</v>
      </c>
      <c r="Z275" s="3" t="s">
        <v>111</v>
      </c>
      <c r="AA275" s="8">
        <f>Table1[[#This Row],[2022 AV (BOR final)]]-Table1[[#This Row],[2021 AV (BOR final)]]</f>
        <v>-4000</v>
      </c>
      <c r="AB275" s="8">
        <f>Table1[[#This Row],[2023 AV (BOR final)]]-Table1[[#This Row],[2022 AV (BOR final)]]</f>
        <v>0</v>
      </c>
      <c r="AC275" s="8">
        <f>Table1[[#This Row],[2022 Tax Bill]]-Table1[[#This Row],[2021 Tax Bill]]</f>
        <v>-749.2800000000002</v>
      </c>
      <c r="AD275" s="3">
        <f>COUNTIF(D:D,Table1[[#This Row],[Project Name]])</f>
        <v>3</v>
      </c>
      <c r="AE275" s="2">
        <f>IF(Table1[[#This Row],[Year Accepted]]=2022,Table1[[#This Row],[2021 AV (BOR final)]],Table1[[#This Row],[2022 AV (BOR final)]])</f>
        <v>16000</v>
      </c>
      <c r="AF275" s="2">
        <f>IF(Table1[[#This Row],[Year Accepted]]=2022,Table1[[#This Row],[2022 AV (BOR final)]],Table1[[#This Row],[2023 AV (BOR final)]])</f>
        <v>12000</v>
      </c>
      <c r="AG275" s="2">
        <f>IF(Table1[[#This Row],[Year Accepted]]=2022,Table1[[#This Row],[2021 Tax Bill]],Table1[[#This Row],[2022 Tax Bill]])</f>
        <v>3217.44</v>
      </c>
      <c r="AH275" s="2">
        <f>IF(Table1[[#This Row],[Year Accepted]]=2022,Table1[[#This Row],[2022 Tax Bill]],Table1[[#This Row],[2023 Tax Bill]])</f>
        <v>2468.16</v>
      </c>
    </row>
    <row r="276" spans="1:34" x14ac:dyDescent="0.25">
      <c r="A276" s="3" t="s">
        <v>25</v>
      </c>
      <c r="B276" s="3" t="s">
        <v>26</v>
      </c>
      <c r="C276" s="3" t="s">
        <v>27</v>
      </c>
      <c r="D276" s="3" t="s">
        <v>3727</v>
      </c>
      <c r="E276" s="3" t="s">
        <v>3728</v>
      </c>
      <c r="F276" s="3" t="s">
        <v>3729</v>
      </c>
      <c r="G276" s="3">
        <v>2022</v>
      </c>
      <c r="H276" s="3">
        <v>2021</v>
      </c>
      <c r="I276" s="4">
        <v>81256</v>
      </c>
      <c r="J276" s="3" t="s">
        <v>31</v>
      </c>
      <c r="K276" s="4">
        <v>16339.81</v>
      </c>
      <c r="L276" s="4">
        <v>81256</v>
      </c>
      <c r="M276" s="3" t="s">
        <v>31</v>
      </c>
      <c r="N276" s="4">
        <v>16712.91</v>
      </c>
      <c r="O276" s="4">
        <v>52816</v>
      </c>
      <c r="P276" s="3" t="s">
        <v>31</v>
      </c>
      <c r="Q276" s="4">
        <v>11143.66</v>
      </c>
      <c r="R276" s="3">
        <v>-87.612581276514703</v>
      </c>
      <c r="S276" s="3">
        <v>41.7441070098442</v>
      </c>
      <c r="T276" s="3" t="s">
        <v>3730</v>
      </c>
      <c r="U276" s="3" t="s">
        <v>33</v>
      </c>
      <c r="V276" s="3" t="s">
        <v>108</v>
      </c>
      <c r="W276" s="3" t="s">
        <v>176</v>
      </c>
      <c r="X276" s="3" t="s">
        <v>79</v>
      </c>
      <c r="Y276" s="3" t="s">
        <v>143</v>
      </c>
      <c r="Z276" s="3" t="s">
        <v>144</v>
      </c>
      <c r="AA276" s="8">
        <f>Table1[[#This Row],[2022 AV (BOR final)]]-Table1[[#This Row],[2021 AV (BOR final)]]</f>
        <v>0</v>
      </c>
      <c r="AB276" s="8">
        <f>Table1[[#This Row],[2023 AV (BOR final)]]-Table1[[#This Row],[2022 AV (BOR final)]]</f>
        <v>-28440</v>
      </c>
      <c r="AC276" s="8">
        <f>Table1[[#This Row],[2022 Tax Bill]]-Table1[[#This Row],[2021 Tax Bill]]</f>
        <v>373.10000000000036</v>
      </c>
      <c r="AD276" s="3">
        <f>COUNTIF(D:D,Table1[[#This Row],[Project Name]])</f>
        <v>2</v>
      </c>
      <c r="AE276" s="2">
        <f>IF(Table1[[#This Row],[Year Accepted]]=2022,Table1[[#This Row],[2021 AV (BOR final)]],Table1[[#This Row],[2022 AV (BOR final)]])</f>
        <v>81256</v>
      </c>
      <c r="AF276" s="2">
        <f>IF(Table1[[#This Row],[Year Accepted]]=2022,Table1[[#This Row],[2022 AV (BOR final)]],Table1[[#This Row],[2023 AV (BOR final)]])</f>
        <v>81256</v>
      </c>
      <c r="AG276" s="2">
        <f>IF(Table1[[#This Row],[Year Accepted]]=2022,Table1[[#This Row],[2021 Tax Bill]],Table1[[#This Row],[2022 Tax Bill]])</f>
        <v>16339.81</v>
      </c>
      <c r="AH276" s="2">
        <f>IF(Table1[[#This Row],[Year Accepted]]=2022,Table1[[#This Row],[2022 Tax Bill]],Table1[[#This Row],[2023 Tax Bill]])</f>
        <v>16712.91</v>
      </c>
    </row>
    <row r="277" spans="1:34" x14ac:dyDescent="0.25">
      <c r="A277" s="3" t="s">
        <v>25</v>
      </c>
      <c r="B277" s="3" t="s">
        <v>71</v>
      </c>
      <c r="C277" s="3" t="s">
        <v>27</v>
      </c>
      <c r="D277" s="3" t="s">
        <v>339</v>
      </c>
      <c r="E277" s="3" t="s">
        <v>340</v>
      </c>
      <c r="F277" s="3" t="s">
        <v>341</v>
      </c>
      <c r="G277" s="3">
        <v>2022</v>
      </c>
      <c r="H277" s="3">
        <v>2021</v>
      </c>
      <c r="I277" s="4">
        <v>55647</v>
      </c>
      <c r="J277" s="3" t="s">
        <v>126</v>
      </c>
      <c r="K277" s="4">
        <v>11190.08</v>
      </c>
      <c r="L277" s="4">
        <v>36170</v>
      </c>
      <c r="M277" s="3" t="s">
        <v>126</v>
      </c>
      <c r="N277" s="4">
        <v>7439.51</v>
      </c>
      <c r="O277" s="4">
        <v>36170</v>
      </c>
      <c r="P277" s="3" t="s">
        <v>126</v>
      </c>
      <c r="Q277" s="4">
        <v>7631.55</v>
      </c>
      <c r="R277" s="3">
        <v>-87.600639645971896</v>
      </c>
      <c r="S277" s="3">
        <v>41.749676010886901</v>
      </c>
      <c r="T277" s="3" t="s">
        <v>342</v>
      </c>
      <c r="U277" s="3" t="s">
        <v>33</v>
      </c>
      <c r="V277" s="3" t="s">
        <v>63</v>
      </c>
      <c r="W277" s="3" t="s">
        <v>176</v>
      </c>
      <c r="X277" s="3" t="s">
        <v>36</v>
      </c>
      <c r="Y277" s="3" t="s">
        <v>110</v>
      </c>
      <c r="Z277" s="3" t="s">
        <v>111</v>
      </c>
      <c r="AA277" s="8">
        <f>Table1[[#This Row],[2022 AV (BOR final)]]-Table1[[#This Row],[2021 AV (BOR final)]]</f>
        <v>-19477</v>
      </c>
      <c r="AB277" s="8">
        <f>Table1[[#This Row],[2023 AV (BOR final)]]-Table1[[#This Row],[2022 AV (BOR final)]]</f>
        <v>0</v>
      </c>
      <c r="AC277" s="8">
        <f>Table1[[#This Row],[2022 Tax Bill]]-Table1[[#This Row],[2021 Tax Bill]]</f>
        <v>-3750.5699999999997</v>
      </c>
      <c r="AD277" s="3">
        <f>COUNTIF(D:D,Table1[[#This Row],[Project Name]])</f>
        <v>1</v>
      </c>
      <c r="AE277" s="2">
        <f>IF(Table1[[#This Row],[Year Accepted]]=2022,Table1[[#This Row],[2021 AV (BOR final)]],Table1[[#This Row],[2022 AV (BOR final)]])</f>
        <v>55647</v>
      </c>
      <c r="AF277" s="2">
        <f>IF(Table1[[#This Row],[Year Accepted]]=2022,Table1[[#This Row],[2022 AV (BOR final)]],Table1[[#This Row],[2023 AV (BOR final)]])</f>
        <v>36170</v>
      </c>
      <c r="AG277" s="2">
        <f>IF(Table1[[#This Row],[Year Accepted]]=2022,Table1[[#This Row],[2021 Tax Bill]],Table1[[#This Row],[2022 Tax Bill]])</f>
        <v>11190.08</v>
      </c>
      <c r="AH277" s="2">
        <f>IF(Table1[[#This Row],[Year Accepted]]=2022,Table1[[#This Row],[2022 Tax Bill]],Table1[[#This Row],[2023 Tax Bill]])</f>
        <v>7439.51</v>
      </c>
    </row>
    <row r="278" spans="1:34" x14ac:dyDescent="0.25">
      <c r="A278" s="3" t="s">
        <v>25</v>
      </c>
      <c r="B278" s="3" t="s">
        <v>26</v>
      </c>
      <c r="C278" s="3" t="s">
        <v>27</v>
      </c>
      <c r="D278" s="3" t="s">
        <v>932</v>
      </c>
      <c r="E278" s="3" t="s">
        <v>933</v>
      </c>
      <c r="F278" s="3" t="s">
        <v>934</v>
      </c>
      <c r="G278" s="3">
        <v>2022</v>
      </c>
      <c r="H278" s="3">
        <v>2021</v>
      </c>
      <c r="I278" s="4">
        <v>132493</v>
      </c>
      <c r="J278" s="3" t="s">
        <v>52</v>
      </c>
      <c r="K278" s="4">
        <v>26643.14</v>
      </c>
      <c r="L278" s="4">
        <v>86122</v>
      </c>
      <c r="M278" s="3" t="s">
        <v>52</v>
      </c>
      <c r="N278" s="4">
        <v>17713.78</v>
      </c>
      <c r="O278" s="4">
        <v>86122</v>
      </c>
      <c r="P278" s="3" t="s">
        <v>52</v>
      </c>
      <c r="Q278" s="4">
        <v>18170.91</v>
      </c>
      <c r="R278" s="3">
        <v>-87.604168043918406</v>
      </c>
      <c r="S278" s="3">
        <v>41.746017725324897</v>
      </c>
      <c r="T278" s="3" t="s">
        <v>935</v>
      </c>
      <c r="U278" s="3" t="s">
        <v>33</v>
      </c>
      <c r="V278" s="3" t="s">
        <v>63</v>
      </c>
      <c r="W278" s="3" t="s">
        <v>176</v>
      </c>
      <c r="X278" s="3" t="s">
        <v>36</v>
      </c>
      <c r="Y278" s="3" t="s">
        <v>177</v>
      </c>
      <c r="Z278" s="3" t="s">
        <v>144</v>
      </c>
      <c r="AA278" s="8">
        <f>Table1[[#This Row],[2022 AV (BOR final)]]-Table1[[#This Row],[2021 AV (BOR final)]]</f>
        <v>-46371</v>
      </c>
      <c r="AB278" s="8">
        <f>Table1[[#This Row],[2023 AV (BOR final)]]-Table1[[#This Row],[2022 AV (BOR final)]]</f>
        <v>0</v>
      </c>
      <c r="AC278" s="8">
        <f>Table1[[#This Row],[2022 Tax Bill]]-Table1[[#This Row],[2021 Tax Bill]]</f>
        <v>-8929.36</v>
      </c>
      <c r="AD278" s="3">
        <f>COUNTIF(D:D,Table1[[#This Row],[Project Name]])</f>
        <v>1</v>
      </c>
      <c r="AE278" s="2">
        <f>IF(Table1[[#This Row],[Year Accepted]]=2022,Table1[[#This Row],[2021 AV (BOR final)]],Table1[[#This Row],[2022 AV (BOR final)]])</f>
        <v>132493</v>
      </c>
      <c r="AF278" s="2">
        <f>IF(Table1[[#This Row],[Year Accepted]]=2022,Table1[[#This Row],[2022 AV (BOR final)]],Table1[[#This Row],[2023 AV (BOR final)]])</f>
        <v>86122</v>
      </c>
      <c r="AG278" s="2">
        <f>IF(Table1[[#This Row],[Year Accepted]]=2022,Table1[[#This Row],[2021 Tax Bill]],Table1[[#This Row],[2022 Tax Bill]])</f>
        <v>26643.14</v>
      </c>
      <c r="AH278" s="2">
        <f>IF(Table1[[#This Row],[Year Accepted]]=2022,Table1[[#This Row],[2022 Tax Bill]],Table1[[#This Row],[2023 Tax Bill]])</f>
        <v>17713.78</v>
      </c>
    </row>
    <row r="279" spans="1:34" x14ac:dyDescent="0.25">
      <c r="A279" s="3" t="s">
        <v>25</v>
      </c>
      <c r="B279" s="3" t="s">
        <v>26</v>
      </c>
      <c r="C279" s="3" t="s">
        <v>27</v>
      </c>
      <c r="D279" s="3" t="s">
        <v>2595</v>
      </c>
      <c r="E279" s="3" t="s">
        <v>4618</v>
      </c>
      <c r="F279" s="3" t="s">
        <v>4619</v>
      </c>
      <c r="G279" s="3">
        <v>2022</v>
      </c>
      <c r="H279" s="3">
        <v>2021</v>
      </c>
      <c r="I279" s="4">
        <v>24958</v>
      </c>
      <c r="J279" s="3" t="s">
        <v>61</v>
      </c>
      <c r="K279" s="4">
        <v>5018.8</v>
      </c>
      <c r="L279" s="4">
        <v>16224</v>
      </c>
      <c r="M279" s="3" t="s">
        <v>61</v>
      </c>
      <c r="N279" s="4">
        <v>3336.98</v>
      </c>
      <c r="O279" s="4">
        <v>16224</v>
      </c>
      <c r="P279" s="3" t="s">
        <v>61</v>
      </c>
      <c r="Q279" s="4">
        <v>3423.07</v>
      </c>
      <c r="R279" s="3">
        <v>-87.599873591473894</v>
      </c>
      <c r="S279" s="3">
        <v>41.747442091120398</v>
      </c>
      <c r="T279" s="3" t="s">
        <v>4620</v>
      </c>
      <c r="U279" s="3" t="s">
        <v>33</v>
      </c>
      <c r="V279" s="3" t="s">
        <v>63</v>
      </c>
      <c r="W279" s="3" t="s">
        <v>176</v>
      </c>
      <c r="X279" s="3" t="s">
        <v>36</v>
      </c>
      <c r="Y279" s="3" t="s">
        <v>177</v>
      </c>
      <c r="Z279" s="3" t="s">
        <v>144</v>
      </c>
      <c r="AA279" s="8">
        <f>Table1[[#This Row],[2022 AV (BOR final)]]-Table1[[#This Row],[2021 AV (BOR final)]]</f>
        <v>-8734</v>
      </c>
      <c r="AB279" s="8">
        <f>Table1[[#This Row],[2023 AV (BOR final)]]-Table1[[#This Row],[2022 AV (BOR final)]]</f>
        <v>0</v>
      </c>
      <c r="AC279" s="8">
        <f>Table1[[#This Row],[2022 Tax Bill]]-Table1[[#This Row],[2021 Tax Bill]]</f>
        <v>-1681.8200000000002</v>
      </c>
      <c r="AD279" s="3">
        <f>COUNTIF(D:D,Table1[[#This Row],[Project Name]])</f>
        <v>2</v>
      </c>
      <c r="AE279" s="2">
        <f>IF(Table1[[#This Row],[Year Accepted]]=2022,Table1[[#This Row],[2021 AV (BOR final)]],Table1[[#This Row],[2022 AV (BOR final)]])</f>
        <v>24958</v>
      </c>
      <c r="AF279" s="2">
        <f>IF(Table1[[#This Row],[Year Accepted]]=2022,Table1[[#This Row],[2022 AV (BOR final)]],Table1[[#This Row],[2023 AV (BOR final)]])</f>
        <v>16224</v>
      </c>
      <c r="AG279" s="2">
        <f>IF(Table1[[#This Row],[Year Accepted]]=2022,Table1[[#This Row],[2021 Tax Bill]],Table1[[#This Row],[2022 Tax Bill]])</f>
        <v>5018.8</v>
      </c>
      <c r="AH279" s="2">
        <f>IF(Table1[[#This Row],[Year Accepted]]=2022,Table1[[#This Row],[2022 Tax Bill]],Table1[[#This Row],[2023 Tax Bill]])</f>
        <v>3336.98</v>
      </c>
    </row>
    <row r="280" spans="1:34" x14ac:dyDescent="0.25">
      <c r="A280" s="3" t="s">
        <v>25</v>
      </c>
      <c r="B280" s="3" t="s">
        <v>26</v>
      </c>
      <c r="C280" s="3" t="s">
        <v>27</v>
      </c>
      <c r="D280" s="3" t="s">
        <v>2595</v>
      </c>
      <c r="E280" s="3" t="s">
        <v>2596</v>
      </c>
      <c r="F280" s="3" t="s">
        <v>2597</v>
      </c>
      <c r="G280" s="3">
        <v>2022</v>
      </c>
      <c r="H280" s="3">
        <v>2021</v>
      </c>
      <c r="I280" s="4">
        <v>17800</v>
      </c>
      <c r="J280" s="3" t="s">
        <v>61</v>
      </c>
      <c r="K280" s="4">
        <v>3579.41</v>
      </c>
      <c r="L280" s="4">
        <v>11571</v>
      </c>
      <c r="M280" s="3" t="s">
        <v>61</v>
      </c>
      <c r="N280" s="4">
        <v>2379.94</v>
      </c>
      <c r="O280" s="4">
        <v>11571</v>
      </c>
      <c r="P280" s="3" t="s">
        <v>61</v>
      </c>
      <c r="Q280" s="4">
        <v>2441.39</v>
      </c>
      <c r="R280" s="3">
        <v>-87.5998710413065</v>
      </c>
      <c r="S280" s="3">
        <v>41.747350180785197</v>
      </c>
      <c r="T280" s="3" t="s">
        <v>2598</v>
      </c>
      <c r="U280" s="3" t="s">
        <v>33</v>
      </c>
      <c r="V280" s="3" t="s">
        <v>63</v>
      </c>
      <c r="W280" s="3" t="s">
        <v>176</v>
      </c>
      <c r="X280" s="3" t="s">
        <v>36</v>
      </c>
      <c r="Y280" s="3" t="s">
        <v>177</v>
      </c>
      <c r="Z280" s="3" t="s">
        <v>144</v>
      </c>
      <c r="AA280" s="8">
        <f>Table1[[#This Row],[2022 AV (BOR final)]]-Table1[[#This Row],[2021 AV (BOR final)]]</f>
        <v>-6229</v>
      </c>
      <c r="AB280" s="8">
        <f>Table1[[#This Row],[2023 AV (BOR final)]]-Table1[[#This Row],[2022 AV (BOR final)]]</f>
        <v>0</v>
      </c>
      <c r="AC280" s="8">
        <f>Table1[[#This Row],[2022 Tax Bill]]-Table1[[#This Row],[2021 Tax Bill]]</f>
        <v>-1199.4699999999998</v>
      </c>
      <c r="AD280" s="3">
        <f>COUNTIF(D:D,Table1[[#This Row],[Project Name]])</f>
        <v>2</v>
      </c>
      <c r="AE280" s="2">
        <f>IF(Table1[[#This Row],[Year Accepted]]=2022,Table1[[#This Row],[2021 AV (BOR final)]],Table1[[#This Row],[2022 AV (BOR final)]])</f>
        <v>17800</v>
      </c>
      <c r="AF280" s="2">
        <f>IF(Table1[[#This Row],[Year Accepted]]=2022,Table1[[#This Row],[2022 AV (BOR final)]],Table1[[#This Row],[2023 AV (BOR final)]])</f>
        <v>11571</v>
      </c>
      <c r="AG280" s="2">
        <f>IF(Table1[[#This Row],[Year Accepted]]=2022,Table1[[#This Row],[2021 Tax Bill]],Table1[[#This Row],[2022 Tax Bill]])</f>
        <v>3579.41</v>
      </c>
      <c r="AH280" s="2">
        <f>IF(Table1[[#This Row],[Year Accepted]]=2022,Table1[[#This Row],[2022 Tax Bill]],Table1[[#This Row],[2023 Tax Bill]])</f>
        <v>2379.94</v>
      </c>
    </row>
    <row r="281" spans="1:34" x14ac:dyDescent="0.25">
      <c r="A281" s="3" t="s">
        <v>25</v>
      </c>
      <c r="B281" s="3" t="s">
        <v>26</v>
      </c>
      <c r="C281" s="3" t="s">
        <v>27</v>
      </c>
      <c r="D281" s="3" t="s">
        <v>3091</v>
      </c>
      <c r="E281" s="3" t="s">
        <v>3092</v>
      </c>
      <c r="F281" s="3" t="s">
        <v>3093</v>
      </c>
      <c r="G281" s="3">
        <v>2022</v>
      </c>
      <c r="H281" s="3">
        <v>2021</v>
      </c>
      <c r="I281" s="4">
        <v>49797</v>
      </c>
      <c r="J281" s="3" t="s">
        <v>52</v>
      </c>
      <c r="K281" s="4">
        <v>10013.69</v>
      </c>
      <c r="L281" s="4">
        <v>37001</v>
      </c>
      <c r="M281" s="3" t="s">
        <v>52</v>
      </c>
      <c r="N281" s="4">
        <v>7610.46</v>
      </c>
      <c r="O281" s="4">
        <v>37001</v>
      </c>
      <c r="P281" s="3" t="s">
        <v>52</v>
      </c>
      <c r="Q281" s="4">
        <v>7806.84</v>
      </c>
      <c r="R281" s="3">
        <v>-87.599842253535599</v>
      </c>
      <c r="S281" s="3">
        <v>41.746339641486301</v>
      </c>
      <c r="T281" s="3" t="s">
        <v>3094</v>
      </c>
      <c r="U281" s="3" t="s">
        <v>33</v>
      </c>
      <c r="V281" s="3" t="s">
        <v>63</v>
      </c>
      <c r="W281" s="3" t="s">
        <v>176</v>
      </c>
      <c r="X281" s="3" t="s">
        <v>36</v>
      </c>
      <c r="Y281" s="3" t="s">
        <v>177</v>
      </c>
      <c r="Z281" s="3" t="s">
        <v>144</v>
      </c>
      <c r="AA281" s="8">
        <f>Table1[[#This Row],[2022 AV (BOR final)]]-Table1[[#This Row],[2021 AV (BOR final)]]</f>
        <v>-12796</v>
      </c>
      <c r="AB281" s="8">
        <f>Table1[[#This Row],[2023 AV (BOR final)]]-Table1[[#This Row],[2022 AV (BOR final)]]</f>
        <v>0</v>
      </c>
      <c r="AC281" s="8">
        <f>Table1[[#This Row],[2022 Tax Bill]]-Table1[[#This Row],[2021 Tax Bill]]</f>
        <v>-2403.2300000000005</v>
      </c>
      <c r="AD281" s="3">
        <f>COUNTIF(D:D,Table1[[#This Row],[Project Name]])</f>
        <v>1</v>
      </c>
      <c r="AE281" s="2">
        <f>IF(Table1[[#This Row],[Year Accepted]]=2022,Table1[[#This Row],[2021 AV (BOR final)]],Table1[[#This Row],[2022 AV (BOR final)]])</f>
        <v>49797</v>
      </c>
      <c r="AF281" s="2">
        <f>IF(Table1[[#This Row],[Year Accepted]]=2022,Table1[[#This Row],[2022 AV (BOR final)]],Table1[[#This Row],[2023 AV (BOR final)]])</f>
        <v>37001</v>
      </c>
      <c r="AG281" s="2">
        <f>IF(Table1[[#This Row],[Year Accepted]]=2022,Table1[[#This Row],[2021 Tax Bill]],Table1[[#This Row],[2022 Tax Bill]])</f>
        <v>10013.69</v>
      </c>
      <c r="AH281" s="2">
        <f>IF(Table1[[#This Row],[Year Accepted]]=2022,Table1[[#This Row],[2022 Tax Bill]],Table1[[#This Row],[2023 Tax Bill]])</f>
        <v>7610.46</v>
      </c>
    </row>
    <row r="282" spans="1:34" x14ac:dyDescent="0.25">
      <c r="A282" s="3" t="s">
        <v>25</v>
      </c>
      <c r="B282" s="3" t="s">
        <v>26</v>
      </c>
      <c r="C282" s="3" t="s">
        <v>27</v>
      </c>
      <c r="D282" s="3" t="s">
        <v>3302</v>
      </c>
      <c r="E282" s="3" t="s">
        <v>3303</v>
      </c>
      <c r="F282" s="3" t="s">
        <v>3304</v>
      </c>
      <c r="G282" s="3">
        <v>2022</v>
      </c>
      <c r="H282" s="3">
        <v>2021</v>
      </c>
      <c r="I282" s="4">
        <v>40182</v>
      </c>
      <c r="J282" s="3" t="s">
        <v>52</v>
      </c>
      <c r="K282" s="4">
        <v>8080.2</v>
      </c>
      <c r="L282" s="4">
        <v>26118</v>
      </c>
      <c r="M282" s="3" t="s">
        <v>52</v>
      </c>
      <c r="N282" s="4">
        <v>5372</v>
      </c>
      <c r="O282" s="4">
        <v>26118</v>
      </c>
      <c r="P282" s="3" t="s">
        <v>52</v>
      </c>
      <c r="Q282" s="4">
        <v>5510.66</v>
      </c>
      <c r="R282" s="3">
        <v>-87.601725193082203</v>
      </c>
      <c r="S282" s="3">
        <v>41.745319542098699</v>
      </c>
      <c r="T282" s="3" t="s">
        <v>3305</v>
      </c>
      <c r="U282" s="3" t="s">
        <v>33</v>
      </c>
      <c r="V282" s="3" t="s">
        <v>63</v>
      </c>
      <c r="W282" s="3" t="s">
        <v>176</v>
      </c>
      <c r="X282" s="3" t="s">
        <v>36</v>
      </c>
      <c r="Y282" s="3" t="s">
        <v>177</v>
      </c>
      <c r="Z282" s="3" t="s">
        <v>144</v>
      </c>
      <c r="AA282" s="8">
        <f>Table1[[#This Row],[2022 AV (BOR final)]]-Table1[[#This Row],[2021 AV (BOR final)]]</f>
        <v>-14064</v>
      </c>
      <c r="AB282" s="8">
        <f>Table1[[#This Row],[2023 AV (BOR final)]]-Table1[[#This Row],[2022 AV (BOR final)]]</f>
        <v>0</v>
      </c>
      <c r="AC282" s="8">
        <f>Table1[[#This Row],[2022 Tax Bill]]-Table1[[#This Row],[2021 Tax Bill]]</f>
        <v>-2708.2</v>
      </c>
      <c r="AD282" s="3">
        <f>COUNTIF(D:D,Table1[[#This Row],[Project Name]])</f>
        <v>1</v>
      </c>
      <c r="AE282" s="2">
        <f>IF(Table1[[#This Row],[Year Accepted]]=2022,Table1[[#This Row],[2021 AV (BOR final)]],Table1[[#This Row],[2022 AV (BOR final)]])</f>
        <v>40182</v>
      </c>
      <c r="AF282" s="2">
        <f>IF(Table1[[#This Row],[Year Accepted]]=2022,Table1[[#This Row],[2022 AV (BOR final)]],Table1[[#This Row],[2023 AV (BOR final)]])</f>
        <v>26118</v>
      </c>
      <c r="AG282" s="2">
        <f>IF(Table1[[#This Row],[Year Accepted]]=2022,Table1[[#This Row],[2021 Tax Bill]],Table1[[#This Row],[2022 Tax Bill]])</f>
        <v>8080.2</v>
      </c>
      <c r="AH282" s="2">
        <f>IF(Table1[[#This Row],[Year Accepted]]=2022,Table1[[#This Row],[2022 Tax Bill]],Table1[[#This Row],[2023 Tax Bill]])</f>
        <v>5372</v>
      </c>
    </row>
    <row r="283" spans="1:34" x14ac:dyDescent="0.25">
      <c r="A283" s="3" t="s">
        <v>25</v>
      </c>
      <c r="B283" s="3" t="s">
        <v>26</v>
      </c>
      <c r="C283" s="3" t="s">
        <v>27</v>
      </c>
      <c r="D283" s="3" t="s">
        <v>3245</v>
      </c>
      <c r="E283" s="3" t="s">
        <v>3246</v>
      </c>
      <c r="F283" s="3" t="s">
        <v>3247</v>
      </c>
      <c r="G283" s="3">
        <v>2022</v>
      </c>
      <c r="H283" s="3">
        <v>2021</v>
      </c>
      <c r="I283" s="4">
        <v>41747</v>
      </c>
      <c r="J283" s="3" t="s">
        <v>61</v>
      </c>
      <c r="K283" s="4">
        <v>8394.9599999999991</v>
      </c>
      <c r="L283" s="4">
        <v>27135</v>
      </c>
      <c r="M283" s="3" t="s">
        <v>61</v>
      </c>
      <c r="N283" s="4">
        <v>5581.22</v>
      </c>
      <c r="O283" s="4">
        <v>27135</v>
      </c>
      <c r="P283" s="3" t="s">
        <v>61</v>
      </c>
      <c r="Q283" s="4">
        <v>5725.2</v>
      </c>
      <c r="R283" s="3">
        <v>-87.571914991699998</v>
      </c>
      <c r="S283" s="3">
        <v>41.7481936721246</v>
      </c>
      <c r="T283" s="3" t="s">
        <v>3248</v>
      </c>
      <c r="U283" s="3" t="s">
        <v>33</v>
      </c>
      <c r="V283" s="3" t="s">
        <v>63</v>
      </c>
      <c r="W283" s="3" t="s">
        <v>373</v>
      </c>
      <c r="X283" s="3" t="s">
        <v>79</v>
      </c>
      <c r="Y283" s="3" t="s">
        <v>177</v>
      </c>
      <c r="Z283" s="3" t="s">
        <v>144</v>
      </c>
      <c r="AA283" s="8">
        <f>Table1[[#This Row],[2022 AV (BOR final)]]-Table1[[#This Row],[2021 AV (BOR final)]]</f>
        <v>-14612</v>
      </c>
      <c r="AB283" s="8">
        <f>Table1[[#This Row],[2023 AV (BOR final)]]-Table1[[#This Row],[2022 AV (BOR final)]]</f>
        <v>0</v>
      </c>
      <c r="AC283" s="8">
        <f>Table1[[#This Row],[2022 Tax Bill]]-Table1[[#This Row],[2021 Tax Bill]]</f>
        <v>-2813.7399999999989</v>
      </c>
      <c r="AD283" s="3">
        <f>COUNTIF(D:D,Table1[[#This Row],[Project Name]])</f>
        <v>1</v>
      </c>
      <c r="AE283" s="2">
        <f>IF(Table1[[#This Row],[Year Accepted]]=2022,Table1[[#This Row],[2021 AV (BOR final)]],Table1[[#This Row],[2022 AV (BOR final)]])</f>
        <v>41747</v>
      </c>
      <c r="AF283" s="2">
        <f>IF(Table1[[#This Row],[Year Accepted]]=2022,Table1[[#This Row],[2022 AV (BOR final)]],Table1[[#This Row],[2023 AV (BOR final)]])</f>
        <v>27135</v>
      </c>
      <c r="AG283" s="2">
        <f>IF(Table1[[#This Row],[Year Accepted]]=2022,Table1[[#This Row],[2021 Tax Bill]],Table1[[#This Row],[2022 Tax Bill]])</f>
        <v>8394.9599999999991</v>
      </c>
      <c r="AH283" s="2">
        <f>IF(Table1[[#This Row],[Year Accepted]]=2022,Table1[[#This Row],[2022 Tax Bill]],Table1[[#This Row],[2023 Tax Bill]])</f>
        <v>5581.22</v>
      </c>
    </row>
    <row r="284" spans="1:34" x14ac:dyDescent="0.25">
      <c r="A284" s="3" t="s">
        <v>25</v>
      </c>
      <c r="B284" s="3" t="s">
        <v>26</v>
      </c>
      <c r="C284" s="3" t="s">
        <v>27</v>
      </c>
      <c r="D284" s="3" t="s">
        <v>1442</v>
      </c>
      <c r="E284" s="3" t="s">
        <v>5286</v>
      </c>
      <c r="F284" s="3" t="s">
        <v>5287</v>
      </c>
      <c r="G284" s="3">
        <v>2022</v>
      </c>
      <c r="H284" s="3">
        <v>2021</v>
      </c>
      <c r="I284" s="4">
        <v>4865</v>
      </c>
      <c r="J284" s="3" t="s">
        <v>269</v>
      </c>
      <c r="K284" s="4">
        <v>978.3</v>
      </c>
      <c r="L284" s="4">
        <v>3648</v>
      </c>
      <c r="M284" s="3" t="s">
        <v>269</v>
      </c>
      <c r="N284" s="4">
        <v>750.35</v>
      </c>
      <c r="O284" s="4">
        <v>3648</v>
      </c>
      <c r="P284" s="3" t="s">
        <v>269</v>
      </c>
      <c r="Q284" s="4">
        <v>772.41</v>
      </c>
      <c r="R284" s="3">
        <v>-87.564157274516006</v>
      </c>
      <c r="S284" s="3">
        <v>41.764579428505698</v>
      </c>
      <c r="T284" s="3" t="s">
        <v>5288</v>
      </c>
      <c r="U284" s="3" t="s">
        <v>33</v>
      </c>
      <c r="V284" s="3" t="s">
        <v>94</v>
      </c>
      <c r="W284" s="3" t="s">
        <v>55</v>
      </c>
      <c r="X284" s="3" t="s">
        <v>79</v>
      </c>
      <c r="Y284" s="3" t="s">
        <v>95</v>
      </c>
      <c r="Z284" s="3" t="s">
        <v>57</v>
      </c>
      <c r="AA284" s="8">
        <f>Table1[[#This Row],[2022 AV (BOR final)]]-Table1[[#This Row],[2021 AV (BOR final)]]</f>
        <v>-1217</v>
      </c>
      <c r="AB284" s="8">
        <f>Table1[[#This Row],[2023 AV (BOR final)]]-Table1[[#This Row],[2022 AV (BOR final)]]</f>
        <v>0</v>
      </c>
      <c r="AC284" s="8">
        <f>Table1[[#This Row],[2022 Tax Bill]]-Table1[[#This Row],[2021 Tax Bill]]</f>
        <v>-227.94999999999993</v>
      </c>
      <c r="AD284" s="3">
        <f>COUNTIF(D:D,Table1[[#This Row],[Project Name]])</f>
        <v>2</v>
      </c>
      <c r="AE284" s="2">
        <f>IF(Table1[[#This Row],[Year Accepted]]=2022,Table1[[#This Row],[2021 AV (BOR final)]],Table1[[#This Row],[2022 AV (BOR final)]])</f>
        <v>4865</v>
      </c>
      <c r="AF284" s="2">
        <f>IF(Table1[[#This Row],[Year Accepted]]=2022,Table1[[#This Row],[2022 AV (BOR final)]],Table1[[#This Row],[2023 AV (BOR final)]])</f>
        <v>3648</v>
      </c>
      <c r="AG284" s="2">
        <f>IF(Table1[[#This Row],[Year Accepted]]=2022,Table1[[#This Row],[2021 Tax Bill]],Table1[[#This Row],[2022 Tax Bill]])</f>
        <v>978.3</v>
      </c>
      <c r="AH284" s="2">
        <f>IF(Table1[[#This Row],[Year Accepted]]=2022,Table1[[#This Row],[2022 Tax Bill]],Table1[[#This Row],[2023 Tax Bill]])</f>
        <v>750.35</v>
      </c>
    </row>
    <row r="285" spans="1:34" x14ac:dyDescent="0.25">
      <c r="A285" s="3" t="s">
        <v>25</v>
      </c>
      <c r="B285" s="3" t="s">
        <v>26</v>
      </c>
      <c r="C285" s="3" t="s">
        <v>27</v>
      </c>
      <c r="D285" s="3" t="s">
        <v>1442</v>
      </c>
      <c r="E285" s="3" t="s">
        <v>1443</v>
      </c>
      <c r="F285" s="3" t="s">
        <v>1444</v>
      </c>
      <c r="G285" s="3">
        <v>2022</v>
      </c>
      <c r="H285" s="3">
        <v>2021</v>
      </c>
      <c r="I285" s="4">
        <v>267127</v>
      </c>
      <c r="J285" s="3" t="s">
        <v>197</v>
      </c>
      <c r="K285" s="4">
        <v>53716.77</v>
      </c>
      <c r="L285" s="4">
        <v>200345</v>
      </c>
      <c r="M285" s="3" t="s">
        <v>197</v>
      </c>
      <c r="N285" s="4">
        <v>41207.440000000002</v>
      </c>
      <c r="O285" s="4">
        <v>200345</v>
      </c>
      <c r="P285" s="3" t="s">
        <v>197</v>
      </c>
      <c r="Q285" s="4">
        <v>42421.93</v>
      </c>
      <c r="R285" s="3">
        <v>-87.563807678474504</v>
      </c>
      <c r="S285" s="3">
        <v>41.764756218281299</v>
      </c>
      <c r="T285" s="3" t="s">
        <v>1445</v>
      </c>
      <c r="U285" s="3" t="s">
        <v>33</v>
      </c>
      <c r="V285" s="3" t="s">
        <v>94</v>
      </c>
      <c r="W285" s="3" t="s">
        <v>55</v>
      </c>
      <c r="X285" s="3" t="s">
        <v>79</v>
      </c>
      <c r="Y285" s="3" t="s">
        <v>95</v>
      </c>
      <c r="Z285" s="3" t="s">
        <v>57</v>
      </c>
      <c r="AA285" s="8">
        <f>Table1[[#This Row],[2022 AV (BOR final)]]-Table1[[#This Row],[2021 AV (BOR final)]]</f>
        <v>-66782</v>
      </c>
      <c r="AB285" s="8">
        <f>Table1[[#This Row],[2023 AV (BOR final)]]-Table1[[#This Row],[2022 AV (BOR final)]]</f>
        <v>0</v>
      </c>
      <c r="AC285" s="8">
        <f>Table1[[#This Row],[2022 Tax Bill]]-Table1[[#This Row],[2021 Tax Bill]]</f>
        <v>-12509.329999999994</v>
      </c>
      <c r="AD285" s="3">
        <f>COUNTIF(D:D,Table1[[#This Row],[Project Name]])</f>
        <v>2</v>
      </c>
      <c r="AE285" s="2">
        <f>IF(Table1[[#This Row],[Year Accepted]]=2022,Table1[[#This Row],[2021 AV (BOR final)]],Table1[[#This Row],[2022 AV (BOR final)]])</f>
        <v>267127</v>
      </c>
      <c r="AF285" s="2">
        <f>IF(Table1[[#This Row],[Year Accepted]]=2022,Table1[[#This Row],[2022 AV (BOR final)]],Table1[[#This Row],[2023 AV (BOR final)]])</f>
        <v>200345</v>
      </c>
      <c r="AG285" s="2">
        <f>IF(Table1[[#This Row],[Year Accepted]]=2022,Table1[[#This Row],[2021 Tax Bill]],Table1[[#This Row],[2022 Tax Bill]])</f>
        <v>53716.77</v>
      </c>
      <c r="AH285" s="2">
        <f>IF(Table1[[#This Row],[Year Accepted]]=2022,Table1[[#This Row],[2022 Tax Bill]],Table1[[#This Row],[2023 Tax Bill]])</f>
        <v>41207.440000000002</v>
      </c>
    </row>
    <row r="286" spans="1:34" x14ac:dyDescent="0.25">
      <c r="A286" s="3" t="s">
        <v>25</v>
      </c>
      <c r="B286" s="3" t="s">
        <v>71</v>
      </c>
      <c r="C286" s="3" t="s">
        <v>27</v>
      </c>
      <c r="D286" s="3" t="s">
        <v>2151</v>
      </c>
      <c r="E286" s="3" t="s">
        <v>2825</v>
      </c>
      <c r="F286" s="3" t="s">
        <v>2826</v>
      </c>
      <c r="G286" s="3">
        <v>2022</v>
      </c>
      <c r="H286" s="3">
        <v>2021</v>
      </c>
      <c r="I286" s="4">
        <v>220663</v>
      </c>
      <c r="J286" s="3" t="s">
        <v>197</v>
      </c>
      <c r="K286" s="4">
        <v>44373.32</v>
      </c>
      <c r="L286" s="4">
        <v>165498</v>
      </c>
      <c r="M286" s="3" t="s">
        <v>197</v>
      </c>
      <c r="N286" s="4">
        <v>34040.04</v>
      </c>
      <c r="O286" s="4">
        <v>165498</v>
      </c>
      <c r="P286" s="3" t="s">
        <v>197</v>
      </c>
      <c r="Q286" s="4">
        <v>35043.279999999999</v>
      </c>
      <c r="R286" s="3">
        <v>-87.562059050370095</v>
      </c>
      <c r="S286" s="3">
        <v>41.764961062532798</v>
      </c>
      <c r="T286" s="3" t="s">
        <v>2827</v>
      </c>
      <c r="U286" s="3" t="s">
        <v>33</v>
      </c>
      <c r="V286" s="3" t="s">
        <v>94</v>
      </c>
      <c r="W286" s="3" t="s">
        <v>55</v>
      </c>
      <c r="X286" s="3" t="s">
        <v>79</v>
      </c>
      <c r="Y286" s="3" t="s">
        <v>95</v>
      </c>
      <c r="Z286" s="3" t="s">
        <v>57</v>
      </c>
      <c r="AA286" s="8">
        <f>Table1[[#This Row],[2022 AV (BOR final)]]-Table1[[#This Row],[2021 AV (BOR final)]]</f>
        <v>-55165</v>
      </c>
      <c r="AB286" s="8">
        <f>Table1[[#This Row],[2023 AV (BOR final)]]-Table1[[#This Row],[2022 AV (BOR final)]]</f>
        <v>0</v>
      </c>
      <c r="AC286" s="8">
        <f>Table1[[#This Row],[2022 Tax Bill]]-Table1[[#This Row],[2021 Tax Bill]]</f>
        <v>-10333.279999999999</v>
      </c>
      <c r="AD286" s="3">
        <f>COUNTIF(D:D,Table1[[#This Row],[Project Name]])</f>
        <v>2</v>
      </c>
      <c r="AE286" s="2">
        <f>IF(Table1[[#This Row],[Year Accepted]]=2022,Table1[[#This Row],[2021 AV (BOR final)]],Table1[[#This Row],[2022 AV (BOR final)]])</f>
        <v>220663</v>
      </c>
      <c r="AF286" s="2">
        <f>IF(Table1[[#This Row],[Year Accepted]]=2022,Table1[[#This Row],[2022 AV (BOR final)]],Table1[[#This Row],[2023 AV (BOR final)]])</f>
        <v>165498</v>
      </c>
      <c r="AG286" s="2">
        <f>IF(Table1[[#This Row],[Year Accepted]]=2022,Table1[[#This Row],[2021 Tax Bill]],Table1[[#This Row],[2022 Tax Bill]])</f>
        <v>44373.32</v>
      </c>
      <c r="AH286" s="2">
        <f>IF(Table1[[#This Row],[Year Accepted]]=2022,Table1[[#This Row],[2022 Tax Bill]],Table1[[#This Row],[2023 Tax Bill]])</f>
        <v>34040.04</v>
      </c>
    </row>
    <row r="287" spans="1:34" x14ac:dyDescent="0.25">
      <c r="A287" s="3" t="s">
        <v>25</v>
      </c>
      <c r="B287" s="3" t="s">
        <v>71</v>
      </c>
      <c r="C287" s="3" t="s">
        <v>27</v>
      </c>
      <c r="D287" s="3" t="s">
        <v>2151</v>
      </c>
      <c r="E287" s="3" t="s">
        <v>2152</v>
      </c>
      <c r="F287" s="3" t="s">
        <v>2153</v>
      </c>
      <c r="G287" s="3">
        <v>2022</v>
      </c>
      <c r="H287" s="3">
        <v>2021</v>
      </c>
      <c r="I287" s="4">
        <v>8599</v>
      </c>
      <c r="J287" s="3" t="s">
        <v>269</v>
      </c>
      <c r="K287" s="4">
        <v>1729.17</v>
      </c>
      <c r="L287" s="4">
        <v>6449</v>
      </c>
      <c r="M287" s="3" t="s">
        <v>269</v>
      </c>
      <c r="N287" s="4">
        <v>1326.45</v>
      </c>
      <c r="O287" s="4">
        <v>6449</v>
      </c>
      <c r="P287" s="3" t="s">
        <v>269</v>
      </c>
      <c r="Q287" s="4">
        <v>1365.53</v>
      </c>
      <c r="R287" s="3">
        <v>-87.561896350856003</v>
      </c>
      <c r="S287" s="3">
        <v>41.764794448304201</v>
      </c>
      <c r="T287" s="3" t="s">
        <v>2154</v>
      </c>
      <c r="U287" s="3" t="s">
        <v>33</v>
      </c>
      <c r="V287" s="3" t="s">
        <v>94</v>
      </c>
      <c r="W287" s="3" t="s">
        <v>55</v>
      </c>
      <c r="X287" s="3" t="s">
        <v>79</v>
      </c>
      <c r="Y287" s="3" t="s">
        <v>95</v>
      </c>
      <c r="Z287" s="3" t="s">
        <v>57</v>
      </c>
      <c r="AA287" s="8">
        <f>Table1[[#This Row],[2022 AV (BOR final)]]-Table1[[#This Row],[2021 AV (BOR final)]]</f>
        <v>-2150</v>
      </c>
      <c r="AB287" s="8">
        <f>Table1[[#This Row],[2023 AV (BOR final)]]-Table1[[#This Row],[2022 AV (BOR final)]]</f>
        <v>0</v>
      </c>
      <c r="AC287" s="8">
        <f>Table1[[#This Row],[2022 Tax Bill]]-Table1[[#This Row],[2021 Tax Bill]]</f>
        <v>-402.72</v>
      </c>
      <c r="AD287" s="3">
        <f>COUNTIF(D:D,Table1[[#This Row],[Project Name]])</f>
        <v>2</v>
      </c>
      <c r="AE287" s="2">
        <f>IF(Table1[[#This Row],[Year Accepted]]=2022,Table1[[#This Row],[2021 AV (BOR final)]],Table1[[#This Row],[2022 AV (BOR final)]])</f>
        <v>8599</v>
      </c>
      <c r="AF287" s="2">
        <f>IF(Table1[[#This Row],[Year Accepted]]=2022,Table1[[#This Row],[2022 AV (BOR final)]],Table1[[#This Row],[2023 AV (BOR final)]])</f>
        <v>6449</v>
      </c>
      <c r="AG287" s="2">
        <f>IF(Table1[[#This Row],[Year Accepted]]=2022,Table1[[#This Row],[2021 Tax Bill]],Table1[[#This Row],[2022 Tax Bill]])</f>
        <v>1729.17</v>
      </c>
      <c r="AH287" s="2">
        <f>IF(Table1[[#This Row],[Year Accepted]]=2022,Table1[[#This Row],[2022 Tax Bill]],Table1[[#This Row],[2023 Tax Bill]])</f>
        <v>1326.45</v>
      </c>
    </row>
    <row r="288" spans="1:34" x14ac:dyDescent="0.25">
      <c r="A288" s="3" t="s">
        <v>25</v>
      </c>
      <c r="B288" s="3" t="s">
        <v>26</v>
      </c>
      <c r="C288" s="3" t="s">
        <v>27</v>
      </c>
      <c r="D288" s="3" t="s">
        <v>4751</v>
      </c>
      <c r="E288" s="3" t="s">
        <v>4752</v>
      </c>
      <c r="F288" s="3" t="s">
        <v>4753</v>
      </c>
      <c r="G288" s="3">
        <v>2022</v>
      </c>
      <c r="H288" s="3">
        <v>2021</v>
      </c>
      <c r="I288" s="4">
        <v>268020</v>
      </c>
      <c r="J288" s="3" t="s">
        <v>197</v>
      </c>
      <c r="K288" s="4">
        <v>53896.38</v>
      </c>
      <c r="L288" s="4">
        <v>201017</v>
      </c>
      <c r="M288" s="3" t="s">
        <v>197</v>
      </c>
      <c r="N288" s="4">
        <v>41345.61</v>
      </c>
      <c r="O288" s="4">
        <v>201017</v>
      </c>
      <c r="P288" s="3" t="s">
        <v>197</v>
      </c>
      <c r="Q288" s="4">
        <v>42564.23</v>
      </c>
      <c r="R288" s="3">
        <v>-87.561181668149501</v>
      </c>
      <c r="S288" s="3">
        <v>41.764063456747301</v>
      </c>
      <c r="T288" s="3" t="s">
        <v>4754</v>
      </c>
      <c r="U288" s="3" t="s">
        <v>33</v>
      </c>
      <c r="V288" s="3" t="s">
        <v>94</v>
      </c>
      <c r="W288" s="3" t="s">
        <v>55</v>
      </c>
      <c r="X288" s="3" t="s">
        <v>79</v>
      </c>
      <c r="Y288" s="3" t="s">
        <v>95</v>
      </c>
      <c r="Z288" s="3" t="s">
        <v>57</v>
      </c>
      <c r="AA288" s="8">
        <f>Table1[[#This Row],[2022 AV (BOR final)]]-Table1[[#This Row],[2021 AV (BOR final)]]</f>
        <v>-67003</v>
      </c>
      <c r="AB288" s="8">
        <f>Table1[[#This Row],[2023 AV (BOR final)]]-Table1[[#This Row],[2022 AV (BOR final)]]</f>
        <v>0</v>
      </c>
      <c r="AC288" s="8">
        <f>Table1[[#This Row],[2022 Tax Bill]]-Table1[[#This Row],[2021 Tax Bill]]</f>
        <v>-12550.769999999997</v>
      </c>
      <c r="AD288" s="3">
        <f>COUNTIF(D:D,Table1[[#This Row],[Project Name]])</f>
        <v>1</v>
      </c>
      <c r="AE288" s="2">
        <f>IF(Table1[[#This Row],[Year Accepted]]=2022,Table1[[#This Row],[2021 AV (BOR final)]],Table1[[#This Row],[2022 AV (BOR final)]])</f>
        <v>268020</v>
      </c>
      <c r="AF288" s="2">
        <f>IF(Table1[[#This Row],[Year Accepted]]=2022,Table1[[#This Row],[2022 AV (BOR final)]],Table1[[#This Row],[2023 AV (BOR final)]])</f>
        <v>201017</v>
      </c>
      <c r="AG288" s="2">
        <f>IF(Table1[[#This Row],[Year Accepted]]=2022,Table1[[#This Row],[2021 Tax Bill]],Table1[[#This Row],[2022 Tax Bill]])</f>
        <v>53896.38</v>
      </c>
      <c r="AH288" s="2">
        <f>IF(Table1[[#This Row],[Year Accepted]]=2022,Table1[[#This Row],[2022 Tax Bill]],Table1[[#This Row],[2023 Tax Bill]])</f>
        <v>41345.61</v>
      </c>
    </row>
    <row r="289" spans="1:34" x14ac:dyDescent="0.25">
      <c r="A289" s="3" t="s">
        <v>25</v>
      </c>
      <c r="B289" s="3" t="s">
        <v>26</v>
      </c>
      <c r="C289" s="3" t="s">
        <v>27</v>
      </c>
      <c r="D289" s="3" t="s">
        <v>287</v>
      </c>
      <c r="E289" s="3" t="s">
        <v>517</v>
      </c>
      <c r="F289" s="3" t="s">
        <v>518</v>
      </c>
      <c r="G289" s="3">
        <v>2022</v>
      </c>
      <c r="H289" s="3">
        <v>2021</v>
      </c>
      <c r="I289" s="4">
        <v>199479</v>
      </c>
      <c r="J289" s="3" t="s">
        <v>126</v>
      </c>
      <c r="K289" s="4">
        <v>40113.42</v>
      </c>
      <c r="L289" s="4">
        <v>149609</v>
      </c>
      <c r="M289" s="3" t="s">
        <v>126</v>
      </c>
      <c r="N289" s="4">
        <v>30771.93</v>
      </c>
      <c r="O289" s="4">
        <v>149609</v>
      </c>
      <c r="P289" s="3" t="s">
        <v>126</v>
      </c>
      <c r="Q289" s="4">
        <v>31678.87</v>
      </c>
      <c r="R289" s="3">
        <v>-87.560369533738196</v>
      </c>
      <c r="S289" s="3">
        <v>41.764474569643902</v>
      </c>
      <c r="T289" s="3" t="s">
        <v>519</v>
      </c>
      <c r="U289" s="3" t="s">
        <v>33</v>
      </c>
      <c r="V289" s="3" t="s">
        <v>94</v>
      </c>
      <c r="W289" s="3" t="s">
        <v>55</v>
      </c>
      <c r="X289" s="3" t="s">
        <v>79</v>
      </c>
      <c r="Y289" s="3" t="s">
        <v>95</v>
      </c>
      <c r="Z289" s="3" t="s">
        <v>57</v>
      </c>
      <c r="AA289" s="8">
        <f>Table1[[#This Row],[2022 AV (BOR final)]]-Table1[[#This Row],[2021 AV (BOR final)]]</f>
        <v>-49870</v>
      </c>
      <c r="AB289" s="8">
        <f>Table1[[#This Row],[2023 AV (BOR final)]]-Table1[[#This Row],[2022 AV (BOR final)]]</f>
        <v>0</v>
      </c>
      <c r="AC289" s="8">
        <f>Table1[[#This Row],[2022 Tax Bill]]-Table1[[#This Row],[2021 Tax Bill]]</f>
        <v>-9341.489999999998</v>
      </c>
      <c r="AD289" s="3">
        <f>COUNTIF(D:D,Table1[[#This Row],[Project Name]])</f>
        <v>2</v>
      </c>
      <c r="AE289" s="2">
        <f>IF(Table1[[#This Row],[Year Accepted]]=2022,Table1[[#This Row],[2021 AV (BOR final)]],Table1[[#This Row],[2022 AV (BOR final)]])</f>
        <v>199479</v>
      </c>
      <c r="AF289" s="2">
        <f>IF(Table1[[#This Row],[Year Accepted]]=2022,Table1[[#This Row],[2022 AV (BOR final)]],Table1[[#This Row],[2023 AV (BOR final)]])</f>
        <v>149609</v>
      </c>
      <c r="AG289" s="2">
        <f>IF(Table1[[#This Row],[Year Accepted]]=2022,Table1[[#This Row],[2021 Tax Bill]],Table1[[#This Row],[2022 Tax Bill]])</f>
        <v>40113.42</v>
      </c>
      <c r="AH289" s="2">
        <f>IF(Table1[[#This Row],[Year Accepted]]=2022,Table1[[#This Row],[2022 Tax Bill]],Table1[[#This Row],[2023 Tax Bill]])</f>
        <v>30771.93</v>
      </c>
    </row>
    <row r="290" spans="1:34" x14ac:dyDescent="0.25">
      <c r="A290" s="3" t="s">
        <v>25</v>
      </c>
      <c r="B290" s="3" t="s">
        <v>26</v>
      </c>
      <c r="C290" s="3" t="s">
        <v>27</v>
      </c>
      <c r="D290" s="3" t="s">
        <v>287</v>
      </c>
      <c r="E290" s="3" t="s">
        <v>288</v>
      </c>
      <c r="F290" s="3" t="s">
        <v>289</v>
      </c>
      <c r="G290" s="3">
        <v>2022</v>
      </c>
      <c r="H290" s="3">
        <v>2021</v>
      </c>
      <c r="I290" s="4">
        <v>10133</v>
      </c>
      <c r="J290" s="3" t="s">
        <v>149</v>
      </c>
      <c r="K290" s="4">
        <v>2037.63</v>
      </c>
      <c r="L290" s="4">
        <v>7599</v>
      </c>
      <c r="M290" s="3" t="s">
        <v>149</v>
      </c>
      <c r="N290" s="4">
        <v>1562.97</v>
      </c>
      <c r="O290" s="4">
        <v>7599</v>
      </c>
      <c r="P290" s="3" t="s">
        <v>149</v>
      </c>
      <c r="Q290" s="4">
        <v>1609.05</v>
      </c>
      <c r="R290" s="3">
        <v>-87.560543367628597</v>
      </c>
      <c r="S290" s="3">
        <v>41.764651890872102</v>
      </c>
      <c r="T290" s="3" t="s">
        <v>290</v>
      </c>
      <c r="U290" s="3" t="s">
        <v>33</v>
      </c>
      <c r="V290" s="3" t="s">
        <v>94</v>
      </c>
      <c r="W290" s="3" t="s">
        <v>55</v>
      </c>
      <c r="X290" s="3" t="s">
        <v>79</v>
      </c>
      <c r="Y290" s="3" t="s">
        <v>95</v>
      </c>
      <c r="Z290" s="3" t="s">
        <v>57</v>
      </c>
      <c r="AA290" s="8">
        <f>Table1[[#This Row],[2022 AV (BOR final)]]-Table1[[#This Row],[2021 AV (BOR final)]]</f>
        <v>-2534</v>
      </c>
      <c r="AB290" s="8">
        <f>Table1[[#This Row],[2023 AV (BOR final)]]-Table1[[#This Row],[2022 AV (BOR final)]]</f>
        <v>0</v>
      </c>
      <c r="AC290" s="8">
        <f>Table1[[#This Row],[2022 Tax Bill]]-Table1[[#This Row],[2021 Tax Bill]]</f>
        <v>-474.66000000000008</v>
      </c>
      <c r="AD290" s="3">
        <f>COUNTIF(D:D,Table1[[#This Row],[Project Name]])</f>
        <v>2</v>
      </c>
      <c r="AE290" s="2">
        <f>IF(Table1[[#This Row],[Year Accepted]]=2022,Table1[[#This Row],[2021 AV (BOR final)]],Table1[[#This Row],[2022 AV (BOR final)]])</f>
        <v>10133</v>
      </c>
      <c r="AF290" s="2">
        <f>IF(Table1[[#This Row],[Year Accepted]]=2022,Table1[[#This Row],[2022 AV (BOR final)]],Table1[[#This Row],[2023 AV (BOR final)]])</f>
        <v>7599</v>
      </c>
      <c r="AG290" s="2">
        <f>IF(Table1[[#This Row],[Year Accepted]]=2022,Table1[[#This Row],[2021 Tax Bill]],Table1[[#This Row],[2022 Tax Bill]])</f>
        <v>2037.63</v>
      </c>
      <c r="AH290" s="2">
        <f>IF(Table1[[#This Row],[Year Accepted]]=2022,Table1[[#This Row],[2022 Tax Bill]],Table1[[#This Row],[2023 Tax Bill]])</f>
        <v>1562.97</v>
      </c>
    </row>
    <row r="291" spans="1:34" x14ac:dyDescent="0.25">
      <c r="A291" s="3" t="s">
        <v>25</v>
      </c>
      <c r="B291" s="3" t="s">
        <v>26</v>
      </c>
      <c r="C291" s="3" t="s">
        <v>27</v>
      </c>
      <c r="D291" s="3" t="s">
        <v>178</v>
      </c>
      <c r="E291" s="3" t="s">
        <v>179</v>
      </c>
      <c r="F291" s="3" t="s">
        <v>180</v>
      </c>
      <c r="G291" s="3">
        <v>2022</v>
      </c>
      <c r="H291" s="3">
        <v>2021</v>
      </c>
      <c r="I291" s="4">
        <v>107359</v>
      </c>
      <c r="J291" s="3" t="s">
        <v>52</v>
      </c>
      <c r="K291" s="4">
        <v>21588.92</v>
      </c>
      <c r="L291" s="4">
        <v>67802</v>
      </c>
      <c r="M291" s="3" t="s">
        <v>52</v>
      </c>
      <c r="N291" s="4">
        <v>13945.69</v>
      </c>
      <c r="O291" s="4">
        <v>67802</v>
      </c>
      <c r="P291" s="3" t="s">
        <v>52</v>
      </c>
      <c r="Q291" s="4">
        <v>14356.67</v>
      </c>
      <c r="R291" s="3">
        <v>-87.561078824883495</v>
      </c>
      <c r="S291" s="3">
        <v>41.758212778146699</v>
      </c>
      <c r="T291" s="3" t="s">
        <v>181</v>
      </c>
      <c r="U291" s="3" t="s">
        <v>33</v>
      </c>
      <c r="V291" s="3" t="s">
        <v>94</v>
      </c>
      <c r="W291" s="3" t="s">
        <v>55</v>
      </c>
      <c r="X291" s="3" t="s">
        <v>79</v>
      </c>
      <c r="Y291" s="3" t="s">
        <v>95</v>
      </c>
      <c r="Z291" s="3" t="s">
        <v>57</v>
      </c>
      <c r="AA291" s="8">
        <f>Table1[[#This Row],[2022 AV (BOR final)]]-Table1[[#This Row],[2021 AV (BOR final)]]</f>
        <v>-39557</v>
      </c>
      <c r="AB291" s="8">
        <f>Table1[[#This Row],[2023 AV (BOR final)]]-Table1[[#This Row],[2022 AV (BOR final)]]</f>
        <v>0</v>
      </c>
      <c r="AC291" s="8">
        <f>Table1[[#This Row],[2022 Tax Bill]]-Table1[[#This Row],[2021 Tax Bill]]</f>
        <v>-7643.2299999999977</v>
      </c>
      <c r="AD291" s="3">
        <f>COUNTIF(D:D,Table1[[#This Row],[Project Name]])</f>
        <v>2</v>
      </c>
      <c r="AE291" s="2">
        <f>IF(Table1[[#This Row],[Year Accepted]]=2022,Table1[[#This Row],[2021 AV (BOR final)]],Table1[[#This Row],[2022 AV (BOR final)]])</f>
        <v>107359</v>
      </c>
      <c r="AF291" s="2">
        <f>IF(Table1[[#This Row],[Year Accepted]]=2022,Table1[[#This Row],[2022 AV (BOR final)]],Table1[[#This Row],[2023 AV (BOR final)]])</f>
        <v>67802</v>
      </c>
      <c r="AG291" s="2">
        <f>IF(Table1[[#This Row],[Year Accepted]]=2022,Table1[[#This Row],[2021 Tax Bill]],Table1[[#This Row],[2022 Tax Bill]])</f>
        <v>21588.92</v>
      </c>
      <c r="AH291" s="2">
        <f>IF(Table1[[#This Row],[Year Accepted]]=2022,Table1[[#This Row],[2022 Tax Bill]],Table1[[#This Row],[2023 Tax Bill]])</f>
        <v>13945.69</v>
      </c>
    </row>
    <row r="292" spans="1:34" x14ac:dyDescent="0.25">
      <c r="A292" s="3" t="s">
        <v>25</v>
      </c>
      <c r="B292" s="3" t="s">
        <v>26</v>
      </c>
      <c r="C292" s="3" t="s">
        <v>27</v>
      </c>
      <c r="D292" s="3" t="s">
        <v>3978</v>
      </c>
      <c r="E292" s="3" t="s">
        <v>3979</v>
      </c>
      <c r="F292" s="3" t="s">
        <v>3980</v>
      </c>
      <c r="G292" s="3">
        <v>2022</v>
      </c>
      <c r="H292" s="3">
        <v>2021</v>
      </c>
      <c r="I292" s="4">
        <v>61389</v>
      </c>
      <c r="J292" s="3" t="s">
        <v>52</v>
      </c>
      <c r="K292" s="4">
        <v>12344.78</v>
      </c>
      <c r="L292" s="4">
        <v>46044</v>
      </c>
      <c r="M292" s="3" t="s">
        <v>52</v>
      </c>
      <c r="N292" s="4">
        <v>9470.4500000000007</v>
      </c>
      <c r="O292" s="4">
        <v>46044</v>
      </c>
      <c r="P292" s="3" t="s">
        <v>52</v>
      </c>
      <c r="Q292" s="4">
        <v>9749.59</v>
      </c>
      <c r="R292" s="3">
        <v>-87.563017554729797</v>
      </c>
      <c r="S292" s="3">
        <v>41.755570249450599</v>
      </c>
      <c r="T292" s="3" t="s">
        <v>3981</v>
      </c>
      <c r="U292" s="3" t="s">
        <v>33</v>
      </c>
      <c r="V292" s="3" t="s">
        <v>94</v>
      </c>
      <c r="W292" s="3" t="s">
        <v>55</v>
      </c>
      <c r="X292" s="3" t="s">
        <v>79</v>
      </c>
      <c r="Y292" s="3" t="s">
        <v>95</v>
      </c>
      <c r="Z292" s="3" t="s">
        <v>57</v>
      </c>
      <c r="AA292" s="8">
        <f>Table1[[#This Row],[2022 AV (BOR final)]]-Table1[[#This Row],[2021 AV (BOR final)]]</f>
        <v>-15345</v>
      </c>
      <c r="AB292" s="8">
        <f>Table1[[#This Row],[2023 AV (BOR final)]]-Table1[[#This Row],[2022 AV (BOR final)]]</f>
        <v>0</v>
      </c>
      <c r="AC292" s="8">
        <f>Table1[[#This Row],[2022 Tax Bill]]-Table1[[#This Row],[2021 Tax Bill]]</f>
        <v>-2874.33</v>
      </c>
      <c r="AD292" s="3">
        <f>COUNTIF(D:D,Table1[[#This Row],[Project Name]])</f>
        <v>1</v>
      </c>
      <c r="AE292" s="2">
        <f>IF(Table1[[#This Row],[Year Accepted]]=2022,Table1[[#This Row],[2021 AV (BOR final)]],Table1[[#This Row],[2022 AV (BOR final)]])</f>
        <v>61389</v>
      </c>
      <c r="AF292" s="2">
        <f>IF(Table1[[#This Row],[Year Accepted]]=2022,Table1[[#This Row],[2022 AV (BOR final)]],Table1[[#This Row],[2023 AV (BOR final)]])</f>
        <v>46044</v>
      </c>
      <c r="AG292" s="2">
        <f>IF(Table1[[#This Row],[Year Accepted]]=2022,Table1[[#This Row],[2021 Tax Bill]],Table1[[#This Row],[2022 Tax Bill]])</f>
        <v>12344.78</v>
      </c>
      <c r="AH292" s="2">
        <f>IF(Table1[[#This Row],[Year Accepted]]=2022,Table1[[#This Row],[2022 Tax Bill]],Table1[[#This Row],[2023 Tax Bill]])</f>
        <v>9470.4500000000007</v>
      </c>
    </row>
    <row r="293" spans="1:34" x14ac:dyDescent="0.25">
      <c r="A293" s="3" t="s">
        <v>25</v>
      </c>
      <c r="B293" s="3" t="s">
        <v>26</v>
      </c>
      <c r="C293" s="3" t="s">
        <v>27</v>
      </c>
      <c r="D293" s="3" t="s">
        <v>5310</v>
      </c>
      <c r="E293" s="3" t="s">
        <v>5311</v>
      </c>
      <c r="F293" s="3" t="s">
        <v>5312</v>
      </c>
      <c r="G293" s="3">
        <v>2022</v>
      </c>
      <c r="H293" s="3">
        <v>2021</v>
      </c>
      <c r="I293" s="4">
        <v>196247</v>
      </c>
      <c r="J293" s="3" t="s">
        <v>52</v>
      </c>
      <c r="K293" s="4">
        <v>39463.480000000003</v>
      </c>
      <c r="L293" s="4">
        <v>127560</v>
      </c>
      <c r="M293" s="3" t="s">
        <v>52</v>
      </c>
      <c r="N293" s="4">
        <v>26236.82</v>
      </c>
      <c r="O293" s="4">
        <v>127560</v>
      </c>
      <c r="P293" s="3" t="s">
        <v>52</v>
      </c>
      <c r="Q293" s="4">
        <v>27010.080000000002</v>
      </c>
      <c r="R293" s="3">
        <v>-87.563044760227797</v>
      </c>
      <c r="S293" s="3">
        <v>41.756961151230897</v>
      </c>
      <c r="T293" s="3" t="s">
        <v>5313</v>
      </c>
      <c r="U293" s="3" t="s">
        <v>33</v>
      </c>
      <c r="V293" s="3" t="s">
        <v>94</v>
      </c>
      <c r="W293" s="3" t="s">
        <v>55</v>
      </c>
      <c r="X293" s="3" t="s">
        <v>79</v>
      </c>
      <c r="Y293" s="3" t="s">
        <v>95</v>
      </c>
      <c r="Z293" s="3" t="s">
        <v>57</v>
      </c>
      <c r="AA293" s="8">
        <f>Table1[[#This Row],[2022 AV (BOR final)]]-Table1[[#This Row],[2021 AV (BOR final)]]</f>
        <v>-68687</v>
      </c>
      <c r="AB293" s="8">
        <f>Table1[[#This Row],[2023 AV (BOR final)]]-Table1[[#This Row],[2022 AV (BOR final)]]</f>
        <v>0</v>
      </c>
      <c r="AC293" s="8">
        <f>Table1[[#This Row],[2022 Tax Bill]]-Table1[[#This Row],[2021 Tax Bill]]</f>
        <v>-13226.660000000003</v>
      </c>
      <c r="AD293" s="3">
        <f>COUNTIF(D:D,Table1[[#This Row],[Project Name]])</f>
        <v>1</v>
      </c>
      <c r="AE293" s="2">
        <f>IF(Table1[[#This Row],[Year Accepted]]=2022,Table1[[#This Row],[2021 AV (BOR final)]],Table1[[#This Row],[2022 AV (BOR final)]])</f>
        <v>196247</v>
      </c>
      <c r="AF293" s="2">
        <f>IF(Table1[[#This Row],[Year Accepted]]=2022,Table1[[#This Row],[2022 AV (BOR final)]],Table1[[#This Row],[2023 AV (BOR final)]])</f>
        <v>127560</v>
      </c>
      <c r="AG293" s="2">
        <f>IF(Table1[[#This Row],[Year Accepted]]=2022,Table1[[#This Row],[2021 Tax Bill]],Table1[[#This Row],[2022 Tax Bill]])</f>
        <v>39463.480000000003</v>
      </c>
      <c r="AH293" s="2">
        <f>IF(Table1[[#This Row],[Year Accepted]]=2022,Table1[[#This Row],[2022 Tax Bill]],Table1[[#This Row],[2023 Tax Bill]])</f>
        <v>26236.82</v>
      </c>
    </row>
    <row r="294" spans="1:34" x14ac:dyDescent="0.25">
      <c r="A294" s="3" t="s">
        <v>25</v>
      </c>
      <c r="B294" s="3" t="s">
        <v>26</v>
      </c>
      <c r="C294" s="3" t="s">
        <v>27</v>
      </c>
      <c r="D294" s="3" t="s">
        <v>1520</v>
      </c>
      <c r="E294" s="3" t="s">
        <v>1521</v>
      </c>
      <c r="F294" s="3" t="s">
        <v>1522</v>
      </c>
      <c r="G294" s="3">
        <v>2022</v>
      </c>
      <c r="H294" s="3">
        <v>2021</v>
      </c>
      <c r="I294" s="4">
        <v>56670</v>
      </c>
      <c r="J294" s="3" t="s">
        <v>52</v>
      </c>
      <c r="K294" s="4">
        <v>11395.82</v>
      </c>
      <c r="L294" s="4">
        <v>56670</v>
      </c>
      <c r="M294" s="3" t="s">
        <v>52</v>
      </c>
      <c r="N294" s="4">
        <v>11656.01</v>
      </c>
      <c r="O294" s="4">
        <v>36835</v>
      </c>
      <c r="P294" s="3" t="s">
        <v>52</v>
      </c>
      <c r="Q294" s="4">
        <v>7799.57</v>
      </c>
      <c r="R294" s="3">
        <v>-87.561037945538899</v>
      </c>
      <c r="S294" s="3">
        <v>41.756125932553097</v>
      </c>
      <c r="T294" s="3" t="s">
        <v>1523</v>
      </c>
      <c r="U294" s="3" t="s">
        <v>33</v>
      </c>
      <c r="V294" s="3" t="s">
        <v>94</v>
      </c>
      <c r="W294" s="3" t="s">
        <v>55</v>
      </c>
      <c r="X294" s="3" t="s">
        <v>79</v>
      </c>
      <c r="Y294" s="3" t="s">
        <v>95</v>
      </c>
      <c r="Z294" s="3" t="s">
        <v>57</v>
      </c>
      <c r="AA294" s="8">
        <f>Table1[[#This Row],[2022 AV (BOR final)]]-Table1[[#This Row],[2021 AV (BOR final)]]</f>
        <v>0</v>
      </c>
      <c r="AB294" s="8">
        <f>Table1[[#This Row],[2023 AV (BOR final)]]-Table1[[#This Row],[2022 AV (BOR final)]]</f>
        <v>-19835</v>
      </c>
      <c r="AC294" s="8">
        <f>Table1[[#This Row],[2022 Tax Bill]]-Table1[[#This Row],[2021 Tax Bill]]</f>
        <v>260.19000000000051</v>
      </c>
      <c r="AD294" s="3">
        <f>COUNTIF(D:D,Table1[[#This Row],[Project Name]])</f>
        <v>2</v>
      </c>
      <c r="AE294" s="2">
        <f>IF(Table1[[#This Row],[Year Accepted]]=2022,Table1[[#This Row],[2021 AV (BOR final)]],Table1[[#This Row],[2022 AV (BOR final)]])</f>
        <v>56670</v>
      </c>
      <c r="AF294" s="2">
        <f>IF(Table1[[#This Row],[Year Accepted]]=2022,Table1[[#This Row],[2022 AV (BOR final)]],Table1[[#This Row],[2023 AV (BOR final)]])</f>
        <v>56670</v>
      </c>
      <c r="AG294" s="2">
        <f>IF(Table1[[#This Row],[Year Accepted]]=2022,Table1[[#This Row],[2021 Tax Bill]],Table1[[#This Row],[2022 Tax Bill]])</f>
        <v>11395.82</v>
      </c>
      <c r="AH294" s="2">
        <f>IF(Table1[[#This Row],[Year Accepted]]=2022,Table1[[#This Row],[2022 Tax Bill]],Table1[[#This Row],[2023 Tax Bill]])</f>
        <v>11656.01</v>
      </c>
    </row>
    <row r="295" spans="1:34" x14ac:dyDescent="0.25">
      <c r="A295" s="3" t="s">
        <v>25</v>
      </c>
      <c r="B295" s="3" t="s">
        <v>26</v>
      </c>
      <c r="C295" s="3" t="s">
        <v>27</v>
      </c>
      <c r="D295" s="3" t="s">
        <v>3771</v>
      </c>
      <c r="E295" s="3" t="s">
        <v>3772</v>
      </c>
      <c r="F295" s="3" t="s">
        <v>3773</v>
      </c>
      <c r="G295" s="3">
        <v>2022</v>
      </c>
      <c r="H295" s="3">
        <v>2021</v>
      </c>
      <c r="I295" s="4">
        <v>185858</v>
      </c>
      <c r="J295" s="3" t="s">
        <v>52</v>
      </c>
      <c r="K295" s="4">
        <v>37374.35</v>
      </c>
      <c r="L295" s="4">
        <v>120807</v>
      </c>
      <c r="M295" s="3" t="s">
        <v>52</v>
      </c>
      <c r="N295" s="4">
        <v>24847.83</v>
      </c>
      <c r="O295" s="4">
        <v>120807</v>
      </c>
      <c r="P295" s="3" t="s">
        <v>52</v>
      </c>
      <c r="Q295" s="4">
        <v>25580.18</v>
      </c>
      <c r="R295" s="3">
        <v>-87.565915148717494</v>
      </c>
      <c r="S295" s="3">
        <v>41.753801093518597</v>
      </c>
      <c r="T295" s="3" t="s">
        <v>3774</v>
      </c>
      <c r="U295" s="3" t="s">
        <v>33</v>
      </c>
      <c r="V295" s="3" t="s">
        <v>94</v>
      </c>
      <c r="W295" s="3" t="s">
        <v>55</v>
      </c>
      <c r="X295" s="3" t="s">
        <v>79</v>
      </c>
      <c r="Y295" s="3" t="s">
        <v>95</v>
      </c>
      <c r="Z295" s="3" t="s">
        <v>57</v>
      </c>
      <c r="AA295" s="8">
        <f>Table1[[#This Row],[2022 AV (BOR final)]]-Table1[[#This Row],[2021 AV (BOR final)]]</f>
        <v>-65051</v>
      </c>
      <c r="AB295" s="8">
        <f>Table1[[#This Row],[2023 AV (BOR final)]]-Table1[[#This Row],[2022 AV (BOR final)]]</f>
        <v>0</v>
      </c>
      <c r="AC295" s="8">
        <f>Table1[[#This Row],[2022 Tax Bill]]-Table1[[#This Row],[2021 Tax Bill]]</f>
        <v>-12526.519999999997</v>
      </c>
      <c r="AD295" s="3">
        <f>COUNTIF(D:D,Table1[[#This Row],[Project Name]])</f>
        <v>1</v>
      </c>
      <c r="AE295" s="2">
        <f>IF(Table1[[#This Row],[Year Accepted]]=2022,Table1[[#This Row],[2021 AV (BOR final)]],Table1[[#This Row],[2022 AV (BOR final)]])</f>
        <v>185858</v>
      </c>
      <c r="AF295" s="2">
        <f>IF(Table1[[#This Row],[Year Accepted]]=2022,Table1[[#This Row],[2022 AV (BOR final)]],Table1[[#This Row],[2023 AV (BOR final)]])</f>
        <v>120807</v>
      </c>
      <c r="AG295" s="2">
        <f>IF(Table1[[#This Row],[Year Accepted]]=2022,Table1[[#This Row],[2021 Tax Bill]],Table1[[#This Row],[2022 Tax Bill]])</f>
        <v>37374.35</v>
      </c>
      <c r="AH295" s="2">
        <f>IF(Table1[[#This Row],[Year Accepted]]=2022,Table1[[#This Row],[2022 Tax Bill]],Table1[[#This Row],[2023 Tax Bill]])</f>
        <v>24847.83</v>
      </c>
    </row>
    <row r="296" spans="1:34" x14ac:dyDescent="0.25">
      <c r="A296" s="3" t="s">
        <v>25</v>
      </c>
      <c r="B296" s="3" t="s">
        <v>26</v>
      </c>
      <c r="C296" s="3" t="s">
        <v>27</v>
      </c>
      <c r="D296" s="3" t="s">
        <v>90</v>
      </c>
      <c r="E296" s="3" t="s">
        <v>91</v>
      </c>
      <c r="F296" s="3" t="s">
        <v>92</v>
      </c>
      <c r="G296" s="3">
        <v>2022</v>
      </c>
      <c r="H296" s="3">
        <v>2021</v>
      </c>
      <c r="I296" s="4">
        <v>196247</v>
      </c>
      <c r="J296" s="3" t="s">
        <v>52</v>
      </c>
      <c r="K296" s="4">
        <v>39463.480000000003</v>
      </c>
      <c r="L296" s="4">
        <v>127560</v>
      </c>
      <c r="M296" s="3" t="s">
        <v>52</v>
      </c>
      <c r="N296" s="4">
        <v>26236.82</v>
      </c>
      <c r="O296" s="4">
        <v>127560</v>
      </c>
      <c r="P296" s="3" t="s">
        <v>52</v>
      </c>
      <c r="Q296" s="4">
        <v>27010.080000000002</v>
      </c>
      <c r="R296" s="3">
        <v>-87.564194981784695</v>
      </c>
      <c r="S296" s="3">
        <v>41.753824207849298</v>
      </c>
      <c r="T296" s="3" t="s">
        <v>93</v>
      </c>
      <c r="U296" s="3" t="s">
        <v>33</v>
      </c>
      <c r="V296" s="3" t="s">
        <v>94</v>
      </c>
      <c r="W296" s="3" t="s">
        <v>55</v>
      </c>
      <c r="X296" s="3" t="s">
        <v>79</v>
      </c>
      <c r="Y296" s="3" t="s">
        <v>95</v>
      </c>
      <c r="Z296" s="3" t="s">
        <v>57</v>
      </c>
      <c r="AA296" s="8">
        <f>Table1[[#This Row],[2022 AV (BOR final)]]-Table1[[#This Row],[2021 AV (BOR final)]]</f>
        <v>-68687</v>
      </c>
      <c r="AB296" s="8">
        <f>Table1[[#This Row],[2023 AV (BOR final)]]-Table1[[#This Row],[2022 AV (BOR final)]]</f>
        <v>0</v>
      </c>
      <c r="AC296" s="8">
        <f>Table1[[#This Row],[2022 Tax Bill]]-Table1[[#This Row],[2021 Tax Bill]]</f>
        <v>-13226.660000000003</v>
      </c>
      <c r="AD296" s="3">
        <f>COUNTIF(D:D,Table1[[#This Row],[Project Name]])</f>
        <v>1</v>
      </c>
      <c r="AE296" s="2">
        <f>IF(Table1[[#This Row],[Year Accepted]]=2022,Table1[[#This Row],[2021 AV (BOR final)]],Table1[[#This Row],[2022 AV (BOR final)]])</f>
        <v>196247</v>
      </c>
      <c r="AF296" s="2">
        <f>IF(Table1[[#This Row],[Year Accepted]]=2022,Table1[[#This Row],[2022 AV (BOR final)]],Table1[[#This Row],[2023 AV (BOR final)]])</f>
        <v>127560</v>
      </c>
      <c r="AG296" s="2">
        <f>IF(Table1[[#This Row],[Year Accepted]]=2022,Table1[[#This Row],[2021 Tax Bill]],Table1[[#This Row],[2022 Tax Bill]])</f>
        <v>39463.480000000003</v>
      </c>
      <c r="AH296" s="2">
        <f>IF(Table1[[#This Row],[Year Accepted]]=2022,Table1[[#This Row],[2022 Tax Bill]],Table1[[#This Row],[2023 Tax Bill]])</f>
        <v>26236.82</v>
      </c>
    </row>
    <row r="297" spans="1:34" x14ac:dyDescent="0.25">
      <c r="A297" s="3" t="s">
        <v>25</v>
      </c>
      <c r="B297" s="3" t="s">
        <v>26</v>
      </c>
      <c r="C297" s="3" t="s">
        <v>27</v>
      </c>
      <c r="D297" s="3" t="s">
        <v>178</v>
      </c>
      <c r="E297" s="3" t="s">
        <v>5137</v>
      </c>
      <c r="F297" s="3" t="s">
        <v>5138</v>
      </c>
      <c r="G297" s="3">
        <v>2022</v>
      </c>
      <c r="H297" s="3">
        <v>2021</v>
      </c>
      <c r="I297" s="4">
        <v>23330</v>
      </c>
      <c r="J297" s="3" t="s">
        <v>240</v>
      </c>
      <c r="K297" s="4">
        <v>4691.45</v>
      </c>
      <c r="L297" s="4">
        <v>23330</v>
      </c>
      <c r="M297" s="3" t="s">
        <v>240</v>
      </c>
      <c r="N297" s="4">
        <v>4798.57</v>
      </c>
      <c r="O297" s="4">
        <v>22366</v>
      </c>
      <c r="P297" s="3" t="s">
        <v>240</v>
      </c>
      <c r="Q297" s="4">
        <v>4735.8999999999996</v>
      </c>
      <c r="R297" s="3">
        <v>-87.564680335430097</v>
      </c>
      <c r="S297" s="3">
        <v>41.752391880775498</v>
      </c>
      <c r="T297" s="3" t="s">
        <v>5139</v>
      </c>
      <c r="U297" s="3" t="s">
        <v>33</v>
      </c>
      <c r="V297" s="3" t="s">
        <v>94</v>
      </c>
      <c r="W297" s="3" t="s">
        <v>55</v>
      </c>
      <c r="X297" s="3" t="s">
        <v>79</v>
      </c>
      <c r="Y297" s="3" t="s">
        <v>95</v>
      </c>
      <c r="Z297" s="3" t="s">
        <v>57</v>
      </c>
      <c r="AA297" s="8">
        <f>Table1[[#This Row],[2022 AV (BOR final)]]-Table1[[#This Row],[2021 AV (BOR final)]]</f>
        <v>0</v>
      </c>
      <c r="AB297" s="8">
        <f>Table1[[#This Row],[2023 AV (BOR final)]]-Table1[[#This Row],[2022 AV (BOR final)]]</f>
        <v>-964</v>
      </c>
      <c r="AC297" s="8">
        <f>Table1[[#This Row],[2022 Tax Bill]]-Table1[[#This Row],[2021 Tax Bill]]</f>
        <v>107.11999999999989</v>
      </c>
      <c r="AD297" s="3">
        <f>COUNTIF(D:D,Table1[[#This Row],[Project Name]])</f>
        <v>2</v>
      </c>
      <c r="AE297" s="2">
        <f>IF(Table1[[#This Row],[Year Accepted]]=2022,Table1[[#This Row],[2021 AV (BOR final)]],Table1[[#This Row],[2022 AV (BOR final)]])</f>
        <v>23330</v>
      </c>
      <c r="AF297" s="2">
        <f>IF(Table1[[#This Row],[Year Accepted]]=2022,Table1[[#This Row],[2022 AV (BOR final)]],Table1[[#This Row],[2023 AV (BOR final)]])</f>
        <v>23330</v>
      </c>
      <c r="AG297" s="2">
        <f>IF(Table1[[#This Row],[Year Accepted]]=2022,Table1[[#This Row],[2021 Tax Bill]],Table1[[#This Row],[2022 Tax Bill]])</f>
        <v>4691.45</v>
      </c>
      <c r="AH297" s="2">
        <f>IF(Table1[[#This Row],[Year Accepted]]=2022,Table1[[#This Row],[2022 Tax Bill]],Table1[[#This Row],[2023 Tax Bill]])</f>
        <v>4798.57</v>
      </c>
    </row>
    <row r="298" spans="1:34" x14ac:dyDescent="0.25">
      <c r="A298" s="3" t="s">
        <v>25</v>
      </c>
      <c r="B298" s="3" t="s">
        <v>26</v>
      </c>
      <c r="C298" s="3" t="s">
        <v>27</v>
      </c>
      <c r="D298" s="3" t="s">
        <v>4322</v>
      </c>
      <c r="E298" s="3" t="s">
        <v>4323</v>
      </c>
      <c r="F298" s="3" t="s">
        <v>4324</v>
      </c>
      <c r="G298" s="3">
        <v>2022</v>
      </c>
      <c r="H298" s="3">
        <v>2021</v>
      </c>
      <c r="I298" s="4">
        <v>202799</v>
      </c>
      <c r="J298" s="3" t="s">
        <v>738</v>
      </c>
      <c r="K298" s="4">
        <v>40781.050000000003</v>
      </c>
      <c r="L298" s="4">
        <v>131819</v>
      </c>
      <c r="M298" s="3" t="s">
        <v>738</v>
      </c>
      <c r="N298" s="4">
        <v>27112.82</v>
      </c>
      <c r="O298" s="4">
        <v>131819</v>
      </c>
      <c r="P298" s="3" t="s">
        <v>738</v>
      </c>
      <c r="Q298" s="4">
        <v>27911.94</v>
      </c>
      <c r="R298" s="3">
        <v>-87.555972640490793</v>
      </c>
      <c r="S298" s="3">
        <v>41.753904773871902</v>
      </c>
      <c r="T298" s="3" t="s">
        <v>4325</v>
      </c>
      <c r="U298" s="3" t="s">
        <v>33</v>
      </c>
      <c r="V298" s="3" t="s">
        <v>94</v>
      </c>
      <c r="W298" s="3" t="s">
        <v>55</v>
      </c>
      <c r="X298" s="3" t="s">
        <v>79</v>
      </c>
      <c r="Y298" s="3" t="s">
        <v>95</v>
      </c>
      <c r="Z298" s="3" t="s">
        <v>57</v>
      </c>
      <c r="AA298" s="8">
        <f>Table1[[#This Row],[2022 AV (BOR final)]]-Table1[[#This Row],[2021 AV (BOR final)]]</f>
        <v>-70980</v>
      </c>
      <c r="AB298" s="8">
        <f>Table1[[#This Row],[2023 AV (BOR final)]]-Table1[[#This Row],[2022 AV (BOR final)]]</f>
        <v>0</v>
      </c>
      <c r="AC298" s="8">
        <f>Table1[[#This Row],[2022 Tax Bill]]-Table1[[#This Row],[2021 Tax Bill]]</f>
        <v>-13668.230000000003</v>
      </c>
      <c r="AD298" s="3">
        <f>COUNTIF(D:D,Table1[[#This Row],[Project Name]])</f>
        <v>1</v>
      </c>
      <c r="AE298" s="2">
        <f>IF(Table1[[#This Row],[Year Accepted]]=2022,Table1[[#This Row],[2021 AV (BOR final)]],Table1[[#This Row],[2022 AV (BOR final)]])</f>
        <v>202799</v>
      </c>
      <c r="AF298" s="2">
        <f>IF(Table1[[#This Row],[Year Accepted]]=2022,Table1[[#This Row],[2022 AV (BOR final)]],Table1[[#This Row],[2023 AV (BOR final)]])</f>
        <v>131819</v>
      </c>
      <c r="AG298" s="2">
        <f>IF(Table1[[#This Row],[Year Accepted]]=2022,Table1[[#This Row],[2021 Tax Bill]],Table1[[#This Row],[2022 Tax Bill]])</f>
        <v>40781.050000000003</v>
      </c>
      <c r="AH298" s="2">
        <f>IF(Table1[[#This Row],[Year Accepted]]=2022,Table1[[#This Row],[2022 Tax Bill]],Table1[[#This Row],[2023 Tax Bill]])</f>
        <v>27112.82</v>
      </c>
    </row>
    <row r="299" spans="1:34" x14ac:dyDescent="0.25">
      <c r="A299" s="3" t="s">
        <v>25</v>
      </c>
      <c r="B299" s="3" t="s">
        <v>26</v>
      </c>
      <c r="C299" s="3" t="s">
        <v>27</v>
      </c>
      <c r="D299" s="3" t="s">
        <v>2715</v>
      </c>
      <c r="E299" s="3" t="s">
        <v>2716</v>
      </c>
      <c r="F299" s="3" t="s">
        <v>2717</v>
      </c>
      <c r="G299" s="3">
        <v>2022</v>
      </c>
      <c r="H299" s="3">
        <v>2021</v>
      </c>
      <c r="I299" s="4">
        <v>55867</v>
      </c>
      <c r="J299" s="3" t="s">
        <v>52</v>
      </c>
      <c r="K299" s="4">
        <v>11234.35</v>
      </c>
      <c r="L299" s="4">
        <v>36314</v>
      </c>
      <c r="M299" s="3" t="s">
        <v>52</v>
      </c>
      <c r="N299" s="4">
        <v>7469.13</v>
      </c>
      <c r="O299" s="4">
        <v>36314</v>
      </c>
      <c r="P299" s="3" t="s">
        <v>52</v>
      </c>
      <c r="Q299" s="4">
        <v>7689.29</v>
      </c>
      <c r="R299" s="3">
        <v>-87.553736179831603</v>
      </c>
      <c r="S299" s="3">
        <v>41.754667637658997</v>
      </c>
      <c r="T299" s="3" t="s">
        <v>2718</v>
      </c>
      <c r="U299" s="3" t="s">
        <v>33</v>
      </c>
      <c r="V299" s="3" t="s">
        <v>94</v>
      </c>
      <c r="W299" s="3" t="s">
        <v>55</v>
      </c>
      <c r="X299" s="3" t="s">
        <v>79</v>
      </c>
      <c r="Y299" s="3" t="s">
        <v>95</v>
      </c>
      <c r="Z299" s="3" t="s">
        <v>57</v>
      </c>
      <c r="AA299" s="8">
        <f>Table1[[#This Row],[2022 AV (BOR final)]]-Table1[[#This Row],[2021 AV (BOR final)]]</f>
        <v>-19553</v>
      </c>
      <c r="AB299" s="8">
        <f>Table1[[#This Row],[2023 AV (BOR final)]]-Table1[[#This Row],[2022 AV (BOR final)]]</f>
        <v>0</v>
      </c>
      <c r="AC299" s="8">
        <f>Table1[[#This Row],[2022 Tax Bill]]-Table1[[#This Row],[2021 Tax Bill]]</f>
        <v>-3765.2200000000003</v>
      </c>
      <c r="AD299" s="3">
        <f>COUNTIF(D:D,Table1[[#This Row],[Project Name]])</f>
        <v>1</v>
      </c>
      <c r="AE299" s="2">
        <f>IF(Table1[[#This Row],[Year Accepted]]=2022,Table1[[#This Row],[2021 AV (BOR final)]],Table1[[#This Row],[2022 AV (BOR final)]])</f>
        <v>55867</v>
      </c>
      <c r="AF299" s="2">
        <f>IF(Table1[[#This Row],[Year Accepted]]=2022,Table1[[#This Row],[2022 AV (BOR final)]],Table1[[#This Row],[2023 AV (BOR final)]])</f>
        <v>36314</v>
      </c>
      <c r="AG299" s="2">
        <f>IF(Table1[[#This Row],[Year Accepted]]=2022,Table1[[#This Row],[2021 Tax Bill]],Table1[[#This Row],[2022 Tax Bill]])</f>
        <v>11234.35</v>
      </c>
      <c r="AH299" s="2">
        <f>IF(Table1[[#This Row],[Year Accepted]]=2022,Table1[[#This Row],[2022 Tax Bill]],Table1[[#This Row],[2023 Tax Bill]])</f>
        <v>7469.13</v>
      </c>
    </row>
    <row r="300" spans="1:34" x14ac:dyDescent="0.25">
      <c r="A300" s="3" t="s">
        <v>25</v>
      </c>
      <c r="B300" s="3" t="s">
        <v>26</v>
      </c>
      <c r="C300" s="3" t="s">
        <v>27</v>
      </c>
      <c r="D300" s="3" t="s">
        <v>3720</v>
      </c>
      <c r="E300" s="3" t="s">
        <v>3721</v>
      </c>
      <c r="F300" s="3" t="s">
        <v>3722</v>
      </c>
      <c r="G300" s="3">
        <v>2022</v>
      </c>
      <c r="H300" s="3">
        <v>2021</v>
      </c>
      <c r="I300" s="4">
        <v>3627</v>
      </c>
      <c r="J300" s="3" t="s">
        <v>269</v>
      </c>
      <c r="K300" s="4">
        <v>729.37</v>
      </c>
      <c r="L300" s="4">
        <v>2356</v>
      </c>
      <c r="M300" s="3" t="s">
        <v>269</v>
      </c>
      <c r="N300" s="4">
        <v>484.57</v>
      </c>
      <c r="O300" s="4">
        <v>2356</v>
      </c>
      <c r="P300" s="3" t="s">
        <v>269</v>
      </c>
      <c r="Q300" s="4">
        <v>498.84</v>
      </c>
      <c r="R300" s="3">
        <v>-87.5537994033822</v>
      </c>
      <c r="S300" s="3">
        <v>41.756630194360199</v>
      </c>
      <c r="T300" s="3" t="s">
        <v>3723</v>
      </c>
      <c r="U300" s="3" t="s">
        <v>33</v>
      </c>
      <c r="V300" s="3" t="s">
        <v>94</v>
      </c>
      <c r="W300" s="3" t="s">
        <v>55</v>
      </c>
      <c r="X300" s="3" t="s">
        <v>79</v>
      </c>
      <c r="Y300" s="3" t="s">
        <v>95</v>
      </c>
      <c r="Z300" s="3" t="s">
        <v>57</v>
      </c>
      <c r="AA300" s="8">
        <f>Table1[[#This Row],[2022 AV (BOR final)]]-Table1[[#This Row],[2021 AV (BOR final)]]</f>
        <v>-1271</v>
      </c>
      <c r="AB300" s="8">
        <f>Table1[[#This Row],[2023 AV (BOR final)]]-Table1[[#This Row],[2022 AV (BOR final)]]</f>
        <v>0</v>
      </c>
      <c r="AC300" s="8">
        <f>Table1[[#This Row],[2022 Tax Bill]]-Table1[[#This Row],[2021 Tax Bill]]</f>
        <v>-244.8</v>
      </c>
      <c r="AD300" s="3">
        <f>COUNTIF(D:D,Table1[[#This Row],[Project Name]])</f>
        <v>2</v>
      </c>
      <c r="AE300" s="2">
        <f>IF(Table1[[#This Row],[Year Accepted]]=2022,Table1[[#This Row],[2021 AV (BOR final)]],Table1[[#This Row],[2022 AV (BOR final)]])</f>
        <v>3627</v>
      </c>
      <c r="AF300" s="2">
        <f>IF(Table1[[#This Row],[Year Accepted]]=2022,Table1[[#This Row],[2022 AV (BOR final)]],Table1[[#This Row],[2023 AV (BOR final)]])</f>
        <v>2356</v>
      </c>
      <c r="AG300" s="2">
        <f>IF(Table1[[#This Row],[Year Accepted]]=2022,Table1[[#This Row],[2021 Tax Bill]],Table1[[#This Row],[2022 Tax Bill]])</f>
        <v>729.37</v>
      </c>
      <c r="AH300" s="2">
        <f>IF(Table1[[#This Row],[Year Accepted]]=2022,Table1[[#This Row],[2022 Tax Bill]],Table1[[#This Row],[2023 Tax Bill]])</f>
        <v>484.57</v>
      </c>
    </row>
    <row r="301" spans="1:34" x14ac:dyDescent="0.25">
      <c r="A301" s="3" t="s">
        <v>25</v>
      </c>
      <c r="B301" s="3" t="s">
        <v>26</v>
      </c>
      <c r="C301" s="3" t="s">
        <v>27</v>
      </c>
      <c r="D301" s="3" t="s">
        <v>3720</v>
      </c>
      <c r="E301" s="3" t="s">
        <v>3784</v>
      </c>
      <c r="F301" s="3" t="s">
        <v>3785</v>
      </c>
      <c r="G301" s="3">
        <v>2022</v>
      </c>
      <c r="H301" s="3">
        <v>2021</v>
      </c>
      <c r="I301" s="4">
        <v>155843</v>
      </c>
      <c r="J301" s="3" t="s">
        <v>52</v>
      </c>
      <c r="K301" s="4">
        <v>31338.61</v>
      </c>
      <c r="L301" s="4">
        <v>101297</v>
      </c>
      <c r="M301" s="3" t="s">
        <v>52</v>
      </c>
      <c r="N301" s="4">
        <v>20835</v>
      </c>
      <c r="O301" s="4">
        <v>101297</v>
      </c>
      <c r="P301" s="3" t="s">
        <v>52</v>
      </c>
      <c r="Q301" s="4">
        <v>21449.05</v>
      </c>
      <c r="R301" s="3">
        <v>-87.553585871770807</v>
      </c>
      <c r="S301" s="3">
        <v>41.756759465669802</v>
      </c>
      <c r="T301" s="3" t="s">
        <v>3786</v>
      </c>
      <c r="U301" s="3" t="s">
        <v>33</v>
      </c>
      <c r="V301" s="3" t="s">
        <v>94</v>
      </c>
      <c r="W301" s="3" t="s">
        <v>55</v>
      </c>
      <c r="X301" s="3" t="s">
        <v>79</v>
      </c>
      <c r="Y301" s="3" t="s">
        <v>95</v>
      </c>
      <c r="Z301" s="3" t="s">
        <v>57</v>
      </c>
      <c r="AA301" s="8">
        <f>Table1[[#This Row],[2022 AV (BOR final)]]-Table1[[#This Row],[2021 AV (BOR final)]]</f>
        <v>-54546</v>
      </c>
      <c r="AB301" s="8">
        <f>Table1[[#This Row],[2023 AV (BOR final)]]-Table1[[#This Row],[2022 AV (BOR final)]]</f>
        <v>0</v>
      </c>
      <c r="AC301" s="8">
        <f>Table1[[#This Row],[2022 Tax Bill]]-Table1[[#This Row],[2021 Tax Bill]]</f>
        <v>-10503.61</v>
      </c>
      <c r="AD301" s="3">
        <f>COUNTIF(D:D,Table1[[#This Row],[Project Name]])</f>
        <v>2</v>
      </c>
      <c r="AE301" s="2">
        <f>IF(Table1[[#This Row],[Year Accepted]]=2022,Table1[[#This Row],[2021 AV (BOR final)]],Table1[[#This Row],[2022 AV (BOR final)]])</f>
        <v>155843</v>
      </c>
      <c r="AF301" s="2">
        <f>IF(Table1[[#This Row],[Year Accepted]]=2022,Table1[[#This Row],[2022 AV (BOR final)]],Table1[[#This Row],[2023 AV (BOR final)]])</f>
        <v>101297</v>
      </c>
      <c r="AG301" s="2">
        <f>IF(Table1[[#This Row],[Year Accepted]]=2022,Table1[[#This Row],[2021 Tax Bill]],Table1[[#This Row],[2022 Tax Bill]])</f>
        <v>31338.61</v>
      </c>
      <c r="AH301" s="2">
        <f>IF(Table1[[#This Row],[Year Accepted]]=2022,Table1[[#This Row],[2022 Tax Bill]],Table1[[#This Row],[2023 Tax Bill]])</f>
        <v>20835</v>
      </c>
    </row>
    <row r="302" spans="1:34" x14ac:dyDescent="0.25">
      <c r="A302" s="3" t="s">
        <v>25</v>
      </c>
      <c r="B302" s="3" t="s">
        <v>26</v>
      </c>
      <c r="C302" s="3" t="s">
        <v>27</v>
      </c>
      <c r="D302" s="3" t="s">
        <v>3609</v>
      </c>
      <c r="E302" s="3" t="s">
        <v>3610</v>
      </c>
      <c r="F302" s="3" t="s">
        <v>3611</v>
      </c>
      <c r="G302" s="3">
        <v>2022</v>
      </c>
      <c r="H302" s="3">
        <v>2021</v>
      </c>
      <c r="I302" s="4">
        <v>291629</v>
      </c>
      <c r="J302" s="3" t="s">
        <v>52</v>
      </c>
      <c r="K302" s="4">
        <v>58643.89</v>
      </c>
      <c r="L302" s="4">
        <v>189560</v>
      </c>
      <c r="M302" s="3" t="s">
        <v>52</v>
      </c>
      <c r="N302" s="4">
        <v>38989.17</v>
      </c>
      <c r="O302" s="4">
        <v>189560</v>
      </c>
      <c r="P302" s="3" t="s">
        <v>52</v>
      </c>
      <c r="Q302" s="4">
        <v>40138.25</v>
      </c>
      <c r="R302" s="3">
        <v>-87.552281654414102</v>
      </c>
      <c r="S302" s="3">
        <v>41.756512484536302</v>
      </c>
      <c r="T302" s="3" t="s">
        <v>3612</v>
      </c>
      <c r="U302" s="3" t="s">
        <v>33</v>
      </c>
      <c r="V302" s="3" t="s">
        <v>94</v>
      </c>
      <c r="W302" s="3" t="s">
        <v>55</v>
      </c>
      <c r="X302" s="3" t="s">
        <v>79</v>
      </c>
      <c r="Y302" s="3" t="s">
        <v>95</v>
      </c>
      <c r="Z302" s="3" t="s">
        <v>57</v>
      </c>
      <c r="AA302" s="8">
        <f>Table1[[#This Row],[2022 AV (BOR final)]]-Table1[[#This Row],[2021 AV (BOR final)]]</f>
        <v>-102069</v>
      </c>
      <c r="AB302" s="8">
        <f>Table1[[#This Row],[2023 AV (BOR final)]]-Table1[[#This Row],[2022 AV (BOR final)]]</f>
        <v>0</v>
      </c>
      <c r="AC302" s="8">
        <f>Table1[[#This Row],[2022 Tax Bill]]-Table1[[#This Row],[2021 Tax Bill]]</f>
        <v>-19654.72</v>
      </c>
      <c r="AD302" s="3">
        <f>COUNTIF(D:D,Table1[[#This Row],[Project Name]])</f>
        <v>1</v>
      </c>
      <c r="AE302" s="2">
        <f>IF(Table1[[#This Row],[Year Accepted]]=2022,Table1[[#This Row],[2021 AV (BOR final)]],Table1[[#This Row],[2022 AV (BOR final)]])</f>
        <v>291629</v>
      </c>
      <c r="AF302" s="2">
        <f>IF(Table1[[#This Row],[Year Accepted]]=2022,Table1[[#This Row],[2022 AV (BOR final)]],Table1[[#This Row],[2023 AV (BOR final)]])</f>
        <v>189560</v>
      </c>
      <c r="AG302" s="2">
        <f>IF(Table1[[#This Row],[Year Accepted]]=2022,Table1[[#This Row],[2021 Tax Bill]],Table1[[#This Row],[2022 Tax Bill]])</f>
        <v>58643.89</v>
      </c>
      <c r="AH302" s="2">
        <f>IF(Table1[[#This Row],[Year Accepted]]=2022,Table1[[#This Row],[2022 Tax Bill]],Table1[[#This Row],[2023 Tax Bill]])</f>
        <v>38989.17</v>
      </c>
    </row>
    <row r="303" spans="1:34" x14ac:dyDescent="0.25">
      <c r="A303" s="3" t="s">
        <v>25</v>
      </c>
      <c r="B303" s="3" t="s">
        <v>26</v>
      </c>
      <c r="C303" s="3" t="s">
        <v>27</v>
      </c>
      <c r="D303" s="3" t="s">
        <v>4991</v>
      </c>
      <c r="E303" s="3" t="s">
        <v>4992</v>
      </c>
      <c r="F303" s="3" t="s">
        <v>4993</v>
      </c>
      <c r="G303" s="3">
        <v>2022</v>
      </c>
      <c r="H303" s="3">
        <v>2021</v>
      </c>
      <c r="I303" s="4">
        <v>450783</v>
      </c>
      <c r="J303" s="3" t="s">
        <v>203</v>
      </c>
      <c r="K303" s="4">
        <v>107148.28</v>
      </c>
      <c r="L303" s="4">
        <v>293007</v>
      </c>
      <c r="M303" s="3" t="s">
        <v>203</v>
      </c>
      <c r="N303" s="4">
        <v>70674.86</v>
      </c>
      <c r="O303" s="4">
        <v>293007</v>
      </c>
      <c r="P303" s="3" t="s">
        <v>203</v>
      </c>
      <c r="Q303" s="4">
        <v>72842.55</v>
      </c>
      <c r="R303" s="3">
        <v>-87.583748637968895</v>
      </c>
      <c r="S303" s="3">
        <v>41.724400685285303</v>
      </c>
      <c r="T303" s="3" t="s">
        <v>4994</v>
      </c>
      <c r="U303" s="3" t="s">
        <v>33</v>
      </c>
      <c r="V303" s="3" t="s">
        <v>63</v>
      </c>
      <c r="W303" s="3" t="s">
        <v>4995</v>
      </c>
      <c r="X303" s="3" t="s">
        <v>79</v>
      </c>
      <c r="Y303" s="3" t="s">
        <v>177</v>
      </c>
      <c r="Z303" s="3" t="s">
        <v>144</v>
      </c>
      <c r="AA303" s="8">
        <f>Table1[[#This Row],[2022 AV (BOR final)]]-Table1[[#This Row],[2021 AV (BOR final)]]</f>
        <v>-157776</v>
      </c>
      <c r="AB303" s="8">
        <f>Table1[[#This Row],[2023 AV (BOR final)]]-Table1[[#This Row],[2022 AV (BOR final)]]</f>
        <v>0</v>
      </c>
      <c r="AC303" s="8">
        <f>Table1[[#This Row],[2022 Tax Bill]]-Table1[[#This Row],[2021 Tax Bill]]</f>
        <v>-36473.42</v>
      </c>
      <c r="AD303" s="3">
        <f>COUNTIF(D:D,Table1[[#This Row],[Project Name]])</f>
        <v>1</v>
      </c>
      <c r="AE303" s="2">
        <f>IF(Table1[[#This Row],[Year Accepted]]=2022,Table1[[#This Row],[2021 AV (BOR final)]],Table1[[#This Row],[2022 AV (BOR final)]])</f>
        <v>450783</v>
      </c>
      <c r="AF303" s="2">
        <f>IF(Table1[[#This Row],[Year Accepted]]=2022,Table1[[#This Row],[2022 AV (BOR final)]],Table1[[#This Row],[2023 AV (BOR final)]])</f>
        <v>293007</v>
      </c>
      <c r="AG303" s="2">
        <f>IF(Table1[[#This Row],[Year Accepted]]=2022,Table1[[#This Row],[2021 Tax Bill]],Table1[[#This Row],[2022 Tax Bill]])</f>
        <v>107148.28</v>
      </c>
      <c r="AH303" s="2">
        <f>IF(Table1[[#This Row],[Year Accepted]]=2022,Table1[[#This Row],[2022 Tax Bill]],Table1[[#This Row],[2023 Tax Bill]])</f>
        <v>70674.86</v>
      </c>
    </row>
    <row r="304" spans="1:34" x14ac:dyDescent="0.25">
      <c r="A304" s="3" t="s">
        <v>25</v>
      </c>
      <c r="B304" s="3" t="s">
        <v>26</v>
      </c>
      <c r="C304" s="3" t="s">
        <v>27</v>
      </c>
      <c r="D304" s="3" t="s">
        <v>5143</v>
      </c>
      <c r="E304" s="3" t="s">
        <v>5144</v>
      </c>
      <c r="F304" s="3" t="s">
        <v>5145</v>
      </c>
      <c r="G304" s="3">
        <v>2022</v>
      </c>
      <c r="H304" s="3">
        <v>2021</v>
      </c>
      <c r="I304" s="4">
        <v>308696</v>
      </c>
      <c r="J304" s="3" t="s">
        <v>61</v>
      </c>
      <c r="K304" s="4">
        <v>62252.01</v>
      </c>
      <c r="L304" s="4">
        <v>200651</v>
      </c>
      <c r="M304" s="3" t="s">
        <v>76</v>
      </c>
      <c r="N304" s="4">
        <v>41393.53</v>
      </c>
      <c r="O304" s="4">
        <v>200651</v>
      </c>
      <c r="P304" s="3" t="s">
        <v>76</v>
      </c>
      <c r="Q304" s="4">
        <v>42438.31</v>
      </c>
      <c r="R304" s="3">
        <v>-87.580503361206993</v>
      </c>
      <c r="S304" s="3">
        <v>41.721156190372</v>
      </c>
      <c r="T304" s="3" t="s">
        <v>5146</v>
      </c>
      <c r="U304" s="3" t="s">
        <v>33</v>
      </c>
      <c r="V304" s="3" t="s">
        <v>94</v>
      </c>
      <c r="W304" s="3" t="s">
        <v>583</v>
      </c>
      <c r="X304" s="3" t="s">
        <v>79</v>
      </c>
      <c r="Y304" s="3" t="s">
        <v>177</v>
      </c>
      <c r="Z304" s="3" t="s">
        <v>144</v>
      </c>
      <c r="AA304" s="8">
        <f>Table1[[#This Row],[2022 AV (BOR final)]]-Table1[[#This Row],[2021 AV (BOR final)]]</f>
        <v>-108045</v>
      </c>
      <c r="AB304" s="8">
        <f>Table1[[#This Row],[2023 AV (BOR final)]]-Table1[[#This Row],[2022 AV (BOR final)]]</f>
        <v>0</v>
      </c>
      <c r="AC304" s="8">
        <f>Table1[[#This Row],[2022 Tax Bill]]-Table1[[#This Row],[2021 Tax Bill]]</f>
        <v>-20858.480000000003</v>
      </c>
      <c r="AD304" s="3">
        <f>COUNTIF(D:D,Table1[[#This Row],[Project Name]])</f>
        <v>1</v>
      </c>
      <c r="AE304" s="2">
        <f>IF(Table1[[#This Row],[Year Accepted]]=2022,Table1[[#This Row],[2021 AV (BOR final)]],Table1[[#This Row],[2022 AV (BOR final)]])</f>
        <v>308696</v>
      </c>
      <c r="AF304" s="2">
        <f>IF(Table1[[#This Row],[Year Accepted]]=2022,Table1[[#This Row],[2022 AV (BOR final)]],Table1[[#This Row],[2023 AV (BOR final)]])</f>
        <v>200651</v>
      </c>
      <c r="AG304" s="2">
        <f>IF(Table1[[#This Row],[Year Accepted]]=2022,Table1[[#This Row],[2021 Tax Bill]],Table1[[#This Row],[2022 Tax Bill]])</f>
        <v>62252.01</v>
      </c>
      <c r="AH304" s="2">
        <f>IF(Table1[[#This Row],[Year Accepted]]=2022,Table1[[#This Row],[2022 Tax Bill]],Table1[[#This Row],[2023 Tax Bill]])</f>
        <v>41393.53</v>
      </c>
    </row>
    <row r="305" spans="1:34" x14ac:dyDescent="0.25">
      <c r="A305" s="3" t="s">
        <v>25</v>
      </c>
      <c r="B305" s="3" t="s">
        <v>26</v>
      </c>
      <c r="C305" s="3" t="s">
        <v>27</v>
      </c>
      <c r="D305" s="3" t="s">
        <v>579</v>
      </c>
      <c r="E305" s="3" t="s">
        <v>580</v>
      </c>
      <c r="F305" s="3" t="s">
        <v>581</v>
      </c>
      <c r="G305" s="3">
        <v>2022</v>
      </c>
      <c r="H305" s="3">
        <v>2021</v>
      </c>
      <c r="O305" s="4">
        <v>25899</v>
      </c>
      <c r="P305" s="3" t="s">
        <v>269</v>
      </c>
      <c r="Q305" s="4">
        <v>5477.7</v>
      </c>
      <c r="R305" s="3">
        <v>-87.579589929133505</v>
      </c>
      <c r="S305" s="3">
        <v>41.722098629820501</v>
      </c>
      <c r="T305" s="3" t="s">
        <v>582</v>
      </c>
      <c r="U305" s="3" t="s">
        <v>33</v>
      </c>
      <c r="V305" s="3" t="s">
        <v>94</v>
      </c>
      <c r="W305" s="3" t="s">
        <v>583</v>
      </c>
      <c r="X305" s="3" t="s">
        <v>79</v>
      </c>
      <c r="Y305" s="3" t="s">
        <v>177</v>
      </c>
      <c r="Z305" s="3" t="s">
        <v>144</v>
      </c>
      <c r="AA305" s="8">
        <f>Table1[[#This Row],[2022 AV (BOR final)]]-Table1[[#This Row],[2021 AV (BOR final)]]</f>
        <v>0</v>
      </c>
      <c r="AB305" s="8">
        <f>Table1[[#This Row],[2023 AV (BOR final)]]-Table1[[#This Row],[2022 AV (BOR final)]]</f>
        <v>25899</v>
      </c>
      <c r="AC305" s="8">
        <f>Table1[[#This Row],[2022 Tax Bill]]-Table1[[#This Row],[2021 Tax Bill]]</f>
        <v>0</v>
      </c>
      <c r="AD305" s="3">
        <f>COUNTIF(D:D,Table1[[#This Row],[Project Name]])</f>
        <v>3</v>
      </c>
      <c r="AE305" s="2">
        <f>IF(Table1[[#This Row],[Year Accepted]]=2022,Table1[[#This Row],[2021 AV (BOR final)]],Table1[[#This Row],[2022 AV (BOR final)]])</f>
        <v>0</v>
      </c>
      <c r="AF305" s="2">
        <f>IF(Table1[[#This Row],[Year Accepted]]=2022,Table1[[#This Row],[2022 AV (BOR final)]],Table1[[#This Row],[2023 AV (BOR final)]])</f>
        <v>0</v>
      </c>
      <c r="AG305" s="2">
        <f>IF(Table1[[#This Row],[Year Accepted]]=2022,Table1[[#This Row],[2021 Tax Bill]],Table1[[#This Row],[2022 Tax Bill]])</f>
        <v>0</v>
      </c>
      <c r="AH305" s="2">
        <f>IF(Table1[[#This Row],[Year Accepted]]=2022,Table1[[#This Row],[2022 Tax Bill]],Table1[[#This Row],[2023 Tax Bill]])</f>
        <v>0</v>
      </c>
    </row>
    <row r="306" spans="1:34" x14ac:dyDescent="0.25">
      <c r="A306" s="3" t="s">
        <v>25</v>
      </c>
      <c r="B306" s="3" t="s">
        <v>26</v>
      </c>
      <c r="C306" s="3" t="s">
        <v>27</v>
      </c>
      <c r="D306" s="3" t="s">
        <v>579</v>
      </c>
      <c r="E306" s="3" t="s">
        <v>3677</v>
      </c>
      <c r="F306" s="3" t="s">
        <v>3678</v>
      </c>
      <c r="G306" s="3">
        <v>2022</v>
      </c>
      <c r="H306" s="3">
        <v>2021</v>
      </c>
      <c r="O306" s="4">
        <v>161474</v>
      </c>
      <c r="P306" s="3" t="s">
        <v>43</v>
      </c>
      <c r="Q306" s="4">
        <v>34152.230000000003</v>
      </c>
      <c r="R306" s="3">
        <v>-87.579556801866104</v>
      </c>
      <c r="S306" s="3">
        <v>41.721537794141398</v>
      </c>
      <c r="T306" s="3" t="s">
        <v>3679</v>
      </c>
      <c r="U306" s="3" t="s">
        <v>33</v>
      </c>
      <c r="V306" s="3" t="s">
        <v>94</v>
      </c>
      <c r="W306" s="3" t="s">
        <v>583</v>
      </c>
      <c r="X306" s="3" t="s">
        <v>79</v>
      </c>
      <c r="Y306" s="3" t="s">
        <v>177</v>
      </c>
      <c r="Z306" s="3" t="s">
        <v>144</v>
      </c>
      <c r="AA306" s="8">
        <f>Table1[[#This Row],[2022 AV (BOR final)]]-Table1[[#This Row],[2021 AV (BOR final)]]</f>
        <v>0</v>
      </c>
      <c r="AB306" s="8">
        <f>Table1[[#This Row],[2023 AV (BOR final)]]-Table1[[#This Row],[2022 AV (BOR final)]]</f>
        <v>161474</v>
      </c>
      <c r="AC306" s="8">
        <f>Table1[[#This Row],[2022 Tax Bill]]-Table1[[#This Row],[2021 Tax Bill]]</f>
        <v>0</v>
      </c>
      <c r="AD306" s="3">
        <f>COUNTIF(D:D,Table1[[#This Row],[Project Name]])</f>
        <v>3</v>
      </c>
      <c r="AE306" s="2">
        <f>IF(Table1[[#This Row],[Year Accepted]]=2022,Table1[[#This Row],[2021 AV (BOR final)]],Table1[[#This Row],[2022 AV (BOR final)]])</f>
        <v>0</v>
      </c>
      <c r="AF306" s="2">
        <f>IF(Table1[[#This Row],[Year Accepted]]=2022,Table1[[#This Row],[2022 AV (BOR final)]],Table1[[#This Row],[2023 AV (BOR final)]])</f>
        <v>0</v>
      </c>
      <c r="AG306" s="2">
        <f>IF(Table1[[#This Row],[Year Accepted]]=2022,Table1[[#This Row],[2021 Tax Bill]],Table1[[#This Row],[2022 Tax Bill]])</f>
        <v>0</v>
      </c>
      <c r="AH306" s="2">
        <f>IF(Table1[[#This Row],[Year Accepted]]=2022,Table1[[#This Row],[2022 Tax Bill]],Table1[[#This Row],[2023 Tax Bill]])</f>
        <v>0</v>
      </c>
    </row>
    <row r="307" spans="1:34" x14ac:dyDescent="0.25">
      <c r="A307" s="3" t="s">
        <v>25</v>
      </c>
      <c r="B307" s="3" t="s">
        <v>26</v>
      </c>
      <c r="C307" s="3" t="s">
        <v>27</v>
      </c>
      <c r="D307" s="3" t="s">
        <v>579</v>
      </c>
      <c r="E307" s="3" t="s">
        <v>4484</v>
      </c>
      <c r="F307" s="3" t="s">
        <v>4485</v>
      </c>
      <c r="G307" s="3">
        <v>2022</v>
      </c>
      <c r="H307" s="3">
        <v>2021</v>
      </c>
      <c r="O307" s="4">
        <v>51756</v>
      </c>
      <c r="P307" s="3" t="s">
        <v>269</v>
      </c>
      <c r="Q307" s="4">
        <v>10946.57</v>
      </c>
      <c r="R307" s="3">
        <v>-87.579697300858797</v>
      </c>
      <c r="S307" s="3">
        <v>41.720972786543499</v>
      </c>
      <c r="T307" s="3" t="s">
        <v>4486</v>
      </c>
      <c r="U307" s="3" t="s">
        <v>33</v>
      </c>
      <c r="V307" s="3" t="s">
        <v>94</v>
      </c>
      <c r="W307" s="3" t="s">
        <v>583</v>
      </c>
      <c r="X307" s="3" t="s">
        <v>79</v>
      </c>
      <c r="Y307" s="3" t="s">
        <v>177</v>
      </c>
      <c r="Z307" s="3" t="s">
        <v>144</v>
      </c>
      <c r="AA307" s="8">
        <f>Table1[[#This Row],[2022 AV (BOR final)]]-Table1[[#This Row],[2021 AV (BOR final)]]</f>
        <v>0</v>
      </c>
      <c r="AB307" s="8">
        <f>Table1[[#This Row],[2023 AV (BOR final)]]-Table1[[#This Row],[2022 AV (BOR final)]]</f>
        <v>51756</v>
      </c>
      <c r="AC307" s="8">
        <f>Table1[[#This Row],[2022 Tax Bill]]-Table1[[#This Row],[2021 Tax Bill]]</f>
        <v>0</v>
      </c>
      <c r="AD307" s="3">
        <f>COUNTIF(D:D,Table1[[#This Row],[Project Name]])</f>
        <v>3</v>
      </c>
      <c r="AE307" s="2">
        <f>IF(Table1[[#This Row],[Year Accepted]]=2022,Table1[[#This Row],[2021 AV (BOR final)]],Table1[[#This Row],[2022 AV (BOR final)]])</f>
        <v>0</v>
      </c>
      <c r="AF307" s="2">
        <f>IF(Table1[[#This Row],[Year Accepted]]=2022,Table1[[#This Row],[2022 AV (BOR final)]],Table1[[#This Row],[2023 AV (BOR final)]])</f>
        <v>0</v>
      </c>
      <c r="AG307" s="2">
        <f>IF(Table1[[#This Row],[Year Accepted]]=2022,Table1[[#This Row],[2021 Tax Bill]],Table1[[#This Row],[2022 Tax Bill]])</f>
        <v>0</v>
      </c>
      <c r="AH307" s="2">
        <f>IF(Table1[[#This Row],[Year Accepted]]=2022,Table1[[#This Row],[2022 Tax Bill]],Table1[[#This Row],[2023 Tax Bill]])</f>
        <v>0</v>
      </c>
    </row>
    <row r="308" spans="1:34" x14ac:dyDescent="0.25">
      <c r="A308" s="3" t="s">
        <v>25</v>
      </c>
      <c r="B308" s="3" t="s">
        <v>71</v>
      </c>
      <c r="C308" s="3" t="s">
        <v>27</v>
      </c>
      <c r="D308" s="3" t="s">
        <v>137</v>
      </c>
      <c r="E308" s="3" t="s">
        <v>138</v>
      </c>
      <c r="F308" s="3" t="s">
        <v>139</v>
      </c>
      <c r="G308" s="3">
        <v>2022</v>
      </c>
      <c r="H308" s="3">
        <v>2021</v>
      </c>
      <c r="I308" s="4">
        <v>553120</v>
      </c>
      <c r="J308" s="3" t="s">
        <v>52</v>
      </c>
      <c r="K308" s="4">
        <v>111542.89</v>
      </c>
      <c r="L308" s="4">
        <v>553120</v>
      </c>
      <c r="M308" s="3" t="s">
        <v>52</v>
      </c>
      <c r="N308" s="4">
        <v>114106.6</v>
      </c>
      <c r="O308" s="4">
        <v>414839</v>
      </c>
      <c r="P308" s="3" t="s">
        <v>52</v>
      </c>
      <c r="Q308" s="4">
        <v>87739.68</v>
      </c>
      <c r="R308" s="3">
        <v>-87.601877073277294</v>
      </c>
      <c r="S308" s="3">
        <v>41.7039908209575</v>
      </c>
      <c r="T308" s="3" t="s">
        <v>140</v>
      </c>
      <c r="U308" s="3" t="s">
        <v>33</v>
      </c>
      <c r="V308" s="3" t="s">
        <v>141</v>
      </c>
      <c r="W308" s="3" t="s">
        <v>142</v>
      </c>
      <c r="X308" s="3" t="s">
        <v>79</v>
      </c>
      <c r="Y308" s="3" t="s">
        <v>143</v>
      </c>
      <c r="Z308" s="3" t="s">
        <v>144</v>
      </c>
      <c r="AA308" s="8">
        <f>Table1[[#This Row],[2022 AV (BOR final)]]-Table1[[#This Row],[2021 AV (BOR final)]]</f>
        <v>0</v>
      </c>
      <c r="AB308" s="8">
        <f>Table1[[#This Row],[2023 AV (BOR final)]]-Table1[[#This Row],[2022 AV (BOR final)]]</f>
        <v>-138281</v>
      </c>
      <c r="AC308" s="8">
        <f>Table1[[#This Row],[2022 Tax Bill]]-Table1[[#This Row],[2021 Tax Bill]]</f>
        <v>2563.7100000000064</v>
      </c>
      <c r="AD308" s="3">
        <f>COUNTIF(D:D,Table1[[#This Row],[Project Name]])</f>
        <v>1</v>
      </c>
      <c r="AE308" s="2">
        <f>IF(Table1[[#This Row],[Year Accepted]]=2022,Table1[[#This Row],[2021 AV (BOR final)]],Table1[[#This Row],[2022 AV (BOR final)]])</f>
        <v>553120</v>
      </c>
      <c r="AF308" s="2">
        <f>IF(Table1[[#This Row],[Year Accepted]]=2022,Table1[[#This Row],[2022 AV (BOR final)]],Table1[[#This Row],[2023 AV (BOR final)]])</f>
        <v>553120</v>
      </c>
      <c r="AG308" s="2">
        <f>IF(Table1[[#This Row],[Year Accepted]]=2022,Table1[[#This Row],[2021 Tax Bill]],Table1[[#This Row],[2022 Tax Bill]])</f>
        <v>111542.89</v>
      </c>
      <c r="AH308" s="2">
        <f>IF(Table1[[#This Row],[Year Accepted]]=2022,Table1[[#This Row],[2022 Tax Bill]],Table1[[#This Row],[2023 Tax Bill]])</f>
        <v>114106.6</v>
      </c>
    </row>
    <row r="309" spans="1:34" x14ac:dyDescent="0.25">
      <c r="A309" s="3" t="s">
        <v>25</v>
      </c>
      <c r="B309" s="3" t="s">
        <v>26</v>
      </c>
      <c r="C309" s="3" t="s">
        <v>27</v>
      </c>
      <c r="D309" s="3" t="s">
        <v>1906</v>
      </c>
      <c r="E309" s="3" t="s">
        <v>2751</v>
      </c>
      <c r="F309" s="3" t="s">
        <v>2752</v>
      </c>
      <c r="G309" s="3">
        <v>2022</v>
      </c>
      <c r="H309" s="3">
        <v>2021</v>
      </c>
      <c r="I309" s="4">
        <v>6072</v>
      </c>
      <c r="J309" s="3" t="s">
        <v>269</v>
      </c>
      <c r="K309" s="4">
        <v>1498.85</v>
      </c>
      <c r="L309" s="4">
        <v>6072</v>
      </c>
      <c r="M309" s="3" t="s">
        <v>269</v>
      </c>
      <c r="N309" s="4">
        <v>1558.18</v>
      </c>
      <c r="O309" s="4">
        <v>3947</v>
      </c>
      <c r="P309" s="3" t="s">
        <v>269</v>
      </c>
      <c r="Q309" s="4">
        <v>1037.04</v>
      </c>
      <c r="R309" s="3">
        <v>-87.6211700407991</v>
      </c>
      <c r="S309" s="3">
        <v>41.704243608925097</v>
      </c>
      <c r="T309" s="3" t="s">
        <v>2753</v>
      </c>
      <c r="U309" s="3" t="s">
        <v>33</v>
      </c>
      <c r="V309" s="3" t="s">
        <v>141</v>
      </c>
      <c r="W309" s="3" t="s">
        <v>1358</v>
      </c>
      <c r="X309" s="3" t="s">
        <v>129</v>
      </c>
      <c r="Y309" s="3" t="s">
        <v>327</v>
      </c>
      <c r="Z309" s="3" t="s">
        <v>193</v>
      </c>
      <c r="AA309" s="8">
        <f>Table1[[#This Row],[2022 AV (BOR final)]]-Table1[[#This Row],[2021 AV (BOR final)]]</f>
        <v>0</v>
      </c>
      <c r="AB309" s="8">
        <f>Table1[[#This Row],[2023 AV (BOR final)]]-Table1[[#This Row],[2022 AV (BOR final)]]</f>
        <v>-2125</v>
      </c>
      <c r="AC309" s="8">
        <f>Table1[[#This Row],[2022 Tax Bill]]-Table1[[#This Row],[2021 Tax Bill]]</f>
        <v>59.330000000000155</v>
      </c>
      <c r="AD309" s="3">
        <f>COUNTIF(D:D,Table1[[#This Row],[Project Name]])</f>
        <v>10</v>
      </c>
      <c r="AE309" s="2">
        <f>IF(Table1[[#This Row],[Year Accepted]]=2022,Table1[[#This Row],[2021 AV (BOR final)]],Table1[[#This Row],[2022 AV (BOR final)]])</f>
        <v>6072</v>
      </c>
      <c r="AF309" s="2">
        <f>IF(Table1[[#This Row],[Year Accepted]]=2022,Table1[[#This Row],[2022 AV (BOR final)]],Table1[[#This Row],[2023 AV (BOR final)]])</f>
        <v>6072</v>
      </c>
      <c r="AG309" s="2">
        <f>IF(Table1[[#This Row],[Year Accepted]]=2022,Table1[[#This Row],[2021 Tax Bill]],Table1[[#This Row],[2022 Tax Bill]])</f>
        <v>1498.85</v>
      </c>
      <c r="AH309" s="2">
        <f>IF(Table1[[#This Row],[Year Accepted]]=2022,Table1[[#This Row],[2022 Tax Bill]],Table1[[#This Row],[2023 Tax Bill]])</f>
        <v>1558.18</v>
      </c>
    </row>
    <row r="310" spans="1:34" x14ac:dyDescent="0.25">
      <c r="A310" s="3" t="s">
        <v>25</v>
      </c>
      <c r="B310" s="3" t="s">
        <v>26</v>
      </c>
      <c r="C310" s="3" t="s">
        <v>27</v>
      </c>
      <c r="D310" s="3" t="s">
        <v>1906</v>
      </c>
      <c r="E310" s="3" t="s">
        <v>1907</v>
      </c>
      <c r="F310" s="3" t="s">
        <v>1908</v>
      </c>
      <c r="G310" s="3">
        <v>2022</v>
      </c>
      <c r="H310" s="3">
        <v>2021</v>
      </c>
      <c r="I310" s="4">
        <v>42076</v>
      </c>
      <c r="J310" s="3" t="s">
        <v>43</v>
      </c>
      <c r="K310" s="4">
        <v>8485.1299999999992</v>
      </c>
      <c r="L310" s="4">
        <v>42076</v>
      </c>
      <c r="M310" s="3" t="s">
        <v>43</v>
      </c>
      <c r="N310" s="4">
        <v>8680.15</v>
      </c>
      <c r="O310" s="4">
        <v>27349</v>
      </c>
      <c r="P310" s="3" t="s">
        <v>43</v>
      </c>
      <c r="Q310" s="4">
        <v>5784.41</v>
      </c>
      <c r="R310" s="3">
        <v>-87.621171745307393</v>
      </c>
      <c r="S310" s="3">
        <v>41.704174768186597</v>
      </c>
      <c r="T310" s="3" t="s">
        <v>1909</v>
      </c>
      <c r="U310" s="3" t="s">
        <v>33</v>
      </c>
      <c r="V310" s="3" t="s">
        <v>141</v>
      </c>
      <c r="W310" s="3" t="s">
        <v>1358</v>
      </c>
      <c r="X310" s="3" t="s">
        <v>129</v>
      </c>
      <c r="Y310" s="3" t="s">
        <v>327</v>
      </c>
      <c r="Z310" s="3" t="s">
        <v>193</v>
      </c>
      <c r="AA310" s="8">
        <f>Table1[[#This Row],[2022 AV (BOR final)]]-Table1[[#This Row],[2021 AV (BOR final)]]</f>
        <v>0</v>
      </c>
      <c r="AB310" s="8">
        <f>Table1[[#This Row],[2023 AV (BOR final)]]-Table1[[#This Row],[2022 AV (BOR final)]]</f>
        <v>-14727</v>
      </c>
      <c r="AC310" s="8">
        <f>Table1[[#This Row],[2022 Tax Bill]]-Table1[[#This Row],[2021 Tax Bill]]</f>
        <v>195.02000000000044</v>
      </c>
      <c r="AD310" s="3">
        <f>COUNTIF(D:D,Table1[[#This Row],[Project Name]])</f>
        <v>10</v>
      </c>
      <c r="AE310" s="2">
        <f>IF(Table1[[#This Row],[Year Accepted]]=2022,Table1[[#This Row],[2021 AV (BOR final)]],Table1[[#This Row],[2022 AV (BOR final)]])</f>
        <v>42076</v>
      </c>
      <c r="AF310" s="2">
        <f>IF(Table1[[#This Row],[Year Accepted]]=2022,Table1[[#This Row],[2022 AV (BOR final)]],Table1[[#This Row],[2023 AV (BOR final)]])</f>
        <v>42076</v>
      </c>
      <c r="AG310" s="2">
        <f>IF(Table1[[#This Row],[Year Accepted]]=2022,Table1[[#This Row],[2021 Tax Bill]],Table1[[#This Row],[2022 Tax Bill]])</f>
        <v>8485.1299999999992</v>
      </c>
      <c r="AH310" s="2">
        <f>IF(Table1[[#This Row],[Year Accepted]]=2022,Table1[[#This Row],[2022 Tax Bill]],Table1[[#This Row],[2023 Tax Bill]])</f>
        <v>8680.15</v>
      </c>
    </row>
    <row r="311" spans="1:34" x14ac:dyDescent="0.25">
      <c r="A311" s="3" t="s">
        <v>25</v>
      </c>
      <c r="B311" s="3" t="s">
        <v>26</v>
      </c>
      <c r="C311" s="3" t="s">
        <v>27</v>
      </c>
      <c r="D311" s="3" t="s">
        <v>1906</v>
      </c>
      <c r="E311" s="3" t="s">
        <v>4374</v>
      </c>
      <c r="F311" s="3" t="s">
        <v>4375</v>
      </c>
      <c r="G311" s="3">
        <v>2022</v>
      </c>
      <c r="H311" s="3">
        <v>2021</v>
      </c>
      <c r="I311" s="4">
        <v>42008</v>
      </c>
      <c r="J311" s="3" t="s">
        <v>43</v>
      </c>
      <c r="K311" s="4">
        <v>8471.36</v>
      </c>
      <c r="L311" s="4">
        <v>42008</v>
      </c>
      <c r="M311" s="3" t="s">
        <v>43</v>
      </c>
      <c r="N311" s="4">
        <v>8666.11</v>
      </c>
      <c r="O311" s="4">
        <v>27305</v>
      </c>
      <c r="P311" s="3" t="s">
        <v>43</v>
      </c>
      <c r="Q311" s="4">
        <v>5775.08</v>
      </c>
      <c r="R311" s="3">
        <v>-87.621173681835899</v>
      </c>
      <c r="S311" s="3">
        <v>41.704105925688303</v>
      </c>
      <c r="T311" s="3" t="s">
        <v>4376</v>
      </c>
      <c r="U311" s="3" t="s">
        <v>33</v>
      </c>
      <c r="V311" s="3" t="s">
        <v>141</v>
      </c>
      <c r="W311" s="3" t="s">
        <v>1358</v>
      </c>
      <c r="X311" s="3" t="s">
        <v>129</v>
      </c>
      <c r="Y311" s="3" t="s">
        <v>327</v>
      </c>
      <c r="Z311" s="3" t="s">
        <v>193</v>
      </c>
      <c r="AA311" s="8">
        <f>Table1[[#This Row],[2022 AV (BOR final)]]-Table1[[#This Row],[2021 AV (BOR final)]]</f>
        <v>0</v>
      </c>
      <c r="AB311" s="8">
        <f>Table1[[#This Row],[2023 AV (BOR final)]]-Table1[[#This Row],[2022 AV (BOR final)]]</f>
        <v>-14703</v>
      </c>
      <c r="AC311" s="8">
        <f>Table1[[#This Row],[2022 Tax Bill]]-Table1[[#This Row],[2021 Tax Bill]]</f>
        <v>194.75</v>
      </c>
      <c r="AD311" s="3">
        <f>COUNTIF(D:D,Table1[[#This Row],[Project Name]])</f>
        <v>10</v>
      </c>
      <c r="AE311" s="2">
        <f>IF(Table1[[#This Row],[Year Accepted]]=2022,Table1[[#This Row],[2021 AV (BOR final)]],Table1[[#This Row],[2022 AV (BOR final)]])</f>
        <v>42008</v>
      </c>
      <c r="AF311" s="2">
        <f>IF(Table1[[#This Row],[Year Accepted]]=2022,Table1[[#This Row],[2022 AV (BOR final)]],Table1[[#This Row],[2023 AV (BOR final)]])</f>
        <v>42008</v>
      </c>
      <c r="AG311" s="2">
        <f>IF(Table1[[#This Row],[Year Accepted]]=2022,Table1[[#This Row],[2021 Tax Bill]],Table1[[#This Row],[2022 Tax Bill]])</f>
        <v>8471.36</v>
      </c>
      <c r="AH311" s="2">
        <f>IF(Table1[[#This Row],[Year Accepted]]=2022,Table1[[#This Row],[2022 Tax Bill]],Table1[[#This Row],[2023 Tax Bill]])</f>
        <v>8666.11</v>
      </c>
    </row>
    <row r="312" spans="1:34" x14ac:dyDescent="0.25">
      <c r="A312" s="3" t="s">
        <v>25</v>
      </c>
      <c r="B312" s="3" t="s">
        <v>26</v>
      </c>
      <c r="C312" s="3" t="s">
        <v>27</v>
      </c>
      <c r="D312" s="3" t="s">
        <v>1906</v>
      </c>
      <c r="E312" s="3" t="s">
        <v>3202</v>
      </c>
      <c r="F312" s="3" t="s">
        <v>3203</v>
      </c>
      <c r="G312" s="3">
        <v>2022</v>
      </c>
      <c r="H312" s="3">
        <v>2021</v>
      </c>
      <c r="I312" s="4">
        <v>25421</v>
      </c>
      <c r="J312" s="3" t="s">
        <v>43</v>
      </c>
      <c r="K312" s="4">
        <v>5126.46</v>
      </c>
      <c r="L312" s="4">
        <v>25421</v>
      </c>
      <c r="M312" s="3" t="s">
        <v>43</v>
      </c>
      <c r="N312" s="4">
        <v>5244.23</v>
      </c>
      <c r="O312" s="4">
        <v>16523</v>
      </c>
      <c r="P312" s="3" t="s">
        <v>43</v>
      </c>
      <c r="Q312" s="4">
        <v>3494.64</v>
      </c>
      <c r="R312" s="3">
        <v>-87.621409189008105</v>
      </c>
      <c r="S312" s="3">
        <v>41.703972846960703</v>
      </c>
      <c r="T312" s="3" t="s">
        <v>3204</v>
      </c>
      <c r="U312" s="3" t="s">
        <v>33</v>
      </c>
      <c r="V312" s="3" t="s">
        <v>141</v>
      </c>
      <c r="W312" s="3" t="s">
        <v>1358</v>
      </c>
      <c r="X312" s="3" t="s">
        <v>129</v>
      </c>
      <c r="Y312" s="3" t="s">
        <v>327</v>
      </c>
      <c r="Z312" s="3" t="s">
        <v>193</v>
      </c>
      <c r="AA312" s="8">
        <f>Table1[[#This Row],[2022 AV (BOR final)]]-Table1[[#This Row],[2021 AV (BOR final)]]</f>
        <v>0</v>
      </c>
      <c r="AB312" s="8">
        <f>Table1[[#This Row],[2023 AV (BOR final)]]-Table1[[#This Row],[2022 AV (BOR final)]]</f>
        <v>-8898</v>
      </c>
      <c r="AC312" s="8">
        <f>Table1[[#This Row],[2022 Tax Bill]]-Table1[[#This Row],[2021 Tax Bill]]</f>
        <v>117.76999999999953</v>
      </c>
      <c r="AD312" s="3">
        <f>COUNTIF(D:D,Table1[[#This Row],[Project Name]])</f>
        <v>10</v>
      </c>
      <c r="AE312" s="2">
        <f>IF(Table1[[#This Row],[Year Accepted]]=2022,Table1[[#This Row],[2021 AV (BOR final)]],Table1[[#This Row],[2022 AV (BOR final)]])</f>
        <v>25421</v>
      </c>
      <c r="AF312" s="2">
        <f>IF(Table1[[#This Row],[Year Accepted]]=2022,Table1[[#This Row],[2022 AV (BOR final)]],Table1[[#This Row],[2023 AV (BOR final)]])</f>
        <v>25421</v>
      </c>
      <c r="AG312" s="2">
        <f>IF(Table1[[#This Row],[Year Accepted]]=2022,Table1[[#This Row],[2021 Tax Bill]],Table1[[#This Row],[2022 Tax Bill]])</f>
        <v>5126.46</v>
      </c>
      <c r="AH312" s="2">
        <f>IF(Table1[[#This Row],[Year Accepted]]=2022,Table1[[#This Row],[2022 Tax Bill]],Table1[[#This Row],[2023 Tax Bill]])</f>
        <v>5244.23</v>
      </c>
    </row>
    <row r="313" spans="1:34" x14ac:dyDescent="0.25">
      <c r="A313" s="3" t="s">
        <v>25</v>
      </c>
      <c r="B313" s="3" t="s">
        <v>26</v>
      </c>
      <c r="C313" s="3" t="s">
        <v>27</v>
      </c>
      <c r="D313" s="3" t="s">
        <v>1906</v>
      </c>
      <c r="E313" s="3" t="s">
        <v>4368</v>
      </c>
      <c r="F313" s="3" t="s">
        <v>4369</v>
      </c>
      <c r="G313" s="3">
        <v>2022</v>
      </c>
      <c r="H313" s="3">
        <v>2021</v>
      </c>
      <c r="I313" s="4">
        <v>20479</v>
      </c>
      <c r="J313" s="3" t="s">
        <v>43</v>
      </c>
      <c r="K313" s="4">
        <v>4129.8</v>
      </c>
      <c r="L313" s="4">
        <v>20479</v>
      </c>
      <c r="M313" s="3" t="s">
        <v>43</v>
      </c>
      <c r="N313" s="4">
        <v>4224.71</v>
      </c>
      <c r="O313" s="4">
        <v>13311</v>
      </c>
      <c r="P313" s="3" t="s">
        <v>43</v>
      </c>
      <c r="Q313" s="4">
        <v>2815.32</v>
      </c>
      <c r="R313" s="3">
        <v>-87.621180585458802</v>
      </c>
      <c r="S313" s="3">
        <v>41.703844259521098</v>
      </c>
      <c r="T313" s="3" t="s">
        <v>4370</v>
      </c>
      <c r="U313" s="3" t="s">
        <v>33</v>
      </c>
      <c r="V313" s="3" t="s">
        <v>141</v>
      </c>
      <c r="W313" s="3" t="s">
        <v>1358</v>
      </c>
      <c r="X313" s="3" t="s">
        <v>129</v>
      </c>
      <c r="Y313" s="3" t="s">
        <v>327</v>
      </c>
      <c r="Z313" s="3" t="s">
        <v>193</v>
      </c>
      <c r="AA313" s="8">
        <f>Table1[[#This Row],[2022 AV (BOR final)]]-Table1[[#This Row],[2021 AV (BOR final)]]</f>
        <v>0</v>
      </c>
      <c r="AB313" s="8">
        <f>Table1[[#This Row],[2023 AV (BOR final)]]-Table1[[#This Row],[2022 AV (BOR final)]]</f>
        <v>-7168</v>
      </c>
      <c r="AC313" s="8">
        <f>Table1[[#This Row],[2022 Tax Bill]]-Table1[[#This Row],[2021 Tax Bill]]</f>
        <v>94.909999999999854</v>
      </c>
      <c r="AD313" s="3">
        <f>COUNTIF(D:D,Table1[[#This Row],[Project Name]])</f>
        <v>10</v>
      </c>
      <c r="AE313" s="2">
        <f>IF(Table1[[#This Row],[Year Accepted]]=2022,Table1[[#This Row],[2021 AV (BOR final)]],Table1[[#This Row],[2022 AV (BOR final)]])</f>
        <v>20479</v>
      </c>
      <c r="AF313" s="2">
        <f>IF(Table1[[#This Row],[Year Accepted]]=2022,Table1[[#This Row],[2022 AV (BOR final)]],Table1[[#This Row],[2023 AV (BOR final)]])</f>
        <v>20479</v>
      </c>
      <c r="AG313" s="2">
        <f>IF(Table1[[#This Row],[Year Accepted]]=2022,Table1[[#This Row],[2021 Tax Bill]],Table1[[#This Row],[2022 Tax Bill]])</f>
        <v>4129.8</v>
      </c>
      <c r="AH313" s="2">
        <f>IF(Table1[[#This Row],[Year Accepted]]=2022,Table1[[#This Row],[2022 Tax Bill]],Table1[[#This Row],[2023 Tax Bill]])</f>
        <v>4224.71</v>
      </c>
    </row>
    <row r="314" spans="1:34" x14ac:dyDescent="0.25">
      <c r="A314" s="3" t="s">
        <v>25</v>
      </c>
      <c r="B314" s="3" t="s">
        <v>26</v>
      </c>
      <c r="C314" s="3" t="s">
        <v>27</v>
      </c>
      <c r="D314" s="3" t="s">
        <v>1906</v>
      </c>
      <c r="E314" s="3" t="s">
        <v>2074</v>
      </c>
      <c r="F314" s="3" t="s">
        <v>2075</v>
      </c>
      <c r="G314" s="3">
        <v>2022</v>
      </c>
      <c r="H314" s="3">
        <v>2021</v>
      </c>
      <c r="I314" s="4">
        <v>42208</v>
      </c>
      <c r="J314" s="3" t="s">
        <v>43</v>
      </c>
      <c r="K314" s="4">
        <v>8511.7199999999993</v>
      </c>
      <c r="L314" s="4">
        <v>42208</v>
      </c>
      <c r="M314" s="3" t="s">
        <v>43</v>
      </c>
      <c r="N314" s="4">
        <v>8707.39</v>
      </c>
      <c r="O314" s="4">
        <v>27435</v>
      </c>
      <c r="P314" s="3" t="s">
        <v>43</v>
      </c>
      <c r="Q314" s="4">
        <v>5802.57</v>
      </c>
      <c r="R314" s="3">
        <v>-87.621184529904497</v>
      </c>
      <c r="S314" s="3">
        <v>41.703695573693601</v>
      </c>
      <c r="T314" s="3" t="s">
        <v>2076</v>
      </c>
      <c r="U314" s="3" t="s">
        <v>33</v>
      </c>
      <c r="V314" s="3" t="s">
        <v>141</v>
      </c>
      <c r="W314" s="3" t="s">
        <v>1358</v>
      </c>
      <c r="X314" s="3" t="s">
        <v>129</v>
      </c>
      <c r="Y314" s="3" t="s">
        <v>327</v>
      </c>
      <c r="Z314" s="3" t="s">
        <v>193</v>
      </c>
      <c r="AA314" s="8">
        <f>Table1[[#This Row],[2022 AV (BOR final)]]-Table1[[#This Row],[2021 AV (BOR final)]]</f>
        <v>0</v>
      </c>
      <c r="AB314" s="8">
        <f>Table1[[#This Row],[2023 AV (BOR final)]]-Table1[[#This Row],[2022 AV (BOR final)]]</f>
        <v>-14773</v>
      </c>
      <c r="AC314" s="8">
        <f>Table1[[#This Row],[2022 Tax Bill]]-Table1[[#This Row],[2021 Tax Bill]]</f>
        <v>195.67000000000007</v>
      </c>
      <c r="AD314" s="3">
        <f>COUNTIF(D:D,Table1[[#This Row],[Project Name]])</f>
        <v>10</v>
      </c>
      <c r="AE314" s="2">
        <f>IF(Table1[[#This Row],[Year Accepted]]=2022,Table1[[#This Row],[2021 AV (BOR final)]],Table1[[#This Row],[2022 AV (BOR final)]])</f>
        <v>42208</v>
      </c>
      <c r="AF314" s="2">
        <f>IF(Table1[[#This Row],[Year Accepted]]=2022,Table1[[#This Row],[2022 AV (BOR final)]],Table1[[#This Row],[2023 AV (BOR final)]])</f>
        <v>42208</v>
      </c>
      <c r="AG314" s="2">
        <f>IF(Table1[[#This Row],[Year Accepted]]=2022,Table1[[#This Row],[2021 Tax Bill]],Table1[[#This Row],[2022 Tax Bill]])</f>
        <v>8511.7199999999993</v>
      </c>
      <c r="AH314" s="2">
        <f>IF(Table1[[#This Row],[Year Accepted]]=2022,Table1[[#This Row],[2022 Tax Bill]],Table1[[#This Row],[2023 Tax Bill]])</f>
        <v>8707.39</v>
      </c>
    </row>
    <row r="315" spans="1:34" x14ac:dyDescent="0.25">
      <c r="A315" s="3" t="s">
        <v>25</v>
      </c>
      <c r="B315" s="3" t="s">
        <v>26</v>
      </c>
      <c r="C315" s="3" t="s">
        <v>27</v>
      </c>
      <c r="D315" s="3" t="s">
        <v>1906</v>
      </c>
      <c r="E315" s="3" t="s">
        <v>5072</v>
      </c>
      <c r="F315" s="3" t="s">
        <v>5073</v>
      </c>
      <c r="G315" s="3">
        <v>2022</v>
      </c>
      <c r="H315" s="3">
        <v>2021</v>
      </c>
      <c r="I315" s="4">
        <v>9495</v>
      </c>
      <c r="J315" s="3" t="s">
        <v>43</v>
      </c>
      <c r="K315" s="4">
        <v>1914.8</v>
      </c>
      <c r="L315" s="4">
        <v>9495</v>
      </c>
      <c r="M315" s="3" t="s">
        <v>43</v>
      </c>
      <c r="N315" s="4">
        <v>1958.82</v>
      </c>
      <c r="O315" s="4">
        <v>6171</v>
      </c>
      <c r="P315" s="3" t="s">
        <v>43</v>
      </c>
      <c r="Q315" s="4">
        <v>1305.21</v>
      </c>
      <c r="R315" s="3">
        <v>-87.621186453076902</v>
      </c>
      <c r="S315" s="3">
        <v>41.703621202742703</v>
      </c>
      <c r="T315" s="3" t="s">
        <v>5074</v>
      </c>
      <c r="U315" s="3" t="s">
        <v>33</v>
      </c>
      <c r="V315" s="3" t="s">
        <v>141</v>
      </c>
      <c r="W315" s="3" t="s">
        <v>1358</v>
      </c>
      <c r="X315" s="3" t="s">
        <v>129</v>
      </c>
      <c r="Y315" s="3" t="s">
        <v>327</v>
      </c>
      <c r="Z315" s="3" t="s">
        <v>193</v>
      </c>
      <c r="AA315" s="8">
        <f>Table1[[#This Row],[2022 AV (BOR final)]]-Table1[[#This Row],[2021 AV (BOR final)]]</f>
        <v>0</v>
      </c>
      <c r="AB315" s="8">
        <f>Table1[[#This Row],[2023 AV (BOR final)]]-Table1[[#This Row],[2022 AV (BOR final)]]</f>
        <v>-3324</v>
      </c>
      <c r="AC315" s="8">
        <f>Table1[[#This Row],[2022 Tax Bill]]-Table1[[#This Row],[2021 Tax Bill]]</f>
        <v>44.019999999999982</v>
      </c>
      <c r="AD315" s="3">
        <f>COUNTIF(D:D,Table1[[#This Row],[Project Name]])</f>
        <v>10</v>
      </c>
      <c r="AE315" s="2">
        <f>IF(Table1[[#This Row],[Year Accepted]]=2022,Table1[[#This Row],[2021 AV (BOR final)]],Table1[[#This Row],[2022 AV (BOR final)]])</f>
        <v>9495</v>
      </c>
      <c r="AF315" s="2">
        <f>IF(Table1[[#This Row],[Year Accepted]]=2022,Table1[[#This Row],[2022 AV (BOR final)]],Table1[[#This Row],[2023 AV (BOR final)]])</f>
        <v>9495</v>
      </c>
      <c r="AG315" s="2">
        <f>IF(Table1[[#This Row],[Year Accepted]]=2022,Table1[[#This Row],[2021 Tax Bill]],Table1[[#This Row],[2022 Tax Bill]])</f>
        <v>1914.8</v>
      </c>
      <c r="AH315" s="2">
        <f>IF(Table1[[#This Row],[Year Accepted]]=2022,Table1[[#This Row],[2022 Tax Bill]],Table1[[#This Row],[2023 Tax Bill]])</f>
        <v>1958.82</v>
      </c>
    </row>
    <row r="316" spans="1:34" x14ac:dyDescent="0.25">
      <c r="A316" s="3" t="s">
        <v>25</v>
      </c>
      <c r="B316" s="3" t="s">
        <v>26</v>
      </c>
      <c r="C316" s="3" t="s">
        <v>27</v>
      </c>
      <c r="D316" s="3" t="s">
        <v>1906</v>
      </c>
      <c r="E316" s="3" t="s">
        <v>2787</v>
      </c>
      <c r="F316" s="3" t="s">
        <v>2788</v>
      </c>
      <c r="G316" s="3">
        <v>2022</v>
      </c>
      <c r="H316" s="3">
        <v>2021</v>
      </c>
      <c r="I316" s="4">
        <v>12476</v>
      </c>
      <c r="J316" s="3" t="s">
        <v>43</v>
      </c>
      <c r="K316" s="4">
        <v>2515.9499999999998</v>
      </c>
      <c r="L316" s="4">
        <v>12476</v>
      </c>
      <c r="M316" s="3" t="s">
        <v>43</v>
      </c>
      <c r="N316" s="4">
        <v>2573.75</v>
      </c>
      <c r="O316" s="4">
        <v>12476</v>
      </c>
      <c r="P316" s="3" t="s">
        <v>43</v>
      </c>
      <c r="Q316" s="4">
        <v>2638.69</v>
      </c>
      <c r="R316" s="3">
        <v>-87.620966850108303</v>
      </c>
      <c r="S316" s="3">
        <v>41.7040350120092</v>
      </c>
      <c r="T316" s="3" t="s">
        <v>2789</v>
      </c>
      <c r="U316" s="3" t="s">
        <v>33</v>
      </c>
      <c r="V316" s="3" t="s">
        <v>141</v>
      </c>
      <c r="W316" s="3" t="s">
        <v>1358</v>
      </c>
      <c r="X316" s="3" t="s">
        <v>129</v>
      </c>
      <c r="Y316" s="3" t="s">
        <v>327</v>
      </c>
      <c r="Z316" s="3" t="s">
        <v>193</v>
      </c>
      <c r="AA316" s="8">
        <f>Table1[[#This Row],[2022 AV (BOR final)]]-Table1[[#This Row],[2021 AV (BOR final)]]</f>
        <v>0</v>
      </c>
      <c r="AB316" s="8">
        <f>Table1[[#This Row],[2023 AV (BOR final)]]-Table1[[#This Row],[2022 AV (BOR final)]]</f>
        <v>0</v>
      </c>
      <c r="AC316" s="8">
        <f>Table1[[#This Row],[2022 Tax Bill]]-Table1[[#This Row],[2021 Tax Bill]]</f>
        <v>57.800000000000182</v>
      </c>
      <c r="AD316" s="3">
        <f>COUNTIF(D:D,Table1[[#This Row],[Project Name]])</f>
        <v>10</v>
      </c>
      <c r="AE316" s="2">
        <f>IF(Table1[[#This Row],[Year Accepted]]=2022,Table1[[#This Row],[2021 AV (BOR final)]],Table1[[#This Row],[2022 AV (BOR final)]])</f>
        <v>12476</v>
      </c>
      <c r="AF316" s="2">
        <f>IF(Table1[[#This Row],[Year Accepted]]=2022,Table1[[#This Row],[2022 AV (BOR final)]],Table1[[#This Row],[2023 AV (BOR final)]])</f>
        <v>12476</v>
      </c>
      <c r="AG316" s="2">
        <f>IF(Table1[[#This Row],[Year Accepted]]=2022,Table1[[#This Row],[2021 Tax Bill]],Table1[[#This Row],[2022 Tax Bill]])</f>
        <v>2515.9499999999998</v>
      </c>
      <c r="AH316" s="2">
        <f>IF(Table1[[#This Row],[Year Accepted]]=2022,Table1[[#This Row],[2022 Tax Bill]],Table1[[#This Row],[2023 Tax Bill]])</f>
        <v>2573.75</v>
      </c>
    </row>
    <row r="317" spans="1:34" x14ac:dyDescent="0.25">
      <c r="A317" s="3" t="s">
        <v>25</v>
      </c>
      <c r="B317" s="3" t="s">
        <v>26</v>
      </c>
      <c r="C317" s="3" t="s">
        <v>27</v>
      </c>
      <c r="D317" s="3" t="s">
        <v>1906</v>
      </c>
      <c r="E317" s="3" t="s">
        <v>3537</v>
      </c>
      <c r="F317" s="3" t="s">
        <v>3538</v>
      </c>
      <c r="G317" s="3">
        <v>2022</v>
      </c>
      <c r="H317" s="3">
        <v>2021</v>
      </c>
      <c r="I317" s="4">
        <v>17741</v>
      </c>
      <c r="J317" s="3" t="s">
        <v>43</v>
      </c>
      <c r="K317" s="4">
        <v>3577.68</v>
      </c>
      <c r="L317" s="4">
        <v>17741</v>
      </c>
      <c r="M317" s="3" t="s">
        <v>43</v>
      </c>
      <c r="N317" s="4">
        <v>3659.88</v>
      </c>
      <c r="O317" s="4">
        <v>17741</v>
      </c>
      <c r="P317" s="3" t="s">
        <v>43</v>
      </c>
      <c r="Q317" s="4">
        <v>3752.26</v>
      </c>
      <c r="R317" s="3">
        <v>-87.620969363694101</v>
      </c>
      <c r="S317" s="3">
        <v>41.7039400975058</v>
      </c>
      <c r="T317" s="3" t="s">
        <v>3539</v>
      </c>
      <c r="U317" s="3" t="s">
        <v>33</v>
      </c>
      <c r="V317" s="3" t="s">
        <v>141</v>
      </c>
      <c r="W317" s="3" t="s">
        <v>1358</v>
      </c>
      <c r="X317" s="3" t="s">
        <v>129</v>
      </c>
      <c r="Y317" s="3" t="s">
        <v>327</v>
      </c>
      <c r="Z317" s="3" t="s">
        <v>193</v>
      </c>
      <c r="AA317" s="8">
        <f>Table1[[#This Row],[2022 AV (BOR final)]]-Table1[[#This Row],[2021 AV (BOR final)]]</f>
        <v>0</v>
      </c>
      <c r="AB317" s="8">
        <f>Table1[[#This Row],[2023 AV (BOR final)]]-Table1[[#This Row],[2022 AV (BOR final)]]</f>
        <v>0</v>
      </c>
      <c r="AC317" s="8">
        <f>Table1[[#This Row],[2022 Tax Bill]]-Table1[[#This Row],[2021 Tax Bill]]</f>
        <v>82.200000000000273</v>
      </c>
      <c r="AD317" s="3">
        <f>COUNTIF(D:D,Table1[[#This Row],[Project Name]])</f>
        <v>10</v>
      </c>
      <c r="AE317" s="2">
        <f>IF(Table1[[#This Row],[Year Accepted]]=2022,Table1[[#This Row],[2021 AV (BOR final)]],Table1[[#This Row],[2022 AV (BOR final)]])</f>
        <v>17741</v>
      </c>
      <c r="AF317" s="2">
        <f>IF(Table1[[#This Row],[Year Accepted]]=2022,Table1[[#This Row],[2022 AV (BOR final)]],Table1[[#This Row],[2023 AV (BOR final)]])</f>
        <v>17741</v>
      </c>
      <c r="AG317" s="2">
        <f>IF(Table1[[#This Row],[Year Accepted]]=2022,Table1[[#This Row],[2021 Tax Bill]],Table1[[#This Row],[2022 Tax Bill]])</f>
        <v>3577.68</v>
      </c>
      <c r="AH317" s="2">
        <f>IF(Table1[[#This Row],[Year Accepted]]=2022,Table1[[#This Row],[2022 Tax Bill]],Table1[[#This Row],[2023 Tax Bill]])</f>
        <v>3659.88</v>
      </c>
    </row>
    <row r="318" spans="1:34" x14ac:dyDescent="0.25">
      <c r="A318" s="3" t="s">
        <v>25</v>
      </c>
      <c r="B318" s="3" t="s">
        <v>26</v>
      </c>
      <c r="C318" s="3" t="s">
        <v>27</v>
      </c>
      <c r="D318" s="3" t="s">
        <v>1906</v>
      </c>
      <c r="E318" s="3" t="s">
        <v>2244</v>
      </c>
      <c r="F318" s="3" t="s">
        <v>2245</v>
      </c>
      <c r="G318" s="3">
        <v>2022</v>
      </c>
      <c r="H318" s="3">
        <v>2021</v>
      </c>
      <c r="I318" s="4">
        <v>15070</v>
      </c>
      <c r="J318" s="3" t="s">
        <v>269</v>
      </c>
      <c r="K318" s="4">
        <v>3720.08</v>
      </c>
      <c r="L318" s="4">
        <v>15070</v>
      </c>
      <c r="M318" s="3" t="s">
        <v>269</v>
      </c>
      <c r="N318" s="4">
        <v>3867.15</v>
      </c>
      <c r="O318" s="4">
        <v>15070</v>
      </c>
      <c r="P318" s="3" t="s">
        <v>269</v>
      </c>
      <c r="Q318" s="4">
        <v>3959.67</v>
      </c>
      <c r="R318" s="3">
        <v>-87.621167186534706</v>
      </c>
      <c r="S318" s="3">
        <v>41.704347030716498</v>
      </c>
      <c r="T318" s="3" t="s">
        <v>2246</v>
      </c>
      <c r="U318" s="3" t="s">
        <v>33</v>
      </c>
      <c r="V318" s="3" t="s">
        <v>141</v>
      </c>
      <c r="W318" s="3" t="s">
        <v>1358</v>
      </c>
      <c r="X318" s="3" t="s">
        <v>129</v>
      </c>
      <c r="Y318" s="3" t="s">
        <v>327</v>
      </c>
      <c r="Z318" s="3" t="s">
        <v>193</v>
      </c>
      <c r="AA318" s="8">
        <f>Table1[[#This Row],[2022 AV (BOR final)]]-Table1[[#This Row],[2021 AV (BOR final)]]</f>
        <v>0</v>
      </c>
      <c r="AB318" s="8">
        <f>Table1[[#This Row],[2023 AV (BOR final)]]-Table1[[#This Row],[2022 AV (BOR final)]]</f>
        <v>0</v>
      </c>
      <c r="AC318" s="8">
        <f>Table1[[#This Row],[2022 Tax Bill]]-Table1[[#This Row],[2021 Tax Bill]]</f>
        <v>147.07000000000016</v>
      </c>
      <c r="AD318" s="3">
        <f>COUNTIF(D:D,Table1[[#This Row],[Project Name]])</f>
        <v>10</v>
      </c>
      <c r="AE318" s="2">
        <f>IF(Table1[[#This Row],[Year Accepted]]=2022,Table1[[#This Row],[2021 AV (BOR final)]],Table1[[#This Row],[2022 AV (BOR final)]])</f>
        <v>15070</v>
      </c>
      <c r="AF318" s="2">
        <f>IF(Table1[[#This Row],[Year Accepted]]=2022,Table1[[#This Row],[2022 AV (BOR final)]],Table1[[#This Row],[2023 AV (BOR final)]])</f>
        <v>15070</v>
      </c>
      <c r="AG318" s="2">
        <f>IF(Table1[[#This Row],[Year Accepted]]=2022,Table1[[#This Row],[2021 Tax Bill]],Table1[[#This Row],[2022 Tax Bill]])</f>
        <v>3720.08</v>
      </c>
      <c r="AH318" s="2">
        <f>IF(Table1[[#This Row],[Year Accepted]]=2022,Table1[[#This Row],[2022 Tax Bill]],Table1[[#This Row],[2023 Tax Bill]])</f>
        <v>3867.15</v>
      </c>
    </row>
    <row r="319" spans="1:34" x14ac:dyDescent="0.25">
      <c r="A319" s="3" t="s">
        <v>25</v>
      </c>
      <c r="B319" s="3" t="s">
        <v>71</v>
      </c>
      <c r="C319" s="3" t="s">
        <v>27</v>
      </c>
      <c r="D319" s="3" t="s">
        <v>5242</v>
      </c>
      <c r="E319" s="3" t="s">
        <v>5243</v>
      </c>
      <c r="F319" s="3" t="s">
        <v>5244</v>
      </c>
      <c r="G319" s="3">
        <v>2022</v>
      </c>
      <c r="H319" s="3">
        <v>2021</v>
      </c>
      <c r="I319" s="4">
        <v>340700</v>
      </c>
      <c r="J319" s="3" t="s">
        <v>247</v>
      </c>
      <c r="K319" s="4">
        <v>92869.759999999995</v>
      </c>
      <c r="L319" s="4">
        <v>221493</v>
      </c>
      <c r="M319" s="3" t="s">
        <v>247</v>
      </c>
      <c r="N319" s="4">
        <v>61591.24</v>
      </c>
      <c r="O319" s="4">
        <v>221493</v>
      </c>
      <c r="P319" s="3" t="s">
        <v>247</v>
      </c>
      <c r="Q319" s="4">
        <v>63555.31</v>
      </c>
      <c r="R319" s="3">
        <v>-87.5447074622614</v>
      </c>
      <c r="S319" s="3">
        <v>41.727937015264601</v>
      </c>
      <c r="T319" s="3" t="s">
        <v>5245</v>
      </c>
      <c r="U319" s="3" t="s">
        <v>33</v>
      </c>
      <c r="V319" s="3" t="s">
        <v>372</v>
      </c>
      <c r="W319" s="3" t="s">
        <v>373</v>
      </c>
      <c r="X319" s="3" t="s">
        <v>79</v>
      </c>
      <c r="Y319" s="3" t="s">
        <v>95</v>
      </c>
      <c r="Z319" s="3" t="s">
        <v>57</v>
      </c>
      <c r="AA319" s="8">
        <f>Table1[[#This Row],[2022 AV (BOR final)]]-Table1[[#This Row],[2021 AV (BOR final)]]</f>
        <v>-119207</v>
      </c>
      <c r="AB319" s="8">
        <f>Table1[[#This Row],[2023 AV (BOR final)]]-Table1[[#This Row],[2022 AV (BOR final)]]</f>
        <v>0</v>
      </c>
      <c r="AC319" s="8">
        <f>Table1[[#This Row],[2022 Tax Bill]]-Table1[[#This Row],[2021 Tax Bill]]</f>
        <v>-31278.519999999997</v>
      </c>
      <c r="AD319" s="3">
        <f>COUNTIF(D:D,Table1[[#This Row],[Project Name]])</f>
        <v>1</v>
      </c>
      <c r="AE319" s="2">
        <f>IF(Table1[[#This Row],[Year Accepted]]=2022,Table1[[#This Row],[2021 AV (BOR final)]],Table1[[#This Row],[2022 AV (BOR final)]])</f>
        <v>340700</v>
      </c>
      <c r="AF319" s="2">
        <f>IF(Table1[[#This Row],[Year Accepted]]=2022,Table1[[#This Row],[2022 AV (BOR final)]],Table1[[#This Row],[2023 AV (BOR final)]])</f>
        <v>221493</v>
      </c>
      <c r="AG319" s="2">
        <f>IF(Table1[[#This Row],[Year Accepted]]=2022,Table1[[#This Row],[2021 Tax Bill]],Table1[[#This Row],[2022 Tax Bill]])</f>
        <v>92869.759999999995</v>
      </c>
      <c r="AH319" s="2">
        <f>IF(Table1[[#This Row],[Year Accepted]]=2022,Table1[[#This Row],[2022 Tax Bill]],Table1[[#This Row],[2023 Tax Bill]])</f>
        <v>61591.24</v>
      </c>
    </row>
    <row r="320" spans="1:34" x14ac:dyDescent="0.25">
      <c r="A320" s="3" t="s">
        <v>25</v>
      </c>
      <c r="B320" s="3" t="s">
        <v>71</v>
      </c>
      <c r="C320" s="3" t="s">
        <v>27</v>
      </c>
      <c r="D320" s="3" t="s">
        <v>368</v>
      </c>
      <c r="E320" s="3" t="s">
        <v>369</v>
      </c>
      <c r="F320" s="3" t="s">
        <v>370</v>
      </c>
      <c r="G320" s="3">
        <v>2022</v>
      </c>
      <c r="H320" s="3">
        <v>2021</v>
      </c>
      <c r="I320" s="4">
        <v>240925</v>
      </c>
      <c r="J320" s="3" t="s">
        <v>247</v>
      </c>
      <c r="K320" s="4">
        <v>65672.52</v>
      </c>
      <c r="L320" s="4">
        <v>156528</v>
      </c>
      <c r="M320" s="3" t="s">
        <v>247</v>
      </c>
      <c r="N320" s="4">
        <v>43526.239999999998</v>
      </c>
      <c r="O320" s="4">
        <v>156528</v>
      </c>
      <c r="P320" s="3" t="s">
        <v>247</v>
      </c>
      <c r="Q320" s="4">
        <v>44914.2</v>
      </c>
      <c r="R320" s="3">
        <v>-87.545082894696506</v>
      </c>
      <c r="S320" s="3">
        <v>41.727221980067398</v>
      </c>
      <c r="T320" s="3" t="s">
        <v>371</v>
      </c>
      <c r="U320" s="3" t="s">
        <v>33</v>
      </c>
      <c r="V320" s="3" t="s">
        <v>372</v>
      </c>
      <c r="W320" s="3" t="s">
        <v>373</v>
      </c>
      <c r="X320" s="3" t="s">
        <v>79</v>
      </c>
      <c r="Y320" s="3" t="s">
        <v>95</v>
      </c>
      <c r="Z320" s="3" t="s">
        <v>57</v>
      </c>
      <c r="AA320" s="8">
        <f>Table1[[#This Row],[2022 AV (BOR final)]]-Table1[[#This Row],[2021 AV (BOR final)]]</f>
        <v>-84397</v>
      </c>
      <c r="AB320" s="8">
        <f>Table1[[#This Row],[2023 AV (BOR final)]]-Table1[[#This Row],[2022 AV (BOR final)]]</f>
        <v>0</v>
      </c>
      <c r="AC320" s="8">
        <f>Table1[[#This Row],[2022 Tax Bill]]-Table1[[#This Row],[2021 Tax Bill]]</f>
        <v>-22146.280000000006</v>
      </c>
      <c r="AD320" s="3">
        <f>COUNTIF(D:D,Table1[[#This Row],[Project Name]])</f>
        <v>1</v>
      </c>
      <c r="AE320" s="2">
        <f>IF(Table1[[#This Row],[Year Accepted]]=2022,Table1[[#This Row],[2021 AV (BOR final)]],Table1[[#This Row],[2022 AV (BOR final)]])</f>
        <v>240925</v>
      </c>
      <c r="AF320" s="2">
        <f>IF(Table1[[#This Row],[Year Accepted]]=2022,Table1[[#This Row],[2022 AV (BOR final)]],Table1[[#This Row],[2023 AV (BOR final)]])</f>
        <v>156528</v>
      </c>
      <c r="AG320" s="2">
        <f>IF(Table1[[#This Row],[Year Accepted]]=2022,Table1[[#This Row],[2021 Tax Bill]],Table1[[#This Row],[2022 Tax Bill]])</f>
        <v>65672.52</v>
      </c>
      <c r="AH320" s="2">
        <f>IF(Table1[[#This Row],[Year Accepted]]=2022,Table1[[#This Row],[2022 Tax Bill]],Table1[[#This Row],[2023 Tax Bill]])</f>
        <v>43526.239999999998</v>
      </c>
    </row>
    <row r="321" spans="1:34" x14ac:dyDescent="0.25">
      <c r="A321" s="3" t="s">
        <v>25</v>
      </c>
      <c r="B321" s="3" t="s">
        <v>26</v>
      </c>
      <c r="C321" s="3" t="s">
        <v>228</v>
      </c>
      <c r="D321" s="3" t="s">
        <v>1670</v>
      </c>
      <c r="E321" s="3" t="s">
        <v>3146</v>
      </c>
      <c r="F321" s="3" t="s">
        <v>3147</v>
      </c>
      <c r="G321" s="3">
        <v>2022</v>
      </c>
      <c r="H321" s="3">
        <v>2021</v>
      </c>
      <c r="I321" s="4">
        <v>42201</v>
      </c>
      <c r="J321" s="3" t="s">
        <v>247</v>
      </c>
      <c r="K321" s="4">
        <v>8486.24</v>
      </c>
      <c r="L321" s="4">
        <v>27432</v>
      </c>
      <c r="M321" s="3" t="s">
        <v>247</v>
      </c>
      <c r="N321" s="4">
        <v>5642.28</v>
      </c>
      <c r="O321" s="4">
        <v>27430</v>
      </c>
      <c r="P321" s="3" t="s">
        <v>247</v>
      </c>
      <c r="Q321" s="4">
        <v>5804.83</v>
      </c>
      <c r="R321" s="3">
        <v>-87.710616692195302</v>
      </c>
      <c r="S321" s="3">
        <v>41.913295690478797</v>
      </c>
      <c r="T321" s="3" t="s">
        <v>3148</v>
      </c>
      <c r="U321" s="3" t="s">
        <v>33</v>
      </c>
      <c r="V321" s="3" t="s">
        <v>332</v>
      </c>
      <c r="W321" s="3" t="s">
        <v>333</v>
      </c>
      <c r="X321" s="3" t="s">
        <v>235</v>
      </c>
      <c r="Y321" s="3" t="s">
        <v>264</v>
      </c>
      <c r="Z321" s="3" t="s">
        <v>334</v>
      </c>
      <c r="AA321" s="8">
        <f>Table1[[#This Row],[2022 AV (BOR final)]]-Table1[[#This Row],[2021 AV (BOR final)]]</f>
        <v>-14769</v>
      </c>
      <c r="AB321" s="8">
        <f>Table1[[#This Row],[2023 AV (BOR final)]]-Table1[[#This Row],[2022 AV (BOR final)]]</f>
        <v>-2</v>
      </c>
      <c r="AC321" s="8">
        <f>Table1[[#This Row],[2022 Tax Bill]]-Table1[[#This Row],[2021 Tax Bill]]</f>
        <v>-2843.96</v>
      </c>
      <c r="AD321" s="3">
        <f>COUNTIF(D:D,Table1[[#This Row],[Project Name]])</f>
        <v>4</v>
      </c>
      <c r="AE321" s="2">
        <f>IF(Table1[[#This Row],[Year Accepted]]=2022,Table1[[#This Row],[2021 AV (BOR final)]],Table1[[#This Row],[2022 AV (BOR final)]])</f>
        <v>42201</v>
      </c>
      <c r="AF321" s="2">
        <f>IF(Table1[[#This Row],[Year Accepted]]=2022,Table1[[#This Row],[2022 AV (BOR final)]],Table1[[#This Row],[2023 AV (BOR final)]])</f>
        <v>27432</v>
      </c>
      <c r="AG321" s="2">
        <f>IF(Table1[[#This Row],[Year Accepted]]=2022,Table1[[#This Row],[2021 Tax Bill]],Table1[[#This Row],[2022 Tax Bill]])</f>
        <v>8486.24</v>
      </c>
      <c r="AH321" s="2">
        <f>IF(Table1[[#This Row],[Year Accepted]]=2022,Table1[[#This Row],[2022 Tax Bill]],Table1[[#This Row],[2023 Tax Bill]])</f>
        <v>5642.28</v>
      </c>
    </row>
    <row r="322" spans="1:34" x14ac:dyDescent="0.25">
      <c r="A322" s="3" t="s">
        <v>25</v>
      </c>
      <c r="B322" s="3" t="s">
        <v>26</v>
      </c>
      <c r="C322" s="3" t="s">
        <v>228</v>
      </c>
      <c r="D322" s="3" t="s">
        <v>1670</v>
      </c>
      <c r="E322" s="3" t="s">
        <v>4092</v>
      </c>
      <c r="F322" s="3" t="s">
        <v>4093</v>
      </c>
      <c r="G322" s="3">
        <v>2022</v>
      </c>
      <c r="H322" s="3">
        <v>2021</v>
      </c>
      <c r="I322" s="4">
        <v>9154</v>
      </c>
      <c r="J322" s="3" t="s">
        <v>247</v>
      </c>
      <c r="K322" s="4">
        <v>1840.8</v>
      </c>
      <c r="L322" s="4">
        <v>5950</v>
      </c>
      <c r="M322" s="3" t="s">
        <v>247</v>
      </c>
      <c r="N322" s="4">
        <v>1223.81</v>
      </c>
      <c r="O322" s="4">
        <v>5950</v>
      </c>
      <c r="P322" s="3" t="s">
        <v>247</v>
      </c>
      <c r="Q322" s="4">
        <v>1259.1600000000001</v>
      </c>
      <c r="R322" s="3">
        <v>-87.710614495317103</v>
      </c>
      <c r="S322" s="3">
        <v>41.913227100016798</v>
      </c>
      <c r="T322" s="3" t="s">
        <v>4094</v>
      </c>
      <c r="U322" s="3" t="s">
        <v>33</v>
      </c>
      <c r="V322" s="3" t="s">
        <v>332</v>
      </c>
      <c r="W322" s="3" t="s">
        <v>333</v>
      </c>
      <c r="X322" s="3" t="s">
        <v>235</v>
      </c>
      <c r="Y322" s="3" t="s">
        <v>264</v>
      </c>
      <c r="Z322" s="3" t="s">
        <v>334</v>
      </c>
      <c r="AA322" s="8">
        <f>Table1[[#This Row],[2022 AV (BOR final)]]-Table1[[#This Row],[2021 AV (BOR final)]]</f>
        <v>-3204</v>
      </c>
      <c r="AB322" s="8">
        <f>Table1[[#This Row],[2023 AV (BOR final)]]-Table1[[#This Row],[2022 AV (BOR final)]]</f>
        <v>0</v>
      </c>
      <c r="AC322" s="8">
        <f>Table1[[#This Row],[2022 Tax Bill]]-Table1[[#This Row],[2021 Tax Bill]]</f>
        <v>-616.99</v>
      </c>
      <c r="AD322" s="3">
        <f>COUNTIF(D:D,Table1[[#This Row],[Project Name]])</f>
        <v>4</v>
      </c>
      <c r="AE322" s="2">
        <f>IF(Table1[[#This Row],[Year Accepted]]=2022,Table1[[#This Row],[2021 AV (BOR final)]],Table1[[#This Row],[2022 AV (BOR final)]])</f>
        <v>9154</v>
      </c>
      <c r="AF322" s="2">
        <f>IF(Table1[[#This Row],[Year Accepted]]=2022,Table1[[#This Row],[2022 AV (BOR final)]],Table1[[#This Row],[2023 AV (BOR final)]])</f>
        <v>5950</v>
      </c>
      <c r="AG322" s="2">
        <f>IF(Table1[[#This Row],[Year Accepted]]=2022,Table1[[#This Row],[2021 Tax Bill]],Table1[[#This Row],[2022 Tax Bill]])</f>
        <v>1840.8</v>
      </c>
      <c r="AH322" s="2">
        <f>IF(Table1[[#This Row],[Year Accepted]]=2022,Table1[[#This Row],[2022 Tax Bill]],Table1[[#This Row],[2023 Tax Bill]])</f>
        <v>1223.81</v>
      </c>
    </row>
    <row r="323" spans="1:34" x14ac:dyDescent="0.25">
      <c r="A323" s="3" t="s">
        <v>25</v>
      </c>
      <c r="B323" s="3" t="s">
        <v>26</v>
      </c>
      <c r="C323" s="3" t="s">
        <v>228</v>
      </c>
      <c r="D323" s="3" t="s">
        <v>1901</v>
      </c>
      <c r="E323" s="3" t="s">
        <v>1902</v>
      </c>
      <c r="F323" s="3" t="s">
        <v>1903</v>
      </c>
      <c r="G323" s="3">
        <v>2022</v>
      </c>
      <c r="H323" s="3">
        <v>2021</v>
      </c>
      <c r="I323" s="4">
        <v>341323</v>
      </c>
      <c r="J323" s="3" t="s">
        <v>247</v>
      </c>
      <c r="K323" s="4">
        <v>68636.95</v>
      </c>
      <c r="L323" s="4">
        <v>221860</v>
      </c>
      <c r="M323" s="3" t="s">
        <v>247</v>
      </c>
      <c r="N323" s="4">
        <v>45632.67</v>
      </c>
      <c r="O323" s="4">
        <v>221860</v>
      </c>
      <c r="P323" s="3" t="s">
        <v>247</v>
      </c>
      <c r="Q323" s="4">
        <v>46810.26</v>
      </c>
      <c r="R323" s="3">
        <v>-87.699853231410103</v>
      </c>
      <c r="S323" s="3">
        <v>41.993470783710698</v>
      </c>
      <c r="T323" s="3" t="s">
        <v>1904</v>
      </c>
      <c r="U323" s="3" t="s">
        <v>33</v>
      </c>
      <c r="V323" s="3" t="s">
        <v>1905</v>
      </c>
      <c r="W323" s="3" t="s">
        <v>158</v>
      </c>
      <c r="X323" s="3" t="s">
        <v>57</v>
      </c>
      <c r="Y323" s="3" t="s">
        <v>71</v>
      </c>
      <c r="Z323" s="3" t="s">
        <v>159</v>
      </c>
      <c r="AA323" s="8">
        <f>Table1[[#This Row],[2022 AV (BOR final)]]-Table1[[#This Row],[2021 AV (BOR final)]]</f>
        <v>-119463</v>
      </c>
      <c r="AB323" s="8">
        <f>Table1[[#This Row],[2023 AV (BOR final)]]-Table1[[#This Row],[2022 AV (BOR final)]]</f>
        <v>0</v>
      </c>
      <c r="AC323" s="8">
        <f>Table1[[#This Row],[2022 Tax Bill]]-Table1[[#This Row],[2021 Tax Bill]]</f>
        <v>-23004.28</v>
      </c>
      <c r="AD323" s="3">
        <f>COUNTIF(D:D,Table1[[#This Row],[Project Name]])</f>
        <v>1</v>
      </c>
      <c r="AE323" s="2">
        <f>IF(Table1[[#This Row],[Year Accepted]]=2022,Table1[[#This Row],[2021 AV (BOR final)]],Table1[[#This Row],[2022 AV (BOR final)]])</f>
        <v>341323</v>
      </c>
      <c r="AF323" s="2">
        <f>IF(Table1[[#This Row],[Year Accepted]]=2022,Table1[[#This Row],[2022 AV (BOR final)]],Table1[[#This Row],[2023 AV (BOR final)]])</f>
        <v>221860</v>
      </c>
      <c r="AG323" s="2">
        <f>IF(Table1[[#This Row],[Year Accepted]]=2022,Table1[[#This Row],[2021 Tax Bill]],Table1[[#This Row],[2022 Tax Bill]])</f>
        <v>68636.95</v>
      </c>
      <c r="AH323" s="2">
        <f>IF(Table1[[#This Row],[Year Accepted]]=2022,Table1[[#This Row],[2022 Tax Bill]],Table1[[#This Row],[2023 Tax Bill]])</f>
        <v>45632.67</v>
      </c>
    </row>
    <row r="324" spans="1:34" x14ac:dyDescent="0.25">
      <c r="A324" s="3" t="s">
        <v>25</v>
      </c>
      <c r="B324" s="3" t="s">
        <v>26</v>
      </c>
      <c r="C324" s="3" t="s">
        <v>228</v>
      </c>
      <c r="D324" s="3" t="s">
        <v>2649</v>
      </c>
      <c r="E324" s="3" t="s">
        <v>2650</v>
      </c>
      <c r="F324" s="3" t="s">
        <v>2651</v>
      </c>
      <c r="G324" s="3">
        <v>2022</v>
      </c>
      <c r="H324" s="3">
        <v>2021</v>
      </c>
      <c r="I324" s="4">
        <v>92043</v>
      </c>
      <c r="J324" s="3" t="s">
        <v>52</v>
      </c>
      <c r="K324" s="4">
        <v>18509.03</v>
      </c>
      <c r="L324" s="4">
        <v>69032</v>
      </c>
      <c r="M324" s="3" t="s">
        <v>52</v>
      </c>
      <c r="N324" s="4">
        <v>14198.67</v>
      </c>
      <c r="O324" s="4">
        <v>69032</v>
      </c>
      <c r="P324" s="3" t="s">
        <v>52</v>
      </c>
      <c r="Q324" s="4">
        <v>14565.06</v>
      </c>
      <c r="R324" s="3">
        <v>-87.790547320244698</v>
      </c>
      <c r="S324" s="3">
        <v>41.976849992641398</v>
      </c>
      <c r="T324" s="3" t="s">
        <v>2652</v>
      </c>
      <c r="U324" s="3" t="s">
        <v>33</v>
      </c>
      <c r="V324" s="3" t="s">
        <v>2653</v>
      </c>
      <c r="W324" s="3" t="s">
        <v>2654</v>
      </c>
      <c r="X324" s="3" t="s">
        <v>70</v>
      </c>
      <c r="Y324" s="3" t="s">
        <v>1009</v>
      </c>
      <c r="Z324" s="3" t="s">
        <v>70</v>
      </c>
      <c r="AA324" s="8">
        <f>Table1[[#This Row],[2022 AV (BOR final)]]-Table1[[#This Row],[2021 AV (BOR final)]]</f>
        <v>-23011</v>
      </c>
      <c r="AB324" s="8">
        <f>Table1[[#This Row],[2023 AV (BOR final)]]-Table1[[#This Row],[2022 AV (BOR final)]]</f>
        <v>0</v>
      </c>
      <c r="AC324" s="8">
        <f>Table1[[#This Row],[2022 Tax Bill]]-Table1[[#This Row],[2021 Tax Bill]]</f>
        <v>-4310.3599999999988</v>
      </c>
      <c r="AD324" s="3">
        <f>COUNTIF(D:D,Table1[[#This Row],[Project Name]])</f>
        <v>1</v>
      </c>
      <c r="AE324" s="2">
        <f>IF(Table1[[#This Row],[Year Accepted]]=2022,Table1[[#This Row],[2021 AV (BOR final)]],Table1[[#This Row],[2022 AV (BOR final)]])</f>
        <v>92043</v>
      </c>
      <c r="AF324" s="2">
        <f>IF(Table1[[#This Row],[Year Accepted]]=2022,Table1[[#This Row],[2022 AV (BOR final)]],Table1[[#This Row],[2023 AV (BOR final)]])</f>
        <v>69032</v>
      </c>
      <c r="AG324" s="2">
        <f>IF(Table1[[#This Row],[Year Accepted]]=2022,Table1[[#This Row],[2021 Tax Bill]],Table1[[#This Row],[2022 Tax Bill]])</f>
        <v>18509.03</v>
      </c>
      <c r="AH324" s="2">
        <f>IF(Table1[[#This Row],[Year Accepted]]=2022,Table1[[#This Row],[2022 Tax Bill]],Table1[[#This Row],[2023 Tax Bill]])</f>
        <v>14198.67</v>
      </c>
    </row>
    <row r="325" spans="1:34" x14ac:dyDescent="0.25">
      <c r="A325" s="3" t="s">
        <v>25</v>
      </c>
      <c r="B325" s="3" t="s">
        <v>26</v>
      </c>
      <c r="C325" s="3" t="s">
        <v>228</v>
      </c>
      <c r="D325" s="3" t="s">
        <v>3747</v>
      </c>
      <c r="E325" s="3" t="s">
        <v>3748</v>
      </c>
      <c r="F325" s="3" t="s">
        <v>3749</v>
      </c>
      <c r="G325" s="3">
        <v>2022</v>
      </c>
      <c r="H325" s="3">
        <v>2021</v>
      </c>
      <c r="I325" s="4">
        <v>357277</v>
      </c>
      <c r="J325" s="3" t="s">
        <v>197</v>
      </c>
      <c r="K325" s="4">
        <v>71845.149999999994</v>
      </c>
      <c r="L325" s="4">
        <v>464556</v>
      </c>
      <c r="M325" s="3" t="s">
        <v>197</v>
      </c>
      <c r="N325" s="4">
        <v>95550.92</v>
      </c>
      <c r="O325" s="4">
        <v>368309</v>
      </c>
      <c r="P325" s="3" t="s">
        <v>197</v>
      </c>
      <c r="Q325" s="4">
        <v>77709.55</v>
      </c>
      <c r="R325" s="3">
        <v>-87.766694861338806</v>
      </c>
      <c r="S325" s="3">
        <v>41.973789517241499</v>
      </c>
      <c r="T325" s="3" t="s">
        <v>3750</v>
      </c>
      <c r="U325" s="3" t="s">
        <v>33</v>
      </c>
      <c r="V325" s="3" t="s">
        <v>3751</v>
      </c>
      <c r="W325" s="3" t="s">
        <v>3752</v>
      </c>
      <c r="X325" s="3" t="s">
        <v>70</v>
      </c>
      <c r="Y325" s="3" t="s">
        <v>1009</v>
      </c>
      <c r="Z325" s="3" t="s">
        <v>70</v>
      </c>
      <c r="AA325" s="8">
        <f>Table1[[#This Row],[2022 AV (BOR final)]]-Table1[[#This Row],[2021 AV (BOR final)]]</f>
        <v>107279</v>
      </c>
      <c r="AB325" s="8">
        <f>Table1[[#This Row],[2023 AV (BOR final)]]-Table1[[#This Row],[2022 AV (BOR final)]]</f>
        <v>-96247</v>
      </c>
      <c r="AC325" s="8">
        <f>Table1[[#This Row],[2022 Tax Bill]]-Table1[[#This Row],[2021 Tax Bill]]</f>
        <v>23705.770000000004</v>
      </c>
      <c r="AD325" s="3">
        <f>COUNTIF(D:D,Table1[[#This Row],[Project Name]])</f>
        <v>1</v>
      </c>
      <c r="AE325" s="2">
        <f>IF(Table1[[#This Row],[Year Accepted]]=2022,Table1[[#This Row],[2021 AV (BOR final)]],Table1[[#This Row],[2022 AV (BOR final)]])</f>
        <v>357277</v>
      </c>
      <c r="AF325" s="2">
        <f>IF(Table1[[#This Row],[Year Accepted]]=2022,Table1[[#This Row],[2022 AV (BOR final)]],Table1[[#This Row],[2023 AV (BOR final)]])</f>
        <v>464556</v>
      </c>
      <c r="AG325" s="2">
        <f>IF(Table1[[#This Row],[Year Accepted]]=2022,Table1[[#This Row],[2021 Tax Bill]],Table1[[#This Row],[2022 Tax Bill]])</f>
        <v>71845.149999999994</v>
      </c>
      <c r="AH325" s="2">
        <f>IF(Table1[[#This Row],[Year Accepted]]=2022,Table1[[#This Row],[2022 Tax Bill]],Table1[[#This Row],[2023 Tax Bill]])</f>
        <v>95550.92</v>
      </c>
    </row>
    <row r="326" spans="1:34" x14ac:dyDescent="0.25">
      <c r="A326" s="3" t="s">
        <v>25</v>
      </c>
      <c r="B326" s="3" t="s">
        <v>26</v>
      </c>
      <c r="C326" s="3" t="s">
        <v>228</v>
      </c>
      <c r="D326" s="3" t="s">
        <v>1737</v>
      </c>
      <c r="E326" s="3" t="s">
        <v>1738</v>
      </c>
      <c r="F326" s="3" t="s">
        <v>1739</v>
      </c>
      <c r="G326" s="3">
        <v>2022</v>
      </c>
      <c r="H326" s="3">
        <v>2021</v>
      </c>
      <c r="I326" s="4">
        <v>72413</v>
      </c>
      <c r="J326" s="3" t="s">
        <v>126</v>
      </c>
      <c r="K326" s="4">
        <v>14609.46</v>
      </c>
      <c r="L326" s="4">
        <v>47067</v>
      </c>
      <c r="M326" s="3" t="s">
        <v>126</v>
      </c>
      <c r="N326" s="4">
        <v>9715.27</v>
      </c>
      <c r="O326" s="4">
        <v>47067</v>
      </c>
      <c r="P326" s="3" t="s">
        <v>126</v>
      </c>
      <c r="Q326" s="4">
        <v>9966.15</v>
      </c>
      <c r="R326" s="3">
        <v>-87.711326257320195</v>
      </c>
      <c r="S326" s="3">
        <v>41.970403857088002</v>
      </c>
      <c r="T326" s="3" t="s">
        <v>1740</v>
      </c>
      <c r="U326" s="3" t="s">
        <v>33</v>
      </c>
      <c r="V326" s="3" t="s">
        <v>271</v>
      </c>
      <c r="W326" s="3" t="s">
        <v>347</v>
      </c>
      <c r="X326" s="3" t="s">
        <v>103</v>
      </c>
      <c r="Y326" s="3" t="s">
        <v>131</v>
      </c>
      <c r="Z326" s="3" t="s">
        <v>236</v>
      </c>
      <c r="AA326" s="8">
        <f>Table1[[#This Row],[2022 AV (BOR final)]]-Table1[[#This Row],[2021 AV (BOR final)]]</f>
        <v>-25346</v>
      </c>
      <c r="AB326" s="8">
        <f>Table1[[#This Row],[2023 AV (BOR final)]]-Table1[[#This Row],[2022 AV (BOR final)]]</f>
        <v>0</v>
      </c>
      <c r="AC326" s="8">
        <f>Table1[[#This Row],[2022 Tax Bill]]-Table1[[#This Row],[2021 Tax Bill]]</f>
        <v>-4894.1899999999987</v>
      </c>
      <c r="AD326" s="3">
        <f>COUNTIF(D:D,Table1[[#This Row],[Project Name]])</f>
        <v>1</v>
      </c>
      <c r="AE326" s="2">
        <f>IF(Table1[[#This Row],[Year Accepted]]=2022,Table1[[#This Row],[2021 AV (BOR final)]],Table1[[#This Row],[2022 AV (BOR final)]])</f>
        <v>72413</v>
      </c>
      <c r="AF326" s="2">
        <f>IF(Table1[[#This Row],[Year Accepted]]=2022,Table1[[#This Row],[2022 AV (BOR final)]],Table1[[#This Row],[2023 AV (BOR final)]])</f>
        <v>47067</v>
      </c>
      <c r="AG326" s="2">
        <f>IF(Table1[[#This Row],[Year Accepted]]=2022,Table1[[#This Row],[2021 Tax Bill]],Table1[[#This Row],[2022 Tax Bill]])</f>
        <v>14609.46</v>
      </c>
      <c r="AH326" s="2">
        <f>IF(Table1[[#This Row],[Year Accepted]]=2022,Table1[[#This Row],[2022 Tax Bill]],Table1[[#This Row],[2023 Tax Bill]])</f>
        <v>9715.27</v>
      </c>
    </row>
    <row r="327" spans="1:34" x14ac:dyDescent="0.25">
      <c r="A327" s="3" t="s">
        <v>25</v>
      </c>
      <c r="B327" s="3" t="s">
        <v>71</v>
      </c>
      <c r="C327" s="3" t="s">
        <v>228</v>
      </c>
      <c r="D327" s="3" t="s">
        <v>343</v>
      </c>
      <c r="E327" s="3" t="s">
        <v>344</v>
      </c>
      <c r="F327" s="3" t="s">
        <v>345</v>
      </c>
      <c r="G327" s="3">
        <v>2022</v>
      </c>
      <c r="H327" s="3">
        <v>2021</v>
      </c>
      <c r="I327" s="4">
        <v>84962</v>
      </c>
      <c r="J327" s="3" t="s">
        <v>135</v>
      </c>
      <c r="K327" s="4">
        <v>17985.61</v>
      </c>
      <c r="L327" s="4">
        <v>55225</v>
      </c>
      <c r="M327" s="3" t="s">
        <v>135</v>
      </c>
      <c r="N327" s="4">
        <v>11973.95</v>
      </c>
      <c r="O327" s="4">
        <v>55225</v>
      </c>
      <c r="P327" s="3" t="s">
        <v>135</v>
      </c>
      <c r="Q327" s="4">
        <v>12291.57</v>
      </c>
      <c r="R327" s="3">
        <v>-87.712363228052595</v>
      </c>
      <c r="S327" s="3">
        <v>41.968675284711502</v>
      </c>
      <c r="T327" s="3" t="s">
        <v>346</v>
      </c>
      <c r="U327" s="3" t="s">
        <v>33</v>
      </c>
      <c r="V327" s="3" t="s">
        <v>271</v>
      </c>
      <c r="W327" s="3" t="s">
        <v>347</v>
      </c>
      <c r="X327" s="3" t="s">
        <v>103</v>
      </c>
      <c r="Y327" s="3" t="s">
        <v>131</v>
      </c>
      <c r="Z327" s="3" t="s">
        <v>236</v>
      </c>
      <c r="AA327" s="8">
        <f>Table1[[#This Row],[2022 AV (BOR final)]]-Table1[[#This Row],[2021 AV (BOR final)]]</f>
        <v>-29737</v>
      </c>
      <c r="AB327" s="8">
        <f>Table1[[#This Row],[2023 AV (BOR final)]]-Table1[[#This Row],[2022 AV (BOR final)]]</f>
        <v>0</v>
      </c>
      <c r="AC327" s="8">
        <f>Table1[[#This Row],[2022 Tax Bill]]-Table1[[#This Row],[2021 Tax Bill]]</f>
        <v>-6011.66</v>
      </c>
      <c r="AD327" s="3">
        <f>COUNTIF(D:D,Table1[[#This Row],[Project Name]])</f>
        <v>1</v>
      </c>
      <c r="AE327" s="2">
        <f>IF(Table1[[#This Row],[Year Accepted]]=2022,Table1[[#This Row],[2021 AV (BOR final)]],Table1[[#This Row],[2022 AV (BOR final)]])</f>
        <v>84962</v>
      </c>
      <c r="AF327" s="2">
        <f>IF(Table1[[#This Row],[Year Accepted]]=2022,Table1[[#This Row],[2022 AV (BOR final)]],Table1[[#This Row],[2023 AV (BOR final)]])</f>
        <v>55225</v>
      </c>
      <c r="AG327" s="2">
        <f>IF(Table1[[#This Row],[Year Accepted]]=2022,Table1[[#This Row],[2021 Tax Bill]],Table1[[#This Row],[2022 Tax Bill]])</f>
        <v>17985.61</v>
      </c>
      <c r="AH327" s="2">
        <f>IF(Table1[[#This Row],[Year Accepted]]=2022,Table1[[#This Row],[2022 Tax Bill]],Table1[[#This Row],[2023 Tax Bill]])</f>
        <v>11973.95</v>
      </c>
    </row>
    <row r="328" spans="1:34" x14ac:dyDescent="0.25">
      <c r="A328" s="3" t="s">
        <v>25</v>
      </c>
      <c r="B328" s="3" t="s">
        <v>26</v>
      </c>
      <c r="C328" s="3" t="s">
        <v>228</v>
      </c>
      <c r="D328" s="3" t="s">
        <v>5199</v>
      </c>
      <c r="E328" s="3" t="s">
        <v>5200</v>
      </c>
      <c r="F328" s="3" t="s">
        <v>5201</v>
      </c>
      <c r="G328" s="3">
        <v>2022</v>
      </c>
      <c r="H328" s="3">
        <v>2021</v>
      </c>
      <c r="I328" s="4">
        <v>168034</v>
      </c>
      <c r="J328" s="3" t="s">
        <v>52</v>
      </c>
      <c r="K328" s="4">
        <v>33901.120000000003</v>
      </c>
      <c r="L328" s="4">
        <v>126025</v>
      </c>
      <c r="M328" s="3" t="s">
        <v>52</v>
      </c>
      <c r="N328" s="4">
        <v>26013.21</v>
      </c>
      <c r="O328" s="4">
        <v>126025</v>
      </c>
      <c r="P328" s="3" t="s">
        <v>52</v>
      </c>
      <c r="Q328" s="4">
        <v>26685.06</v>
      </c>
      <c r="R328" s="3">
        <v>-87.7057770764998</v>
      </c>
      <c r="S328" s="3">
        <v>41.971943865070401</v>
      </c>
      <c r="T328" s="3" t="s">
        <v>5202</v>
      </c>
      <c r="U328" s="3" t="s">
        <v>33</v>
      </c>
      <c r="V328" s="3" t="s">
        <v>271</v>
      </c>
      <c r="W328" s="3" t="s">
        <v>347</v>
      </c>
      <c r="X328" s="3" t="s">
        <v>103</v>
      </c>
      <c r="Y328" s="3" t="s">
        <v>131</v>
      </c>
      <c r="Z328" s="3" t="s">
        <v>236</v>
      </c>
      <c r="AA328" s="8">
        <f>Table1[[#This Row],[2022 AV (BOR final)]]-Table1[[#This Row],[2021 AV (BOR final)]]</f>
        <v>-42009</v>
      </c>
      <c r="AB328" s="8">
        <f>Table1[[#This Row],[2023 AV (BOR final)]]-Table1[[#This Row],[2022 AV (BOR final)]]</f>
        <v>0</v>
      </c>
      <c r="AC328" s="8">
        <f>Table1[[#This Row],[2022 Tax Bill]]-Table1[[#This Row],[2021 Tax Bill]]</f>
        <v>-7887.9100000000035</v>
      </c>
      <c r="AD328" s="3">
        <f>COUNTIF(D:D,Table1[[#This Row],[Project Name]])</f>
        <v>1</v>
      </c>
      <c r="AE328" s="2">
        <f>IF(Table1[[#This Row],[Year Accepted]]=2022,Table1[[#This Row],[2021 AV (BOR final)]],Table1[[#This Row],[2022 AV (BOR final)]])</f>
        <v>168034</v>
      </c>
      <c r="AF328" s="2">
        <f>IF(Table1[[#This Row],[Year Accepted]]=2022,Table1[[#This Row],[2022 AV (BOR final)]],Table1[[#This Row],[2023 AV (BOR final)]])</f>
        <v>126025</v>
      </c>
      <c r="AG328" s="2">
        <f>IF(Table1[[#This Row],[Year Accepted]]=2022,Table1[[#This Row],[2021 Tax Bill]],Table1[[#This Row],[2022 Tax Bill]])</f>
        <v>33901.120000000003</v>
      </c>
      <c r="AH328" s="2">
        <f>IF(Table1[[#This Row],[Year Accepted]]=2022,Table1[[#This Row],[2022 Tax Bill]],Table1[[#This Row],[2023 Tax Bill]])</f>
        <v>26013.21</v>
      </c>
    </row>
    <row r="329" spans="1:34" x14ac:dyDescent="0.25">
      <c r="A329" s="3" t="s">
        <v>25</v>
      </c>
      <c r="B329" s="3" t="s">
        <v>26</v>
      </c>
      <c r="C329" s="3" t="s">
        <v>228</v>
      </c>
      <c r="D329" s="3" t="s">
        <v>2431</v>
      </c>
      <c r="E329" s="3" t="s">
        <v>2432</v>
      </c>
      <c r="F329" s="3" t="s">
        <v>2433</v>
      </c>
      <c r="G329" s="3">
        <v>2022</v>
      </c>
      <c r="H329" s="3">
        <v>2021</v>
      </c>
      <c r="I329" s="4">
        <v>77950</v>
      </c>
      <c r="J329" s="3" t="s">
        <v>730</v>
      </c>
      <c r="K329" s="4">
        <v>15726.49</v>
      </c>
      <c r="L329" s="4">
        <v>50667</v>
      </c>
      <c r="M329" s="3" t="s">
        <v>730</v>
      </c>
      <c r="N329" s="4">
        <v>10458.33</v>
      </c>
      <c r="O329" s="4">
        <v>50667</v>
      </c>
      <c r="P329" s="3" t="s">
        <v>730</v>
      </c>
      <c r="Q329" s="4">
        <v>10728.46</v>
      </c>
      <c r="R329" s="3">
        <v>-87.705217476882396</v>
      </c>
      <c r="S329" s="3">
        <v>41.970470465207903</v>
      </c>
      <c r="T329" s="3" t="s">
        <v>2434</v>
      </c>
      <c r="U329" s="3" t="s">
        <v>33</v>
      </c>
      <c r="V329" s="3" t="s">
        <v>271</v>
      </c>
      <c r="W329" s="3" t="s">
        <v>347</v>
      </c>
      <c r="X329" s="3" t="s">
        <v>103</v>
      </c>
      <c r="Y329" s="3" t="s">
        <v>131</v>
      </c>
      <c r="Z329" s="3" t="s">
        <v>236</v>
      </c>
      <c r="AA329" s="8">
        <f>Table1[[#This Row],[2022 AV (BOR final)]]-Table1[[#This Row],[2021 AV (BOR final)]]</f>
        <v>-27283</v>
      </c>
      <c r="AB329" s="8">
        <f>Table1[[#This Row],[2023 AV (BOR final)]]-Table1[[#This Row],[2022 AV (BOR final)]]</f>
        <v>0</v>
      </c>
      <c r="AC329" s="8">
        <f>Table1[[#This Row],[2022 Tax Bill]]-Table1[[#This Row],[2021 Tax Bill]]</f>
        <v>-5268.16</v>
      </c>
      <c r="AD329" s="3">
        <f>COUNTIF(D:D,Table1[[#This Row],[Project Name]])</f>
        <v>1</v>
      </c>
      <c r="AE329" s="2">
        <f>IF(Table1[[#This Row],[Year Accepted]]=2022,Table1[[#This Row],[2021 AV (BOR final)]],Table1[[#This Row],[2022 AV (BOR final)]])</f>
        <v>77950</v>
      </c>
      <c r="AF329" s="2">
        <f>IF(Table1[[#This Row],[Year Accepted]]=2022,Table1[[#This Row],[2022 AV (BOR final)]],Table1[[#This Row],[2023 AV (BOR final)]])</f>
        <v>50667</v>
      </c>
      <c r="AG329" s="2">
        <f>IF(Table1[[#This Row],[Year Accepted]]=2022,Table1[[#This Row],[2021 Tax Bill]],Table1[[#This Row],[2022 Tax Bill]])</f>
        <v>15726.49</v>
      </c>
      <c r="AH329" s="2">
        <f>IF(Table1[[#This Row],[Year Accepted]]=2022,Table1[[#This Row],[2022 Tax Bill]],Table1[[#This Row],[2023 Tax Bill]])</f>
        <v>10458.33</v>
      </c>
    </row>
    <row r="330" spans="1:34" x14ac:dyDescent="0.25">
      <c r="A330" s="3" t="s">
        <v>25</v>
      </c>
      <c r="B330" s="3" t="s">
        <v>26</v>
      </c>
      <c r="C330" s="3" t="s">
        <v>228</v>
      </c>
      <c r="D330" s="3" t="s">
        <v>3283</v>
      </c>
      <c r="E330" s="3" t="s">
        <v>3284</v>
      </c>
      <c r="F330" s="3" t="s">
        <v>3285</v>
      </c>
      <c r="G330" s="3">
        <v>2022</v>
      </c>
      <c r="H330" s="3">
        <v>2021</v>
      </c>
      <c r="I330" s="4">
        <v>67198</v>
      </c>
      <c r="J330" s="3" t="s">
        <v>126</v>
      </c>
      <c r="K330" s="4">
        <v>13557.26</v>
      </c>
      <c r="L330" s="4">
        <v>43678</v>
      </c>
      <c r="M330" s="3" t="s">
        <v>126</v>
      </c>
      <c r="N330" s="4">
        <v>9015.69</v>
      </c>
      <c r="O330" s="4">
        <v>43678</v>
      </c>
      <c r="P330" s="3" t="s">
        <v>126</v>
      </c>
      <c r="Q330" s="4">
        <v>9248.57</v>
      </c>
      <c r="R330" s="3">
        <v>-87.710986260723303</v>
      </c>
      <c r="S330" s="3">
        <v>41.964934316348497</v>
      </c>
      <c r="T330" s="3" t="s">
        <v>3286</v>
      </c>
      <c r="U330" s="3" t="s">
        <v>33</v>
      </c>
      <c r="V330" s="3" t="s">
        <v>271</v>
      </c>
      <c r="W330" s="3" t="s">
        <v>347</v>
      </c>
      <c r="X330" s="3" t="s">
        <v>103</v>
      </c>
      <c r="Y330" s="3" t="s">
        <v>131</v>
      </c>
      <c r="Z330" s="3" t="s">
        <v>236</v>
      </c>
      <c r="AA330" s="8">
        <f>Table1[[#This Row],[2022 AV (BOR final)]]-Table1[[#This Row],[2021 AV (BOR final)]]</f>
        <v>-23520</v>
      </c>
      <c r="AB330" s="8">
        <f>Table1[[#This Row],[2023 AV (BOR final)]]-Table1[[#This Row],[2022 AV (BOR final)]]</f>
        <v>0</v>
      </c>
      <c r="AC330" s="8">
        <f>Table1[[#This Row],[2022 Tax Bill]]-Table1[[#This Row],[2021 Tax Bill]]</f>
        <v>-4541.57</v>
      </c>
      <c r="AD330" s="3">
        <f>COUNTIF(D:D,Table1[[#This Row],[Project Name]])</f>
        <v>1</v>
      </c>
      <c r="AE330" s="2">
        <f>IF(Table1[[#This Row],[Year Accepted]]=2022,Table1[[#This Row],[2021 AV (BOR final)]],Table1[[#This Row],[2022 AV (BOR final)]])</f>
        <v>67198</v>
      </c>
      <c r="AF330" s="2">
        <f>IF(Table1[[#This Row],[Year Accepted]]=2022,Table1[[#This Row],[2022 AV (BOR final)]],Table1[[#This Row],[2023 AV (BOR final)]])</f>
        <v>43678</v>
      </c>
      <c r="AG330" s="2">
        <f>IF(Table1[[#This Row],[Year Accepted]]=2022,Table1[[#This Row],[2021 Tax Bill]],Table1[[#This Row],[2022 Tax Bill]])</f>
        <v>13557.26</v>
      </c>
      <c r="AH330" s="2">
        <f>IF(Table1[[#This Row],[Year Accepted]]=2022,Table1[[#This Row],[2022 Tax Bill]],Table1[[#This Row],[2023 Tax Bill]])</f>
        <v>9015.69</v>
      </c>
    </row>
    <row r="331" spans="1:34" x14ac:dyDescent="0.25">
      <c r="A331" s="3" t="s">
        <v>25</v>
      </c>
      <c r="B331" s="3" t="s">
        <v>26</v>
      </c>
      <c r="C331" s="3" t="s">
        <v>228</v>
      </c>
      <c r="D331" s="3" t="s">
        <v>449</v>
      </c>
      <c r="E331" s="3" t="s">
        <v>450</v>
      </c>
      <c r="F331" s="3" t="s">
        <v>451</v>
      </c>
      <c r="G331" s="3">
        <v>2022</v>
      </c>
      <c r="H331" s="3">
        <v>2021</v>
      </c>
      <c r="I331" s="4">
        <v>315006</v>
      </c>
      <c r="J331" s="3" t="s">
        <v>52</v>
      </c>
      <c r="K331" s="4">
        <v>63552.94</v>
      </c>
      <c r="L331" s="4">
        <v>236254</v>
      </c>
      <c r="M331" s="3" t="s">
        <v>52</v>
      </c>
      <c r="N331" s="4">
        <v>48765.96</v>
      </c>
      <c r="O331" s="4">
        <v>236254</v>
      </c>
      <c r="P331" s="3" t="s">
        <v>52</v>
      </c>
      <c r="Q331" s="4">
        <v>50025.43</v>
      </c>
      <c r="R331" s="3">
        <v>-87.715961027649001</v>
      </c>
      <c r="S331" s="3">
        <v>41.961809782914798</v>
      </c>
      <c r="T331" s="3" t="s">
        <v>452</v>
      </c>
      <c r="U331" s="3" t="s">
        <v>33</v>
      </c>
      <c r="V331" s="3" t="s">
        <v>271</v>
      </c>
      <c r="W331" s="3" t="s">
        <v>347</v>
      </c>
      <c r="X331" s="3" t="s">
        <v>103</v>
      </c>
      <c r="Y331" s="3" t="s">
        <v>131</v>
      </c>
      <c r="Z331" s="3" t="s">
        <v>236</v>
      </c>
      <c r="AA331" s="8">
        <f>Table1[[#This Row],[2022 AV (BOR final)]]-Table1[[#This Row],[2021 AV (BOR final)]]</f>
        <v>-78752</v>
      </c>
      <c r="AB331" s="8">
        <f>Table1[[#This Row],[2023 AV (BOR final)]]-Table1[[#This Row],[2022 AV (BOR final)]]</f>
        <v>0</v>
      </c>
      <c r="AC331" s="8">
        <f>Table1[[#This Row],[2022 Tax Bill]]-Table1[[#This Row],[2021 Tax Bill]]</f>
        <v>-14786.980000000003</v>
      </c>
      <c r="AD331" s="3">
        <f>COUNTIF(D:D,Table1[[#This Row],[Project Name]])</f>
        <v>1</v>
      </c>
      <c r="AE331" s="2">
        <f>IF(Table1[[#This Row],[Year Accepted]]=2022,Table1[[#This Row],[2021 AV (BOR final)]],Table1[[#This Row],[2022 AV (BOR final)]])</f>
        <v>315006</v>
      </c>
      <c r="AF331" s="2">
        <f>IF(Table1[[#This Row],[Year Accepted]]=2022,Table1[[#This Row],[2022 AV (BOR final)]],Table1[[#This Row],[2023 AV (BOR final)]])</f>
        <v>236254</v>
      </c>
      <c r="AG331" s="2">
        <f>IF(Table1[[#This Row],[Year Accepted]]=2022,Table1[[#This Row],[2021 Tax Bill]],Table1[[#This Row],[2022 Tax Bill]])</f>
        <v>63552.94</v>
      </c>
      <c r="AH331" s="2">
        <f>IF(Table1[[#This Row],[Year Accepted]]=2022,Table1[[#This Row],[2022 Tax Bill]],Table1[[#This Row],[2023 Tax Bill]])</f>
        <v>48765.96</v>
      </c>
    </row>
    <row r="332" spans="1:34" x14ac:dyDescent="0.25">
      <c r="A332" s="3" t="s">
        <v>25</v>
      </c>
      <c r="B332" s="3" t="s">
        <v>26</v>
      </c>
      <c r="C332" s="3" t="s">
        <v>228</v>
      </c>
      <c r="D332" s="3" t="s">
        <v>4267</v>
      </c>
      <c r="E332" s="3" t="s">
        <v>4268</v>
      </c>
      <c r="F332" s="3" t="s">
        <v>4269</v>
      </c>
      <c r="G332" s="3">
        <v>2022</v>
      </c>
      <c r="H332" s="3">
        <v>2021</v>
      </c>
      <c r="I332" s="4">
        <v>218017</v>
      </c>
      <c r="J332" s="3" t="s">
        <v>203</v>
      </c>
      <c r="K332" s="4">
        <v>43985.26</v>
      </c>
      <c r="L332" s="4">
        <v>141711</v>
      </c>
      <c r="M332" s="3" t="s">
        <v>203</v>
      </c>
      <c r="N332" s="4">
        <v>29250.99</v>
      </c>
      <c r="O332" s="4">
        <v>141711</v>
      </c>
      <c r="P332" s="3" t="s">
        <v>203</v>
      </c>
      <c r="Q332" s="4">
        <v>30006.5</v>
      </c>
      <c r="R332" s="3">
        <v>-87.720476606320304</v>
      </c>
      <c r="S332" s="3">
        <v>41.9542302738339</v>
      </c>
      <c r="T332" s="3" t="s">
        <v>4270</v>
      </c>
      <c r="U332" s="3" t="s">
        <v>33</v>
      </c>
      <c r="V332" s="3" t="s">
        <v>3751</v>
      </c>
      <c r="W332" s="3" t="s">
        <v>272</v>
      </c>
      <c r="X332" s="3" t="s">
        <v>235</v>
      </c>
      <c r="Y332" s="3" t="s">
        <v>131</v>
      </c>
      <c r="Z332" s="3" t="s">
        <v>236</v>
      </c>
      <c r="AA332" s="8">
        <f>Table1[[#This Row],[2022 AV (BOR final)]]-Table1[[#This Row],[2021 AV (BOR final)]]</f>
        <v>-76306</v>
      </c>
      <c r="AB332" s="8">
        <f>Table1[[#This Row],[2023 AV (BOR final)]]-Table1[[#This Row],[2022 AV (BOR final)]]</f>
        <v>0</v>
      </c>
      <c r="AC332" s="8">
        <f>Table1[[#This Row],[2022 Tax Bill]]-Table1[[#This Row],[2021 Tax Bill]]</f>
        <v>-14734.27</v>
      </c>
      <c r="AD332" s="3">
        <f>COUNTIF(D:D,Table1[[#This Row],[Project Name]])</f>
        <v>1</v>
      </c>
      <c r="AE332" s="2">
        <f>IF(Table1[[#This Row],[Year Accepted]]=2022,Table1[[#This Row],[2021 AV (BOR final)]],Table1[[#This Row],[2022 AV (BOR final)]])</f>
        <v>218017</v>
      </c>
      <c r="AF332" s="2">
        <f>IF(Table1[[#This Row],[Year Accepted]]=2022,Table1[[#This Row],[2022 AV (BOR final)]],Table1[[#This Row],[2023 AV (BOR final)]])</f>
        <v>141711</v>
      </c>
      <c r="AG332" s="2">
        <f>IF(Table1[[#This Row],[Year Accepted]]=2022,Table1[[#This Row],[2021 Tax Bill]],Table1[[#This Row],[2022 Tax Bill]])</f>
        <v>43985.26</v>
      </c>
      <c r="AH332" s="2">
        <f>IF(Table1[[#This Row],[Year Accepted]]=2022,Table1[[#This Row],[2022 Tax Bill]],Table1[[#This Row],[2023 Tax Bill]])</f>
        <v>29250.99</v>
      </c>
    </row>
    <row r="333" spans="1:34" x14ac:dyDescent="0.25">
      <c r="A333" s="3" t="s">
        <v>25</v>
      </c>
      <c r="B333" s="3" t="s">
        <v>26</v>
      </c>
      <c r="C333" s="3" t="s">
        <v>228</v>
      </c>
      <c r="D333" s="3" t="s">
        <v>4007</v>
      </c>
      <c r="E333" s="3" t="s">
        <v>4502</v>
      </c>
      <c r="F333" s="3" t="s">
        <v>4503</v>
      </c>
      <c r="G333" s="3">
        <v>2022</v>
      </c>
      <c r="H333" s="3">
        <v>2021</v>
      </c>
      <c r="I333" s="4">
        <v>116420</v>
      </c>
      <c r="J333" s="3" t="s">
        <v>197</v>
      </c>
      <c r="K333" s="4">
        <v>8132.83</v>
      </c>
      <c r="L333" s="4">
        <v>75671</v>
      </c>
      <c r="M333" s="3" t="s">
        <v>197</v>
      </c>
      <c r="N333" s="4">
        <v>5414.32</v>
      </c>
      <c r="O333" s="4">
        <v>75671</v>
      </c>
      <c r="P333" s="3" t="s">
        <v>197</v>
      </c>
      <c r="Q333" s="4">
        <v>5557.96</v>
      </c>
      <c r="R333" s="3">
        <v>-87.714873222590697</v>
      </c>
      <c r="S333" s="3">
        <v>41.960834928244701</v>
      </c>
      <c r="T333" s="3" t="s">
        <v>4504</v>
      </c>
      <c r="U333" s="3" t="s">
        <v>33</v>
      </c>
      <c r="V333" s="3" t="s">
        <v>271</v>
      </c>
      <c r="W333" s="3" t="s">
        <v>272</v>
      </c>
      <c r="X333" s="3" t="s">
        <v>235</v>
      </c>
      <c r="Y333" s="3" t="s">
        <v>131</v>
      </c>
      <c r="Z333" s="3" t="s">
        <v>236</v>
      </c>
      <c r="AA333" s="8">
        <f>Table1[[#This Row],[2022 AV (BOR final)]]-Table1[[#This Row],[2021 AV (BOR final)]]</f>
        <v>-40749</v>
      </c>
      <c r="AB333" s="8">
        <f>Table1[[#This Row],[2023 AV (BOR final)]]-Table1[[#This Row],[2022 AV (BOR final)]]</f>
        <v>0</v>
      </c>
      <c r="AC333" s="8">
        <f>Table1[[#This Row],[2022 Tax Bill]]-Table1[[#This Row],[2021 Tax Bill]]</f>
        <v>-2718.51</v>
      </c>
      <c r="AD333" s="3">
        <f>COUNTIF(D:D,Table1[[#This Row],[Project Name]])</f>
        <v>4</v>
      </c>
      <c r="AE333" s="2">
        <f>IF(Table1[[#This Row],[Year Accepted]]=2022,Table1[[#This Row],[2021 AV (BOR final)]],Table1[[#This Row],[2022 AV (BOR final)]])</f>
        <v>116420</v>
      </c>
      <c r="AF333" s="2">
        <f>IF(Table1[[#This Row],[Year Accepted]]=2022,Table1[[#This Row],[2022 AV (BOR final)]],Table1[[#This Row],[2023 AV (BOR final)]])</f>
        <v>75671</v>
      </c>
      <c r="AG333" s="2">
        <f>IF(Table1[[#This Row],[Year Accepted]]=2022,Table1[[#This Row],[2021 Tax Bill]],Table1[[#This Row],[2022 Tax Bill]])</f>
        <v>8132.83</v>
      </c>
      <c r="AH333" s="2">
        <f>IF(Table1[[#This Row],[Year Accepted]]=2022,Table1[[#This Row],[2022 Tax Bill]],Table1[[#This Row],[2023 Tax Bill]])</f>
        <v>5414.32</v>
      </c>
    </row>
    <row r="334" spans="1:34" x14ac:dyDescent="0.25">
      <c r="A334" s="3" t="s">
        <v>25</v>
      </c>
      <c r="B334" s="3" t="s">
        <v>26</v>
      </c>
      <c r="C334" s="3" t="s">
        <v>228</v>
      </c>
      <c r="D334" s="3" t="s">
        <v>4007</v>
      </c>
      <c r="E334" s="3" t="s">
        <v>4221</v>
      </c>
      <c r="F334" s="3" t="s">
        <v>4222</v>
      </c>
      <c r="G334" s="3">
        <v>2022</v>
      </c>
      <c r="H334" s="3">
        <v>2021</v>
      </c>
      <c r="I334" s="4">
        <v>64954</v>
      </c>
      <c r="J334" s="3" t="s">
        <v>197</v>
      </c>
      <c r="K334" s="4">
        <v>4537.54</v>
      </c>
      <c r="L334" s="4">
        <v>42220</v>
      </c>
      <c r="M334" s="3" t="s">
        <v>197</v>
      </c>
      <c r="N334" s="4">
        <v>3020.91</v>
      </c>
      <c r="O334" s="4">
        <v>42220</v>
      </c>
      <c r="P334" s="3" t="s">
        <v>197</v>
      </c>
      <c r="Q334" s="4">
        <v>3101.02</v>
      </c>
      <c r="R334" s="3">
        <v>-87.714735454933205</v>
      </c>
      <c r="S334" s="3">
        <v>41.960836623445502</v>
      </c>
      <c r="T334" s="3" t="s">
        <v>4223</v>
      </c>
      <c r="U334" s="3" t="s">
        <v>33</v>
      </c>
      <c r="V334" s="3" t="s">
        <v>271</v>
      </c>
      <c r="W334" s="3" t="s">
        <v>272</v>
      </c>
      <c r="X334" s="3" t="s">
        <v>235</v>
      </c>
      <c r="Y334" s="3" t="s">
        <v>131</v>
      </c>
      <c r="Z334" s="3" t="s">
        <v>236</v>
      </c>
      <c r="AA334" s="8">
        <f>Table1[[#This Row],[2022 AV (BOR final)]]-Table1[[#This Row],[2021 AV (BOR final)]]</f>
        <v>-22734</v>
      </c>
      <c r="AB334" s="8">
        <f>Table1[[#This Row],[2023 AV (BOR final)]]-Table1[[#This Row],[2022 AV (BOR final)]]</f>
        <v>0</v>
      </c>
      <c r="AC334" s="8">
        <f>Table1[[#This Row],[2022 Tax Bill]]-Table1[[#This Row],[2021 Tax Bill]]</f>
        <v>-1516.63</v>
      </c>
      <c r="AD334" s="3">
        <f>COUNTIF(D:D,Table1[[#This Row],[Project Name]])</f>
        <v>4</v>
      </c>
      <c r="AE334" s="2">
        <f>IF(Table1[[#This Row],[Year Accepted]]=2022,Table1[[#This Row],[2021 AV (BOR final)]],Table1[[#This Row],[2022 AV (BOR final)]])</f>
        <v>64954</v>
      </c>
      <c r="AF334" s="2">
        <f>IF(Table1[[#This Row],[Year Accepted]]=2022,Table1[[#This Row],[2022 AV (BOR final)]],Table1[[#This Row],[2023 AV (BOR final)]])</f>
        <v>42220</v>
      </c>
      <c r="AG334" s="2">
        <f>IF(Table1[[#This Row],[Year Accepted]]=2022,Table1[[#This Row],[2021 Tax Bill]],Table1[[#This Row],[2022 Tax Bill]])</f>
        <v>4537.54</v>
      </c>
      <c r="AH334" s="2">
        <f>IF(Table1[[#This Row],[Year Accepted]]=2022,Table1[[#This Row],[2022 Tax Bill]],Table1[[#This Row],[2023 Tax Bill]])</f>
        <v>3020.91</v>
      </c>
    </row>
    <row r="335" spans="1:34" x14ac:dyDescent="0.25">
      <c r="A335" s="3" t="s">
        <v>25</v>
      </c>
      <c r="B335" s="3" t="s">
        <v>26</v>
      </c>
      <c r="C335" s="3" t="s">
        <v>228</v>
      </c>
      <c r="D335" s="3" t="s">
        <v>4007</v>
      </c>
      <c r="E335" s="3" t="s">
        <v>4008</v>
      </c>
      <c r="F335" s="3" t="s">
        <v>4009</v>
      </c>
      <c r="G335" s="3">
        <v>2022</v>
      </c>
      <c r="H335" s="3">
        <v>2021</v>
      </c>
      <c r="I335" s="4">
        <v>64867</v>
      </c>
      <c r="J335" s="3" t="s">
        <v>197</v>
      </c>
      <c r="K335" s="4">
        <v>4531.46</v>
      </c>
      <c r="L335" s="4">
        <v>42162</v>
      </c>
      <c r="M335" s="3" t="s">
        <v>197</v>
      </c>
      <c r="N335" s="4">
        <v>3016.72</v>
      </c>
      <c r="O335" s="4">
        <v>42162</v>
      </c>
      <c r="P335" s="3" t="s">
        <v>197</v>
      </c>
      <c r="Q335" s="4">
        <v>3096.77</v>
      </c>
      <c r="R335" s="3">
        <v>-87.714643582861498</v>
      </c>
      <c r="S335" s="3">
        <v>41.9608377886087</v>
      </c>
      <c r="T335" s="3" t="s">
        <v>4010</v>
      </c>
      <c r="U335" s="3" t="s">
        <v>33</v>
      </c>
      <c r="V335" s="3" t="s">
        <v>271</v>
      </c>
      <c r="W335" s="3" t="s">
        <v>272</v>
      </c>
      <c r="X335" s="3" t="s">
        <v>235</v>
      </c>
      <c r="Y335" s="3" t="s">
        <v>131</v>
      </c>
      <c r="Z335" s="3" t="s">
        <v>236</v>
      </c>
      <c r="AA335" s="8">
        <f>Table1[[#This Row],[2022 AV (BOR final)]]-Table1[[#This Row],[2021 AV (BOR final)]]</f>
        <v>-22705</v>
      </c>
      <c r="AB335" s="8">
        <f>Table1[[#This Row],[2023 AV (BOR final)]]-Table1[[#This Row],[2022 AV (BOR final)]]</f>
        <v>0</v>
      </c>
      <c r="AC335" s="8">
        <f>Table1[[#This Row],[2022 Tax Bill]]-Table1[[#This Row],[2021 Tax Bill]]</f>
        <v>-1514.7400000000002</v>
      </c>
      <c r="AD335" s="3">
        <f>COUNTIF(D:D,Table1[[#This Row],[Project Name]])</f>
        <v>4</v>
      </c>
      <c r="AE335" s="2">
        <f>IF(Table1[[#This Row],[Year Accepted]]=2022,Table1[[#This Row],[2021 AV (BOR final)]],Table1[[#This Row],[2022 AV (BOR final)]])</f>
        <v>64867</v>
      </c>
      <c r="AF335" s="2">
        <f>IF(Table1[[#This Row],[Year Accepted]]=2022,Table1[[#This Row],[2022 AV (BOR final)]],Table1[[#This Row],[2023 AV (BOR final)]])</f>
        <v>42162</v>
      </c>
      <c r="AG335" s="2">
        <f>IF(Table1[[#This Row],[Year Accepted]]=2022,Table1[[#This Row],[2021 Tax Bill]],Table1[[#This Row],[2022 Tax Bill]])</f>
        <v>4531.46</v>
      </c>
      <c r="AH335" s="2">
        <f>IF(Table1[[#This Row],[Year Accepted]]=2022,Table1[[#This Row],[2022 Tax Bill]],Table1[[#This Row],[2023 Tax Bill]])</f>
        <v>3016.72</v>
      </c>
    </row>
    <row r="336" spans="1:34" x14ac:dyDescent="0.25">
      <c r="A336" s="3" t="s">
        <v>25</v>
      </c>
      <c r="B336" s="3" t="s">
        <v>26</v>
      </c>
      <c r="C336" s="3" t="s">
        <v>228</v>
      </c>
      <c r="D336" s="3" t="s">
        <v>4007</v>
      </c>
      <c r="E336" s="3" t="s">
        <v>4393</v>
      </c>
      <c r="F336" s="3" t="s">
        <v>4394</v>
      </c>
      <c r="G336" s="3">
        <v>2022</v>
      </c>
      <c r="H336" s="3">
        <v>2021</v>
      </c>
      <c r="I336" s="4">
        <v>81926</v>
      </c>
      <c r="J336" s="3" t="s">
        <v>197</v>
      </c>
      <c r="K336" s="4">
        <v>5723.16</v>
      </c>
      <c r="L336" s="4">
        <v>53251</v>
      </c>
      <c r="M336" s="3" t="s">
        <v>197</v>
      </c>
      <c r="N336" s="4">
        <v>3810.18</v>
      </c>
      <c r="O336" s="4">
        <v>53251</v>
      </c>
      <c r="P336" s="3" t="s">
        <v>197</v>
      </c>
      <c r="Q336" s="4">
        <v>3911.24</v>
      </c>
      <c r="R336" s="3">
        <v>-87.714536191913396</v>
      </c>
      <c r="S336" s="3">
        <v>41.960839076121701</v>
      </c>
      <c r="T336" s="3" t="s">
        <v>4395</v>
      </c>
      <c r="U336" s="3" t="s">
        <v>33</v>
      </c>
      <c r="V336" s="3" t="s">
        <v>271</v>
      </c>
      <c r="W336" s="3" t="s">
        <v>272</v>
      </c>
      <c r="X336" s="3" t="s">
        <v>235</v>
      </c>
      <c r="Y336" s="3" t="s">
        <v>131</v>
      </c>
      <c r="Z336" s="3" t="s">
        <v>236</v>
      </c>
      <c r="AA336" s="8">
        <f>Table1[[#This Row],[2022 AV (BOR final)]]-Table1[[#This Row],[2021 AV (BOR final)]]</f>
        <v>-28675</v>
      </c>
      <c r="AB336" s="8">
        <f>Table1[[#This Row],[2023 AV (BOR final)]]-Table1[[#This Row],[2022 AV (BOR final)]]</f>
        <v>0</v>
      </c>
      <c r="AC336" s="8">
        <f>Table1[[#This Row],[2022 Tax Bill]]-Table1[[#This Row],[2021 Tax Bill]]</f>
        <v>-1912.98</v>
      </c>
      <c r="AD336" s="3">
        <f>COUNTIF(D:D,Table1[[#This Row],[Project Name]])</f>
        <v>4</v>
      </c>
      <c r="AE336" s="2">
        <f>IF(Table1[[#This Row],[Year Accepted]]=2022,Table1[[#This Row],[2021 AV (BOR final)]],Table1[[#This Row],[2022 AV (BOR final)]])</f>
        <v>81926</v>
      </c>
      <c r="AF336" s="2">
        <f>IF(Table1[[#This Row],[Year Accepted]]=2022,Table1[[#This Row],[2022 AV (BOR final)]],Table1[[#This Row],[2023 AV (BOR final)]])</f>
        <v>53251</v>
      </c>
      <c r="AG336" s="2">
        <f>IF(Table1[[#This Row],[Year Accepted]]=2022,Table1[[#This Row],[2021 Tax Bill]],Table1[[#This Row],[2022 Tax Bill]])</f>
        <v>5723.16</v>
      </c>
      <c r="AH336" s="2">
        <f>IF(Table1[[#This Row],[Year Accepted]]=2022,Table1[[#This Row],[2022 Tax Bill]],Table1[[#This Row],[2023 Tax Bill]])</f>
        <v>3810.18</v>
      </c>
    </row>
    <row r="337" spans="1:34" x14ac:dyDescent="0.25">
      <c r="A337" s="3" t="s">
        <v>25</v>
      </c>
      <c r="B337" s="3" t="s">
        <v>26</v>
      </c>
      <c r="C337" s="3" t="s">
        <v>228</v>
      </c>
      <c r="D337" s="3" t="s">
        <v>266</v>
      </c>
      <c r="E337" s="3" t="s">
        <v>267</v>
      </c>
      <c r="F337" s="3" t="s">
        <v>268</v>
      </c>
      <c r="G337" s="3">
        <v>2022</v>
      </c>
      <c r="H337" s="3">
        <v>2021</v>
      </c>
      <c r="I337" s="4">
        <v>6536</v>
      </c>
      <c r="J337" s="3" t="s">
        <v>269</v>
      </c>
      <c r="K337" s="4">
        <v>1383.63</v>
      </c>
      <c r="L337" s="4">
        <v>6536</v>
      </c>
      <c r="M337" s="3" t="s">
        <v>269</v>
      </c>
      <c r="N337" s="4">
        <v>1417.12</v>
      </c>
      <c r="O337" s="4">
        <v>4247</v>
      </c>
      <c r="P337" s="3" t="s">
        <v>269</v>
      </c>
      <c r="Q337" s="4">
        <v>945.25</v>
      </c>
      <c r="R337" s="3">
        <v>-87.708585014651902</v>
      </c>
      <c r="S337" s="3">
        <v>41.955474378559799</v>
      </c>
      <c r="T337" s="3" t="s">
        <v>270</v>
      </c>
      <c r="U337" s="3" t="s">
        <v>33</v>
      </c>
      <c r="V337" s="3" t="s">
        <v>271</v>
      </c>
      <c r="W337" s="3" t="s">
        <v>272</v>
      </c>
      <c r="X337" s="3" t="s">
        <v>235</v>
      </c>
      <c r="Y337" s="3" t="s">
        <v>131</v>
      </c>
      <c r="Z337" s="3" t="s">
        <v>236</v>
      </c>
      <c r="AA337" s="8">
        <f>Table1[[#This Row],[2022 AV (BOR final)]]-Table1[[#This Row],[2021 AV (BOR final)]]</f>
        <v>0</v>
      </c>
      <c r="AB337" s="8">
        <f>Table1[[#This Row],[2023 AV (BOR final)]]-Table1[[#This Row],[2022 AV (BOR final)]]</f>
        <v>-2289</v>
      </c>
      <c r="AC337" s="8">
        <f>Table1[[#This Row],[2022 Tax Bill]]-Table1[[#This Row],[2021 Tax Bill]]</f>
        <v>33.489999999999782</v>
      </c>
      <c r="AD337" s="3">
        <f>COUNTIF(D:D,Table1[[#This Row],[Project Name]])</f>
        <v>4</v>
      </c>
      <c r="AE337" s="2">
        <f>IF(Table1[[#This Row],[Year Accepted]]=2022,Table1[[#This Row],[2021 AV (BOR final)]],Table1[[#This Row],[2022 AV (BOR final)]])</f>
        <v>6536</v>
      </c>
      <c r="AF337" s="2">
        <f>IF(Table1[[#This Row],[Year Accepted]]=2022,Table1[[#This Row],[2022 AV (BOR final)]],Table1[[#This Row],[2023 AV (BOR final)]])</f>
        <v>6536</v>
      </c>
      <c r="AG337" s="2">
        <f>IF(Table1[[#This Row],[Year Accepted]]=2022,Table1[[#This Row],[2021 Tax Bill]],Table1[[#This Row],[2022 Tax Bill]])</f>
        <v>1383.63</v>
      </c>
      <c r="AH337" s="2">
        <f>IF(Table1[[#This Row],[Year Accepted]]=2022,Table1[[#This Row],[2022 Tax Bill]],Table1[[#This Row],[2023 Tax Bill]])</f>
        <v>1417.12</v>
      </c>
    </row>
    <row r="338" spans="1:34" x14ac:dyDescent="0.25">
      <c r="A338" s="3" t="s">
        <v>25</v>
      </c>
      <c r="B338" s="3" t="s">
        <v>26</v>
      </c>
      <c r="C338" s="3" t="s">
        <v>228</v>
      </c>
      <c r="D338" s="3" t="s">
        <v>266</v>
      </c>
      <c r="E338" s="3" t="s">
        <v>3684</v>
      </c>
      <c r="F338" s="3" t="s">
        <v>3685</v>
      </c>
      <c r="G338" s="3">
        <v>2022</v>
      </c>
      <c r="H338" s="3">
        <v>2021</v>
      </c>
      <c r="I338" s="4">
        <v>24017</v>
      </c>
      <c r="J338" s="3" t="s">
        <v>197</v>
      </c>
      <c r="K338" s="4">
        <v>5084.18</v>
      </c>
      <c r="L338" s="4">
        <v>24017</v>
      </c>
      <c r="M338" s="3" t="s">
        <v>197</v>
      </c>
      <c r="N338" s="4">
        <v>5207.4399999999996</v>
      </c>
      <c r="O338" s="4">
        <v>15609</v>
      </c>
      <c r="P338" s="3" t="s">
        <v>197</v>
      </c>
      <c r="Q338" s="4">
        <v>3474.11</v>
      </c>
      <c r="R338" s="3">
        <v>-87.708493239504705</v>
      </c>
      <c r="S338" s="3">
        <v>41.955475608420102</v>
      </c>
      <c r="T338" s="3" t="s">
        <v>3686</v>
      </c>
      <c r="U338" s="3" t="s">
        <v>33</v>
      </c>
      <c r="V338" s="3" t="s">
        <v>271</v>
      </c>
      <c r="W338" s="3" t="s">
        <v>272</v>
      </c>
      <c r="X338" s="3" t="s">
        <v>235</v>
      </c>
      <c r="Y338" s="3" t="s">
        <v>131</v>
      </c>
      <c r="Z338" s="3" t="s">
        <v>236</v>
      </c>
      <c r="AA338" s="8">
        <f>Table1[[#This Row],[2022 AV (BOR final)]]-Table1[[#This Row],[2021 AV (BOR final)]]</f>
        <v>0</v>
      </c>
      <c r="AB338" s="8">
        <f>Table1[[#This Row],[2023 AV (BOR final)]]-Table1[[#This Row],[2022 AV (BOR final)]]</f>
        <v>-8408</v>
      </c>
      <c r="AC338" s="8">
        <f>Table1[[#This Row],[2022 Tax Bill]]-Table1[[#This Row],[2021 Tax Bill]]</f>
        <v>123.25999999999931</v>
      </c>
      <c r="AD338" s="3">
        <f>COUNTIF(D:D,Table1[[#This Row],[Project Name]])</f>
        <v>4</v>
      </c>
      <c r="AE338" s="2">
        <f>IF(Table1[[#This Row],[Year Accepted]]=2022,Table1[[#This Row],[2021 AV (BOR final)]],Table1[[#This Row],[2022 AV (BOR final)]])</f>
        <v>24017</v>
      </c>
      <c r="AF338" s="2">
        <f>IF(Table1[[#This Row],[Year Accepted]]=2022,Table1[[#This Row],[2022 AV (BOR final)]],Table1[[#This Row],[2023 AV (BOR final)]])</f>
        <v>24017</v>
      </c>
      <c r="AG338" s="2">
        <f>IF(Table1[[#This Row],[Year Accepted]]=2022,Table1[[#This Row],[2021 Tax Bill]],Table1[[#This Row],[2022 Tax Bill]])</f>
        <v>5084.18</v>
      </c>
      <c r="AH338" s="2">
        <f>IF(Table1[[#This Row],[Year Accepted]]=2022,Table1[[#This Row],[2022 Tax Bill]],Table1[[#This Row],[2023 Tax Bill]])</f>
        <v>5207.4399999999996</v>
      </c>
    </row>
    <row r="339" spans="1:34" x14ac:dyDescent="0.25">
      <c r="A339" s="3" t="s">
        <v>25</v>
      </c>
      <c r="B339" s="3" t="s">
        <v>26</v>
      </c>
      <c r="C339" s="3" t="s">
        <v>228</v>
      </c>
      <c r="D339" s="3" t="s">
        <v>266</v>
      </c>
      <c r="E339" s="3" t="s">
        <v>1841</v>
      </c>
      <c r="F339" s="3" t="s">
        <v>1842</v>
      </c>
      <c r="G339" s="3">
        <v>2022</v>
      </c>
      <c r="H339" s="3">
        <v>2021</v>
      </c>
      <c r="I339" s="4">
        <v>135095</v>
      </c>
      <c r="J339" s="3" t="s">
        <v>197</v>
      </c>
      <c r="K339" s="4">
        <v>28598.33</v>
      </c>
      <c r="L339" s="4">
        <v>135095</v>
      </c>
      <c r="M339" s="3" t="s">
        <v>197</v>
      </c>
      <c r="N339" s="4">
        <v>29291.49</v>
      </c>
      <c r="O339" s="4">
        <v>87810</v>
      </c>
      <c r="P339" s="3" t="s">
        <v>197</v>
      </c>
      <c r="Q339" s="4">
        <v>19544.09</v>
      </c>
      <c r="R339" s="3">
        <v>-87.708355649998893</v>
      </c>
      <c r="S339" s="3">
        <v>41.9554774386609</v>
      </c>
      <c r="T339" s="3" t="s">
        <v>1843</v>
      </c>
      <c r="U339" s="3" t="s">
        <v>33</v>
      </c>
      <c r="V339" s="3" t="s">
        <v>271</v>
      </c>
      <c r="W339" s="3" t="s">
        <v>272</v>
      </c>
      <c r="X339" s="3" t="s">
        <v>235</v>
      </c>
      <c r="Y339" s="3" t="s">
        <v>131</v>
      </c>
      <c r="Z339" s="3" t="s">
        <v>236</v>
      </c>
      <c r="AA339" s="8">
        <f>Table1[[#This Row],[2022 AV (BOR final)]]-Table1[[#This Row],[2021 AV (BOR final)]]</f>
        <v>0</v>
      </c>
      <c r="AB339" s="8">
        <f>Table1[[#This Row],[2023 AV (BOR final)]]-Table1[[#This Row],[2022 AV (BOR final)]]</f>
        <v>-47285</v>
      </c>
      <c r="AC339" s="8">
        <f>Table1[[#This Row],[2022 Tax Bill]]-Table1[[#This Row],[2021 Tax Bill]]</f>
        <v>693.15999999999985</v>
      </c>
      <c r="AD339" s="3">
        <f>COUNTIF(D:D,Table1[[#This Row],[Project Name]])</f>
        <v>4</v>
      </c>
      <c r="AE339" s="2">
        <f>IF(Table1[[#This Row],[Year Accepted]]=2022,Table1[[#This Row],[2021 AV (BOR final)]],Table1[[#This Row],[2022 AV (BOR final)]])</f>
        <v>135095</v>
      </c>
      <c r="AF339" s="2">
        <f>IF(Table1[[#This Row],[Year Accepted]]=2022,Table1[[#This Row],[2022 AV (BOR final)]],Table1[[#This Row],[2023 AV (BOR final)]])</f>
        <v>135095</v>
      </c>
      <c r="AG339" s="2">
        <f>IF(Table1[[#This Row],[Year Accepted]]=2022,Table1[[#This Row],[2021 Tax Bill]],Table1[[#This Row],[2022 Tax Bill]])</f>
        <v>28598.33</v>
      </c>
      <c r="AH339" s="2">
        <f>IF(Table1[[#This Row],[Year Accepted]]=2022,Table1[[#This Row],[2022 Tax Bill]],Table1[[#This Row],[2023 Tax Bill]])</f>
        <v>29291.49</v>
      </c>
    </row>
    <row r="340" spans="1:34" x14ac:dyDescent="0.25">
      <c r="A340" s="3" t="s">
        <v>25</v>
      </c>
      <c r="B340" s="3" t="s">
        <v>26</v>
      </c>
      <c r="C340" s="3" t="s">
        <v>228</v>
      </c>
      <c r="D340" s="3" t="s">
        <v>266</v>
      </c>
      <c r="E340" s="3" t="s">
        <v>1816</v>
      </c>
      <c r="F340" s="3" t="s">
        <v>1817</v>
      </c>
      <c r="G340" s="3">
        <v>2022</v>
      </c>
      <c r="H340" s="3">
        <v>2021</v>
      </c>
      <c r="I340" s="4">
        <v>40048</v>
      </c>
      <c r="J340" s="3" t="s">
        <v>197</v>
      </c>
      <c r="K340" s="4">
        <v>8477.77</v>
      </c>
      <c r="L340" s="4">
        <v>40048</v>
      </c>
      <c r="M340" s="3" t="s">
        <v>197</v>
      </c>
      <c r="N340" s="4">
        <v>8683.25</v>
      </c>
      <c r="O340" s="4">
        <v>26031</v>
      </c>
      <c r="P340" s="3" t="s">
        <v>197</v>
      </c>
      <c r="Q340" s="4">
        <v>5793.77</v>
      </c>
      <c r="R340" s="3">
        <v>-87.70822510056</v>
      </c>
      <c r="S340" s="3">
        <v>41.955479143488397</v>
      </c>
      <c r="T340" s="3" t="s">
        <v>1818</v>
      </c>
      <c r="U340" s="3" t="s">
        <v>33</v>
      </c>
      <c r="V340" s="3" t="s">
        <v>271</v>
      </c>
      <c r="W340" s="3" t="s">
        <v>272</v>
      </c>
      <c r="X340" s="3" t="s">
        <v>235</v>
      </c>
      <c r="Y340" s="3" t="s">
        <v>131</v>
      </c>
      <c r="Z340" s="3" t="s">
        <v>236</v>
      </c>
      <c r="AA340" s="8">
        <f>Table1[[#This Row],[2022 AV (BOR final)]]-Table1[[#This Row],[2021 AV (BOR final)]]</f>
        <v>0</v>
      </c>
      <c r="AB340" s="8">
        <f>Table1[[#This Row],[2023 AV (BOR final)]]-Table1[[#This Row],[2022 AV (BOR final)]]</f>
        <v>-14017</v>
      </c>
      <c r="AC340" s="8">
        <f>Table1[[#This Row],[2022 Tax Bill]]-Table1[[#This Row],[2021 Tax Bill]]</f>
        <v>205.47999999999956</v>
      </c>
      <c r="AD340" s="3">
        <f>COUNTIF(D:D,Table1[[#This Row],[Project Name]])</f>
        <v>4</v>
      </c>
      <c r="AE340" s="2">
        <f>IF(Table1[[#This Row],[Year Accepted]]=2022,Table1[[#This Row],[2021 AV (BOR final)]],Table1[[#This Row],[2022 AV (BOR final)]])</f>
        <v>40048</v>
      </c>
      <c r="AF340" s="2">
        <f>IF(Table1[[#This Row],[Year Accepted]]=2022,Table1[[#This Row],[2022 AV (BOR final)]],Table1[[#This Row],[2023 AV (BOR final)]])</f>
        <v>40048</v>
      </c>
      <c r="AG340" s="2">
        <f>IF(Table1[[#This Row],[Year Accepted]]=2022,Table1[[#This Row],[2021 Tax Bill]],Table1[[#This Row],[2022 Tax Bill]])</f>
        <v>8477.77</v>
      </c>
      <c r="AH340" s="2">
        <f>IF(Table1[[#This Row],[Year Accepted]]=2022,Table1[[#This Row],[2022 Tax Bill]],Table1[[#This Row],[2023 Tax Bill]])</f>
        <v>8683.25</v>
      </c>
    </row>
    <row r="341" spans="1:34" x14ac:dyDescent="0.25">
      <c r="A341" s="3" t="s">
        <v>25</v>
      </c>
      <c r="B341" s="3" t="s">
        <v>26</v>
      </c>
      <c r="C341" s="3" t="s">
        <v>228</v>
      </c>
      <c r="D341" s="3" t="s">
        <v>2708</v>
      </c>
      <c r="E341" s="3" t="s">
        <v>2709</v>
      </c>
      <c r="F341" s="3" t="s">
        <v>2710</v>
      </c>
      <c r="G341" s="3">
        <v>2022</v>
      </c>
      <c r="H341" s="3">
        <v>2021</v>
      </c>
      <c r="I341" s="4">
        <v>96052</v>
      </c>
      <c r="J341" s="3" t="s">
        <v>203</v>
      </c>
      <c r="K341" s="4">
        <v>19378.599999999999</v>
      </c>
      <c r="L341" s="4">
        <v>62434</v>
      </c>
      <c r="M341" s="3" t="s">
        <v>203</v>
      </c>
      <c r="N341" s="4">
        <v>12885.36</v>
      </c>
      <c r="O341" s="4">
        <v>62434</v>
      </c>
      <c r="P341" s="3" t="s">
        <v>203</v>
      </c>
      <c r="Q341" s="4">
        <v>13220.06</v>
      </c>
      <c r="R341" s="3">
        <v>-87.712799017931005</v>
      </c>
      <c r="S341" s="3">
        <v>41.932138162315603</v>
      </c>
      <c r="T341" s="3" t="s">
        <v>2711</v>
      </c>
      <c r="U341" s="3" t="s">
        <v>33</v>
      </c>
      <c r="V341" s="3" t="s">
        <v>233</v>
      </c>
      <c r="W341" s="3" t="s">
        <v>234</v>
      </c>
      <c r="X341" s="3" t="s">
        <v>235</v>
      </c>
      <c r="Y341" s="3" t="s">
        <v>121</v>
      </c>
      <c r="Z341" s="3" t="s">
        <v>236</v>
      </c>
      <c r="AA341" s="8">
        <f>Table1[[#This Row],[2022 AV (BOR final)]]-Table1[[#This Row],[2021 AV (BOR final)]]</f>
        <v>-33618</v>
      </c>
      <c r="AB341" s="8">
        <f>Table1[[#This Row],[2023 AV (BOR final)]]-Table1[[#This Row],[2022 AV (BOR final)]]</f>
        <v>0</v>
      </c>
      <c r="AC341" s="8">
        <f>Table1[[#This Row],[2022 Tax Bill]]-Table1[[#This Row],[2021 Tax Bill]]</f>
        <v>-6493.239999999998</v>
      </c>
      <c r="AD341" s="3">
        <f>COUNTIF(D:D,Table1[[#This Row],[Project Name]])</f>
        <v>1</v>
      </c>
      <c r="AE341" s="2">
        <f>IF(Table1[[#This Row],[Year Accepted]]=2022,Table1[[#This Row],[2021 AV (BOR final)]],Table1[[#This Row],[2022 AV (BOR final)]])</f>
        <v>96052</v>
      </c>
      <c r="AF341" s="2">
        <f>IF(Table1[[#This Row],[Year Accepted]]=2022,Table1[[#This Row],[2022 AV (BOR final)]],Table1[[#This Row],[2023 AV (BOR final)]])</f>
        <v>62434</v>
      </c>
      <c r="AG341" s="2">
        <f>IF(Table1[[#This Row],[Year Accepted]]=2022,Table1[[#This Row],[2021 Tax Bill]],Table1[[#This Row],[2022 Tax Bill]])</f>
        <v>19378.599999999999</v>
      </c>
      <c r="AH341" s="2">
        <f>IF(Table1[[#This Row],[Year Accepted]]=2022,Table1[[#This Row],[2022 Tax Bill]],Table1[[#This Row],[2023 Tax Bill]])</f>
        <v>12885.36</v>
      </c>
    </row>
    <row r="342" spans="1:34" x14ac:dyDescent="0.25">
      <c r="A342" s="3" t="s">
        <v>25</v>
      </c>
      <c r="B342" s="3" t="s">
        <v>26</v>
      </c>
      <c r="C342" s="3" t="s">
        <v>228</v>
      </c>
      <c r="D342" s="3" t="s">
        <v>229</v>
      </c>
      <c r="E342" s="3" t="s">
        <v>230</v>
      </c>
      <c r="F342" s="3" t="s">
        <v>231</v>
      </c>
      <c r="G342" s="3">
        <v>2022</v>
      </c>
      <c r="H342" s="3">
        <v>2021</v>
      </c>
      <c r="I342" s="4">
        <v>172627</v>
      </c>
      <c r="J342" s="3" t="s">
        <v>52</v>
      </c>
      <c r="K342" s="4">
        <v>34827.730000000003</v>
      </c>
      <c r="L342" s="4">
        <v>112207</v>
      </c>
      <c r="M342" s="3" t="s">
        <v>52</v>
      </c>
      <c r="N342" s="4">
        <v>23157.759999999998</v>
      </c>
      <c r="O342" s="4">
        <v>112207</v>
      </c>
      <c r="P342" s="3" t="s">
        <v>52</v>
      </c>
      <c r="Q342" s="4">
        <v>23759.19</v>
      </c>
      <c r="R342" s="3">
        <v>-87.710137780992298</v>
      </c>
      <c r="S342" s="3">
        <v>41.932260122812302</v>
      </c>
      <c r="T342" s="3" t="s">
        <v>232</v>
      </c>
      <c r="U342" s="3" t="s">
        <v>33</v>
      </c>
      <c r="V342" s="3" t="s">
        <v>233</v>
      </c>
      <c r="W342" s="3" t="s">
        <v>234</v>
      </c>
      <c r="X342" s="3" t="s">
        <v>235</v>
      </c>
      <c r="Y342" s="3" t="s">
        <v>121</v>
      </c>
      <c r="Z342" s="3" t="s">
        <v>236</v>
      </c>
      <c r="AA342" s="8">
        <f>Table1[[#This Row],[2022 AV (BOR final)]]-Table1[[#This Row],[2021 AV (BOR final)]]</f>
        <v>-60420</v>
      </c>
      <c r="AB342" s="8">
        <f>Table1[[#This Row],[2023 AV (BOR final)]]-Table1[[#This Row],[2022 AV (BOR final)]]</f>
        <v>0</v>
      </c>
      <c r="AC342" s="8">
        <f>Table1[[#This Row],[2022 Tax Bill]]-Table1[[#This Row],[2021 Tax Bill]]</f>
        <v>-11669.970000000005</v>
      </c>
      <c r="AD342" s="3">
        <f>COUNTIF(D:D,Table1[[#This Row],[Project Name]])</f>
        <v>8</v>
      </c>
      <c r="AE342" s="2">
        <f>IF(Table1[[#This Row],[Year Accepted]]=2022,Table1[[#This Row],[2021 AV (BOR final)]],Table1[[#This Row],[2022 AV (BOR final)]])</f>
        <v>172627</v>
      </c>
      <c r="AF342" s="2">
        <f>IF(Table1[[#This Row],[Year Accepted]]=2022,Table1[[#This Row],[2022 AV (BOR final)]],Table1[[#This Row],[2023 AV (BOR final)]])</f>
        <v>112207</v>
      </c>
      <c r="AG342" s="2">
        <f>IF(Table1[[#This Row],[Year Accepted]]=2022,Table1[[#This Row],[2021 Tax Bill]],Table1[[#This Row],[2022 Tax Bill]])</f>
        <v>34827.730000000003</v>
      </c>
      <c r="AH342" s="2">
        <f>IF(Table1[[#This Row],[Year Accepted]]=2022,Table1[[#This Row],[2022 Tax Bill]],Table1[[#This Row],[2023 Tax Bill]])</f>
        <v>23157.759999999998</v>
      </c>
    </row>
    <row r="343" spans="1:34" x14ac:dyDescent="0.25">
      <c r="A343" s="3" t="s">
        <v>25</v>
      </c>
      <c r="B343" s="3" t="s">
        <v>26</v>
      </c>
      <c r="C343" s="3" t="s">
        <v>228</v>
      </c>
      <c r="D343" s="3" t="s">
        <v>229</v>
      </c>
      <c r="E343" s="3" t="s">
        <v>1760</v>
      </c>
      <c r="F343" s="3" t="s">
        <v>1761</v>
      </c>
      <c r="G343" s="3">
        <v>2022</v>
      </c>
      <c r="H343" s="3">
        <v>2021</v>
      </c>
      <c r="I343" s="4">
        <v>207896</v>
      </c>
      <c r="J343" s="3" t="s">
        <v>52</v>
      </c>
      <c r="K343" s="4">
        <v>41943.29</v>
      </c>
      <c r="L343" s="4">
        <v>135132</v>
      </c>
      <c r="M343" s="3" t="s">
        <v>52</v>
      </c>
      <c r="N343" s="4">
        <v>27889.05</v>
      </c>
      <c r="O343" s="4">
        <v>135132</v>
      </c>
      <c r="P343" s="3" t="s">
        <v>52</v>
      </c>
      <c r="Q343" s="4">
        <v>28613.45</v>
      </c>
      <c r="R343" s="3">
        <v>-87.709572098176807</v>
      </c>
      <c r="S343" s="3">
        <v>41.932266792496797</v>
      </c>
      <c r="T343" s="3" t="s">
        <v>1762</v>
      </c>
      <c r="U343" s="3" t="s">
        <v>33</v>
      </c>
      <c r="V343" s="3" t="s">
        <v>233</v>
      </c>
      <c r="W343" s="3" t="s">
        <v>234</v>
      </c>
      <c r="X343" s="3" t="s">
        <v>235</v>
      </c>
      <c r="Y343" s="3" t="s">
        <v>121</v>
      </c>
      <c r="Z343" s="3" t="s">
        <v>236</v>
      </c>
      <c r="AA343" s="8">
        <f>Table1[[#This Row],[2022 AV (BOR final)]]-Table1[[#This Row],[2021 AV (BOR final)]]</f>
        <v>-72764</v>
      </c>
      <c r="AB343" s="8">
        <f>Table1[[#This Row],[2023 AV (BOR final)]]-Table1[[#This Row],[2022 AV (BOR final)]]</f>
        <v>0</v>
      </c>
      <c r="AC343" s="8">
        <f>Table1[[#This Row],[2022 Tax Bill]]-Table1[[#This Row],[2021 Tax Bill]]</f>
        <v>-14054.240000000002</v>
      </c>
      <c r="AD343" s="3">
        <f>COUNTIF(D:D,Table1[[#This Row],[Project Name]])</f>
        <v>8</v>
      </c>
      <c r="AE343" s="2">
        <f>IF(Table1[[#This Row],[Year Accepted]]=2022,Table1[[#This Row],[2021 AV (BOR final)]],Table1[[#This Row],[2022 AV (BOR final)]])</f>
        <v>207896</v>
      </c>
      <c r="AF343" s="2">
        <f>IF(Table1[[#This Row],[Year Accepted]]=2022,Table1[[#This Row],[2022 AV (BOR final)]],Table1[[#This Row],[2023 AV (BOR final)]])</f>
        <v>135132</v>
      </c>
      <c r="AG343" s="2">
        <f>IF(Table1[[#This Row],[Year Accepted]]=2022,Table1[[#This Row],[2021 Tax Bill]],Table1[[#This Row],[2022 Tax Bill]])</f>
        <v>41943.29</v>
      </c>
      <c r="AH343" s="2">
        <f>IF(Table1[[#This Row],[Year Accepted]]=2022,Table1[[#This Row],[2022 Tax Bill]],Table1[[#This Row],[2023 Tax Bill]])</f>
        <v>27889.05</v>
      </c>
    </row>
    <row r="344" spans="1:34" x14ac:dyDescent="0.25">
      <c r="A344" s="3" t="s">
        <v>25</v>
      </c>
      <c r="B344" s="3" t="s">
        <v>26</v>
      </c>
      <c r="C344" s="3" t="s">
        <v>228</v>
      </c>
      <c r="D344" s="3" t="s">
        <v>229</v>
      </c>
      <c r="E344" s="3" t="s">
        <v>2341</v>
      </c>
      <c r="F344" s="3" t="s">
        <v>2342</v>
      </c>
      <c r="G344" s="3">
        <v>2022</v>
      </c>
      <c r="H344" s="3">
        <v>2021</v>
      </c>
      <c r="I344" s="4">
        <v>199118</v>
      </c>
      <c r="J344" s="3" t="s">
        <v>52</v>
      </c>
      <c r="K344" s="4">
        <v>40172.36</v>
      </c>
      <c r="L344" s="4">
        <v>129426</v>
      </c>
      <c r="M344" s="3" t="s">
        <v>52</v>
      </c>
      <c r="N344" s="4">
        <v>26711.47</v>
      </c>
      <c r="O344" s="4">
        <v>129426</v>
      </c>
      <c r="P344" s="3" t="s">
        <v>52</v>
      </c>
      <c r="Q344" s="4">
        <v>27405.24</v>
      </c>
      <c r="R344" s="3">
        <v>-87.708982539169398</v>
      </c>
      <c r="S344" s="3">
        <v>41.9322738392042</v>
      </c>
      <c r="T344" s="3" t="s">
        <v>2343</v>
      </c>
      <c r="U344" s="3" t="s">
        <v>33</v>
      </c>
      <c r="V344" s="3" t="s">
        <v>233</v>
      </c>
      <c r="W344" s="3" t="s">
        <v>234</v>
      </c>
      <c r="X344" s="3" t="s">
        <v>235</v>
      </c>
      <c r="Y344" s="3" t="s">
        <v>121</v>
      </c>
      <c r="Z344" s="3" t="s">
        <v>236</v>
      </c>
      <c r="AA344" s="8">
        <f>Table1[[#This Row],[2022 AV (BOR final)]]-Table1[[#This Row],[2021 AV (BOR final)]]</f>
        <v>-69692</v>
      </c>
      <c r="AB344" s="8">
        <f>Table1[[#This Row],[2023 AV (BOR final)]]-Table1[[#This Row],[2022 AV (BOR final)]]</f>
        <v>0</v>
      </c>
      <c r="AC344" s="8">
        <f>Table1[[#This Row],[2022 Tax Bill]]-Table1[[#This Row],[2021 Tax Bill]]</f>
        <v>-13460.89</v>
      </c>
      <c r="AD344" s="3">
        <f>COUNTIF(D:D,Table1[[#This Row],[Project Name]])</f>
        <v>8</v>
      </c>
      <c r="AE344" s="2">
        <f>IF(Table1[[#This Row],[Year Accepted]]=2022,Table1[[#This Row],[2021 AV (BOR final)]],Table1[[#This Row],[2022 AV (BOR final)]])</f>
        <v>199118</v>
      </c>
      <c r="AF344" s="2">
        <f>IF(Table1[[#This Row],[Year Accepted]]=2022,Table1[[#This Row],[2022 AV (BOR final)]],Table1[[#This Row],[2023 AV (BOR final)]])</f>
        <v>129426</v>
      </c>
      <c r="AG344" s="2">
        <f>IF(Table1[[#This Row],[Year Accepted]]=2022,Table1[[#This Row],[2021 Tax Bill]],Table1[[#This Row],[2022 Tax Bill]])</f>
        <v>40172.36</v>
      </c>
      <c r="AH344" s="2">
        <f>IF(Table1[[#This Row],[Year Accepted]]=2022,Table1[[#This Row],[2022 Tax Bill]],Table1[[#This Row],[2023 Tax Bill]])</f>
        <v>26711.47</v>
      </c>
    </row>
    <row r="345" spans="1:34" x14ac:dyDescent="0.25">
      <c r="A345" s="3" t="s">
        <v>25</v>
      </c>
      <c r="B345" s="3" t="s">
        <v>26</v>
      </c>
      <c r="C345" s="3" t="s">
        <v>228</v>
      </c>
      <c r="D345" s="3" t="s">
        <v>2373</v>
      </c>
      <c r="E345" s="3" t="s">
        <v>2374</v>
      </c>
      <c r="F345" s="3" t="s">
        <v>2375</v>
      </c>
      <c r="G345" s="3">
        <v>2022</v>
      </c>
      <c r="H345" s="3">
        <v>2021</v>
      </c>
      <c r="I345" s="4">
        <v>258880</v>
      </c>
      <c r="J345" s="3" t="s">
        <v>52</v>
      </c>
      <c r="K345" s="4">
        <v>52229.41</v>
      </c>
      <c r="L345" s="4">
        <v>168272</v>
      </c>
      <c r="M345" s="3" t="s">
        <v>52</v>
      </c>
      <c r="N345" s="4">
        <v>34728.660000000003</v>
      </c>
      <c r="O345" s="4">
        <v>168272</v>
      </c>
      <c r="P345" s="3" t="s">
        <v>52</v>
      </c>
      <c r="Q345" s="4">
        <v>35630.639999999999</v>
      </c>
      <c r="R345" s="3">
        <v>-87.7082240229349</v>
      </c>
      <c r="S345" s="3">
        <v>41.932282864083703</v>
      </c>
      <c r="T345" s="3" t="s">
        <v>2376</v>
      </c>
      <c r="U345" s="3" t="s">
        <v>33</v>
      </c>
      <c r="V345" s="3" t="s">
        <v>233</v>
      </c>
      <c r="W345" s="3" t="s">
        <v>234</v>
      </c>
      <c r="X345" s="3" t="s">
        <v>235</v>
      </c>
      <c r="Y345" s="3" t="s">
        <v>121</v>
      </c>
      <c r="Z345" s="3" t="s">
        <v>236</v>
      </c>
      <c r="AA345" s="8">
        <f>Table1[[#This Row],[2022 AV (BOR final)]]-Table1[[#This Row],[2021 AV (BOR final)]]</f>
        <v>-90608</v>
      </c>
      <c r="AB345" s="8">
        <f>Table1[[#This Row],[2023 AV (BOR final)]]-Table1[[#This Row],[2022 AV (BOR final)]]</f>
        <v>0</v>
      </c>
      <c r="AC345" s="8">
        <f>Table1[[#This Row],[2022 Tax Bill]]-Table1[[#This Row],[2021 Tax Bill]]</f>
        <v>-17500.75</v>
      </c>
      <c r="AD345" s="3">
        <f>COUNTIF(D:D,Table1[[#This Row],[Project Name]])</f>
        <v>1</v>
      </c>
      <c r="AE345" s="2">
        <f>IF(Table1[[#This Row],[Year Accepted]]=2022,Table1[[#This Row],[2021 AV (BOR final)]],Table1[[#This Row],[2022 AV (BOR final)]])</f>
        <v>258880</v>
      </c>
      <c r="AF345" s="2">
        <f>IF(Table1[[#This Row],[Year Accepted]]=2022,Table1[[#This Row],[2022 AV (BOR final)]],Table1[[#This Row],[2023 AV (BOR final)]])</f>
        <v>168272</v>
      </c>
      <c r="AG345" s="2">
        <f>IF(Table1[[#This Row],[Year Accepted]]=2022,Table1[[#This Row],[2021 Tax Bill]],Table1[[#This Row],[2022 Tax Bill]])</f>
        <v>52229.41</v>
      </c>
      <c r="AH345" s="2">
        <f>IF(Table1[[#This Row],[Year Accepted]]=2022,Table1[[#This Row],[2022 Tax Bill]],Table1[[#This Row],[2023 Tax Bill]])</f>
        <v>34728.660000000003</v>
      </c>
    </row>
    <row r="346" spans="1:34" x14ac:dyDescent="0.25">
      <c r="A346" s="3" t="s">
        <v>25</v>
      </c>
      <c r="B346" s="3" t="s">
        <v>26</v>
      </c>
      <c r="C346" s="3" t="s">
        <v>228</v>
      </c>
      <c r="D346" s="3" t="s">
        <v>229</v>
      </c>
      <c r="E346" s="3" t="s">
        <v>4844</v>
      </c>
      <c r="F346" s="3" t="s">
        <v>4845</v>
      </c>
      <c r="G346" s="3">
        <v>2022</v>
      </c>
      <c r="H346" s="3">
        <v>2021</v>
      </c>
      <c r="I346" s="4">
        <v>456909</v>
      </c>
      <c r="J346" s="3" t="s">
        <v>52</v>
      </c>
      <c r="K346" s="4">
        <v>92182.06</v>
      </c>
      <c r="L346" s="4">
        <v>296991</v>
      </c>
      <c r="M346" s="3" t="s">
        <v>52</v>
      </c>
      <c r="N346" s="4">
        <v>61294.21</v>
      </c>
      <c r="O346" s="4">
        <v>296991</v>
      </c>
      <c r="P346" s="3" t="s">
        <v>52</v>
      </c>
      <c r="Q346" s="4">
        <v>62886.14</v>
      </c>
      <c r="R346" s="3">
        <v>-87.710324866265097</v>
      </c>
      <c r="S346" s="3">
        <v>41.931717285898799</v>
      </c>
      <c r="T346" s="3" t="s">
        <v>4846</v>
      </c>
      <c r="U346" s="3" t="s">
        <v>33</v>
      </c>
      <c r="V346" s="3" t="s">
        <v>233</v>
      </c>
      <c r="W346" s="3" t="s">
        <v>618</v>
      </c>
      <c r="X346" s="3" t="s">
        <v>235</v>
      </c>
      <c r="Y346" s="3" t="s">
        <v>121</v>
      </c>
      <c r="Z346" s="3" t="s">
        <v>236</v>
      </c>
      <c r="AA346" s="8">
        <f>Table1[[#This Row],[2022 AV (BOR final)]]-Table1[[#This Row],[2021 AV (BOR final)]]</f>
        <v>-159918</v>
      </c>
      <c r="AB346" s="8">
        <f>Table1[[#This Row],[2023 AV (BOR final)]]-Table1[[#This Row],[2022 AV (BOR final)]]</f>
        <v>0</v>
      </c>
      <c r="AC346" s="8">
        <f>Table1[[#This Row],[2022 Tax Bill]]-Table1[[#This Row],[2021 Tax Bill]]</f>
        <v>-30887.85</v>
      </c>
      <c r="AD346" s="3">
        <f>COUNTIF(D:D,Table1[[#This Row],[Project Name]])</f>
        <v>8</v>
      </c>
      <c r="AE346" s="2">
        <f>IF(Table1[[#This Row],[Year Accepted]]=2022,Table1[[#This Row],[2021 AV (BOR final)]],Table1[[#This Row],[2022 AV (BOR final)]])</f>
        <v>456909</v>
      </c>
      <c r="AF346" s="2">
        <f>IF(Table1[[#This Row],[Year Accepted]]=2022,Table1[[#This Row],[2022 AV (BOR final)]],Table1[[#This Row],[2023 AV (BOR final)]])</f>
        <v>296991</v>
      </c>
      <c r="AG346" s="2">
        <f>IF(Table1[[#This Row],[Year Accepted]]=2022,Table1[[#This Row],[2021 Tax Bill]],Table1[[#This Row],[2022 Tax Bill]])</f>
        <v>92182.06</v>
      </c>
      <c r="AH346" s="2">
        <f>IF(Table1[[#This Row],[Year Accepted]]=2022,Table1[[#This Row],[2022 Tax Bill]],Table1[[#This Row],[2023 Tax Bill]])</f>
        <v>61294.21</v>
      </c>
    </row>
    <row r="347" spans="1:34" x14ac:dyDescent="0.25">
      <c r="A347" s="3" t="s">
        <v>25</v>
      </c>
      <c r="B347" s="3" t="s">
        <v>26</v>
      </c>
      <c r="C347" s="3" t="s">
        <v>228</v>
      </c>
      <c r="D347" s="3" t="s">
        <v>229</v>
      </c>
      <c r="E347" s="3" t="s">
        <v>2507</v>
      </c>
      <c r="F347" s="3" t="s">
        <v>2508</v>
      </c>
      <c r="G347" s="3">
        <v>2022</v>
      </c>
      <c r="H347" s="3">
        <v>2021</v>
      </c>
      <c r="I347" s="4">
        <v>89721</v>
      </c>
      <c r="J347" s="3" t="s">
        <v>52</v>
      </c>
      <c r="K347" s="4">
        <v>18101.32</v>
      </c>
      <c r="L347" s="4">
        <v>58318</v>
      </c>
      <c r="M347" s="3" t="s">
        <v>52</v>
      </c>
      <c r="N347" s="4">
        <v>12035.88</v>
      </c>
      <c r="O347" s="4">
        <v>58318</v>
      </c>
      <c r="P347" s="3" t="s">
        <v>52</v>
      </c>
      <c r="Q347" s="4">
        <v>12348.53</v>
      </c>
      <c r="R347" s="3">
        <v>-87.709509860953006</v>
      </c>
      <c r="S347" s="3">
        <v>41.931805549540897</v>
      </c>
      <c r="T347" s="3" t="s">
        <v>2509</v>
      </c>
      <c r="U347" s="3" t="s">
        <v>33</v>
      </c>
      <c r="V347" s="3" t="s">
        <v>233</v>
      </c>
      <c r="W347" s="3" t="s">
        <v>618</v>
      </c>
      <c r="X347" s="3" t="s">
        <v>235</v>
      </c>
      <c r="Y347" s="3" t="s">
        <v>121</v>
      </c>
      <c r="Z347" s="3" t="s">
        <v>236</v>
      </c>
      <c r="AA347" s="8">
        <f>Table1[[#This Row],[2022 AV (BOR final)]]-Table1[[#This Row],[2021 AV (BOR final)]]</f>
        <v>-31403</v>
      </c>
      <c r="AB347" s="8">
        <f>Table1[[#This Row],[2023 AV (BOR final)]]-Table1[[#This Row],[2022 AV (BOR final)]]</f>
        <v>0</v>
      </c>
      <c r="AC347" s="8">
        <f>Table1[[#This Row],[2022 Tax Bill]]-Table1[[#This Row],[2021 Tax Bill]]</f>
        <v>-6065.4400000000005</v>
      </c>
      <c r="AD347" s="3">
        <f>COUNTIF(D:D,Table1[[#This Row],[Project Name]])</f>
        <v>8</v>
      </c>
      <c r="AE347" s="2">
        <f>IF(Table1[[#This Row],[Year Accepted]]=2022,Table1[[#This Row],[2021 AV (BOR final)]],Table1[[#This Row],[2022 AV (BOR final)]])</f>
        <v>89721</v>
      </c>
      <c r="AF347" s="2">
        <f>IF(Table1[[#This Row],[Year Accepted]]=2022,Table1[[#This Row],[2022 AV (BOR final)]],Table1[[#This Row],[2023 AV (BOR final)]])</f>
        <v>58318</v>
      </c>
      <c r="AG347" s="2">
        <f>IF(Table1[[#This Row],[Year Accepted]]=2022,Table1[[#This Row],[2021 Tax Bill]],Table1[[#This Row],[2022 Tax Bill]])</f>
        <v>18101.32</v>
      </c>
      <c r="AH347" s="2">
        <f>IF(Table1[[#This Row],[Year Accepted]]=2022,Table1[[#This Row],[2022 Tax Bill]],Table1[[#This Row],[2023 Tax Bill]])</f>
        <v>12035.88</v>
      </c>
    </row>
    <row r="348" spans="1:34" x14ac:dyDescent="0.25">
      <c r="A348" s="3" t="s">
        <v>25</v>
      </c>
      <c r="B348" s="3" t="s">
        <v>26</v>
      </c>
      <c r="C348" s="3" t="s">
        <v>228</v>
      </c>
      <c r="D348" s="3" t="s">
        <v>229</v>
      </c>
      <c r="E348" s="3" t="s">
        <v>4121</v>
      </c>
      <c r="F348" s="3" t="s">
        <v>4122</v>
      </c>
      <c r="G348" s="3">
        <v>2022</v>
      </c>
      <c r="H348" s="3">
        <v>2021</v>
      </c>
      <c r="I348" s="4">
        <v>268728</v>
      </c>
      <c r="J348" s="3" t="s">
        <v>52</v>
      </c>
      <c r="K348" s="4">
        <v>54216.28</v>
      </c>
      <c r="L348" s="4">
        <v>174672</v>
      </c>
      <c r="M348" s="3" t="s">
        <v>52</v>
      </c>
      <c r="N348" s="4">
        <v>36049.54</v>
      </c>
      <c r="O348" s="4">
        <v>174672</v>
      </c>
      <c r="P348" s="3" t="s">
        <v>52</v>
      </c>
      <c r="Q348" s="4">
        <v>36985.78</v>
      </c>
      <c r="R348" s="3">
        <v>-87.709117553763903</v>
      </c>
      <c r="S348" s="3">
        <v>41.931677897028301</v>
      </c>
      <c r="T348" s="3" t="s">
        <v>4123</v>
      </c>
      <c r="U348" s="3" t="s">
        <v>33</v>
      </c>
      <c r="V348" s="3" t="s">
        <v>233</v>
      </c>
      <c r="W348" s="3" t="s">
        <v>618</v>
      </c>
      <c r="X348" s="3" t="s">
        <v>235</v>
      </c>
      <c r="Y348" s="3" t="s">
        <v>121</v>
      </c>
      <c r="Z348" s="3" t="s">
        <v>236</v>
      </c>
      <c r="AA348" s="8">
        <f>Table1[[#This Row],[2022 AV (BOR final)]]-Table1[[#This Row],[2021 AV (BOR final)]]</f>
        <v>-94056</v>
      </c>
      <c r="AB348" s="8">
        <f>Table1[[#This Row],[2023 AV (BOR final)]]-Table1[[#This Row],[2022 AV (BOR final)]]</f>
        <v>0</v>
      </c>
      <c r="AC348" s="8">
        <f>Table1[[#This Row],[2022 Tax Bill]]-Table1[[#This Row],[2021 Tax Bill]]</f>
        <v>-18166.739999999998</v>
      </c>
      <c r="AD348" s="3">
        <f>COUNTIF(D:D,Table1[[#This Row],[Project Name]])</f>
        <v>8</v>
      </c>
      <c r="AE348" s="2">
        <f>IF(Table1[[#This Row],[Year Accepted]]=2022,Table1[[#This Row],[2021 AV (BOR final)]],Table1[[#This Row],[2022 AV (BOR final)]])</f>
        <v>268728</v>
      </c>
      <c r="AF348" s="2">
        <f>IF(Table1[[#This Row],[Year Accepted]]=2022,Table1[[#This Row],[2022 AV (BOR final)]],Table1[[#This Row],[2023 AV (BOR final)]])</f>
        <v>174672</v>
      </c>
      <c r="AG348" s="2">
        <f>IF(Table1[[#This Row],[Year Accepted]]=2022,Table1[[#This Row],[2021 Tax Bill]],Table1[[#This Row],[2022 Tax Bill]])</f>
        <v>54216.28</v>
      </c>
      <c r="AH348" s="2">
        <f>IF(Table1[[#This Row],[Year Accepted]]=2022,Table1[[#This Row],[2022 Tax Bill]],Table1[[#This Row],[2023 Tax Bill]])</f>
        <v>36049.54</v>
      </c>
    </row>
    <row r="349" spans="1:34" x14ac:dyDescent="0.25">
      <c r="A349" s="3" t="s">
        <v>25</v>
      </c>
      <c r="B349" s="3" t="s">
        <v>26</v>
      </c>
      <c r="C349" s="3" t="s">
        <v>228</v>
      </c>
      <c r="D349" s="3" t="s">
        <v>229</v>
      </c>
      <c r="E349" s="3" t="s">
        <v>1235</v>
      </c>
      <c r="F349" s="3" t="s">
        <v>1236</v>
      </c>
      <c r="G349" s="3">
        <v>2022</v>
      </c>
      <c r="H349" s="3">
        <v>2021</v>
      </c>
      <c r="I349" s="4">
        <v>125386</v>
      </c>
      <c r="J349" s="3" t="s">
        <v>52</v>
      </c>
      <c r="K349" s="4">
        <v>25296.83</v>
      </c>
      <c r="L349" s="4">
        <v>81500</v>
      </c>
      <c r="M349" s="3" t="s">
        <v>52</v>
      </c>
      <c r="N349" s="4">
        <v>16820.330000000002</v>
      </c>
      <c r="O349" s="4">
        <v>81500</v>
      </c>
      <c r="P349" s="3" t="s">
        <v>52</v>
      </c>
      <c r="Q349" s="4">
        <v>17257.13</v>
      </c>
      <c r="R349" s="3">
        <v>-87.708853539182797</v>
      </c>
      <c r="S349" s="3">
        <v>41.931560984269403</v>
      </c>
      <c r="T349" s="3" t="s">
        <v>1237</v>
      </c>
      <c r="U349" s="3" t="s">
        <v>33</v>
      </c>
      <c r="V349" s="3" t="s">
        <v>233</v>
      </c>
      <c r="W349" s="3" t="s">
        <v>618</v>
      </c>
      <c r="X349" s="3" t="s">
        <v>235</v>
      </c>
      <c r="Y349" s="3" t="s">
        <v>121</v>
      </c>
      <c r="Z349" s="3" t="s">
        <v>236</v>
      </c>
      <c r="AA349" s="8">
        <f>Table1[[#This Row],[2022 AV (BOR final)]]-Table1[[#This Row],[2021 AV (BOR final)]]</f>
        <v>-43886</v>
      </c>
      <c r="AB349" s="8">
        <f>Table1[[#This Row],[2023 AV (BOR final)]]-Table1[[#This Row],[2022 AV (BOR final)]]</f>
        <v>0</v>
      </c>
      <c r="AC349" s="8">
        <f>Table1[[#This Row],[2022 Tax Bill]]-Table1[[#This Row],[2021 Tax Bill]]</f>
        <v>-8476.5</v>
      </c>
      <c r="AD349" s="3">
        <f>COUNTIF(D:D,Table1[[#This Row],[Project Name]])</f>
        <v>8</v>
      </c>
      <c r="AE349" s="2">
        <f>IF(Table1[[#This Row],[Year Accepted]]=2022,Table1[[#This Row],[2021 AV (BOR final)]],Table1[[#This Row],[2022 AV (BOR final)]])</f>
        <v>125386</v>
      </c>
      <c r="AF349" s="2">
        <f>IF(Table1[[#This Row],[Year Accepted]]=2022,Table1[[#This Row],[2022 AV (BOR final)]],Table1[[#This Row],[2023 AV (BOR final)]])</f>
        <v>81500</v>
      </c>
      <c r="AG349" s="2">
        <f>IF(Table1[[#This Row],[Year Accepted]]=2022,Table1[[#This Row],[2021 Tax Bill]],Table1[[#This Row],[2022 Tax Bill]])</f>
        <v>25296.83</v>
      </c>
      <c r="AH349" s="2">
        <f>IF(Table1[[#This Row],[Year Accepted]]=2022,Table1[[#This Row],[2022 Tax Bill]],Table1[[#This Row],[2023 Tax Bill]])</f>
        <v>16820.330000000002</v>
      </c>
    </row>
    <row r="350" spans="1:34" x14ac:dyDescent="0.25">
      <c r="A350" s="3" t="s">
        <v>25</v>
      </c>
      <c r="B350" s="3" t="s">
        <v>26</v>
      </c>
      <c r="C350" s="3" t="s">
        <v>228</v>
      </c>
      <c r="D350" s="3" t="s">
        <v>229</v>
      </c>
      <c r="E350" s="3" t="s">
        <v>2257</v>
      </c>
      <c r="F350" s="3" t="s">
        <v>2258</v>
      </c>
      <c r="G350" s="3">
        <v>2022</v>
      </c>
      <c r="H350" s="3">
        <v>2021</v>
      </c>
      <c r="I350" s="4">
        <v>105195</v>
      </c>
      <c r="J350" s="3" t="s">
        <v>52</v>
      </c>
      <c r="K350" s="4">
        <v>21223.24</v>
      </c>
      <c r="L350" s="4">
        <v>68376</v>
      </c>
      <c r="M350" s="3" t="s">
        <v>52</v>
      </c>
      <c r="N350" s="4">
        <v>14111.72</v>
      </c>
      <c r="O350" s="4">
        <v>68376</v>
      </c>
      <c r="P350" s="3" t="s">
        <v>52</v>
      </c>
      <c r="Q350" s="4">
        <v>14478.26</v>
      </c>
      <c r="R350" s="3">
        <v>-87.708386850358096</v>
      </c>
      <c r="S350" s="3">
        <v>41.931280313593099</v>
      </c>
      <c r="T350" s="3" t="s">
        <v>2259</v>
      </c>
      <c r="U350" s="3" t="s">
        <v>33</v>
      </c>
      <c r="V350" s="3" t="s">
        <v>233</v>
      </c>
      <c r="W350" s="3" t="s">
        <v>618</v>
      </c>
      <c r="X350" s="3" t="s">
        <v>235</v>
      </c>
      <c r="Y350" s="3" t="s">
        <v>121</v>
      </c>
      <c r="Z350" s="3" t="s">
        <v>236</v>
      </c>
      <c r="AA350" s="8">
        <f>Table1[[#This Row],[2022 AV (BOR final)]]-Table1[[#This Row],[2021 AV (BOR final)]]</f>
        <v>-36819</v>
      </c>
      <c r="AB350" s="8">
        <f>Table1[[#This Row],[2023 AV (BOR final)]]-Table1[[#This Row],[2022 AV (BOR final)]]</f>
        <v>0</v>
      </c>
      <c r="AC350" s="8">
        <f>Table1[[#This Row],[2022 Tax Bill]]-Table1[[#This Row],[2021 Tax Bill]]</f>
        <v>-7111.5200000000023</v>
      </c>
      <c r="AD350" s="3">
        <f>COUNTIF(D:D,Table1[[#This Row],[Project Name]])</f>
        <v>8</v>
      </c>
      <c r="AE350" s="2">
        <f>IF(Table1[[#This Row],[Year Accepted]]=2022,Table1[[#This Row],[2021 AV (BOR final)]],Table1[[#This Row],[2022 AV (BOR final)]])</f>
        <v>105195</v>
      </c>
      <c r="AF350" s="2">
        <f>IF(Table1[[#This Row],[Year Accepted]]=2022,Table1[[#This Row],[2022 AV (BOR final)]],Table1[[#This Row],[2023 AV (BOR final)]])</f>
        <v>68376</v>
      </c>
      <c r="AG350" s="2">
        <f>IF(Table1[[#This Row],[Year Accepted]]=2022,Table1[[#This Row],[2021 Tax Bill]],Table1[[#This Row],[2022 Tax Bill]])</f>
        <v>21223.24</v>
      </c>
      <c r="AH350" s="2">
        <f>IF(Table1[[#This Row],[Year Accepted]]=2022,Table1[[#This Row],[2022 Tax Bill]],Table1[[#This Row],[2023 Tax Bill]])</f>
        <v>14111.72</v>
      </c>
    </row>
    <row r="351" spans="1:34" x14ac:dyDescent="0.25">
      <c r="A351" s="3" t="s">
        <v>25</v>
      </c>
      <c r="B351" s="3" t="s">
        <v>26</v>
      </c>
      <c r="C351" s="3" t="s">
        <v>228</v>
      </c>
      <c r="D351" s="3" t="s">
        <v>3499</v>
      </c>
      <c r="E351" s="3" t="s">
        <v>3500</v>
      </c>
      <c r="F351" s="3" t="s">
        <v>3501</v>
      </c>
      <c r="G351" s="3">
        <v>2022</v>
      </c>
      <c r="H351" s="3">
        <v>2021</v>
      </c>
      <c r="I351" s="4">
        <v>84288</v>
      </c>
      <c r="J351" s="3" t="s">
        <v>197</v>
      </c>
      <c r="K351" s="4">
        <v>17005.25</v>
      </c>
      <c r="L351" s="4">
        <v>60779</v>
      </c>
      <c r="M351" s="3" t="s">
        <v>197</v>
      </c>
      <c r="N351" s="4">
        <v>12543.84</v>
      </c>
      <c r="O351" s="4">
        <v>60779</v>
      </c>
      <c r="P351" s="3" t="s">
        <v>197</v>
      </c>
      <c r="Q351" s="4">
        <v>12869.63</v>
      </c>
      <c r="R351" s="3">
        <v>-87.708237665127896</v>
      </c>
      <c r="S351" s="3">
        <v>41.930421616310703</v>
      </c>
      <c r="T351" s="3" t="s">
        <v>3502</v>
      </c>
      <c r="U351" s="3" t="s">
        <v>33</v>
      </c>
      <c r="V351" s="3" t="s">
        <v>233</v>
      </c>
      <c r="W351" s="3" t="s">
        <v>618</v>
      </c>
      <c r="X351" s="3" t="s">
        <v>235</v>
      </c>
      <c r="Y351" s="3" t="s">
        <v>121</v>
      </c>
      <c r="Z351" s="3" t="s">
        <v>236</v>
      </c>
      <c r="AA351" s="8">
        <f>Table1[[#This Row],[2022 AV (BOR final)]]-Table1[[#This Row],[2021 AV (BOR final)]]</f>
        <v>-23509</v>
      </c>
      <c r="AB351" s="8">
        <f>Table1[[#This Row],[2023 AV (BOR final)]]-Table1[[#This Row],[2022 AV (BOR final)]]</f>
        <v>0</v>
      </c>
      <c r="AC351" s="8">
        <f>Table1[[#This Row],[2022 Tax Bill]]-Table1[[#This Row],[2021 Tax Bill]]</f>
        <v>-4461.41</v>
      </c>
      <c r="AD351" s="3">
        <f>COUNTIF(D:D,Table1[[#This Row],[Project Name]])</f>
        <v>1</v>
      </c>
      <c r="AE351" s="2">
        <f>IF(Table1[[#This Row],[Year Accepted]]=2022,Table1[[#This Row],[2021 AV (BOR final)]],Table1[[#This Row],[2022 AV (BOR final)]])</f>
        <v>84288</v>
      </c>
      <c r="AF351" s="2">
        <f>IF(Table1[[#This Row],[Year Accepted]]=2022,Table1[[#This Row],[2022 AV (BOR final)]],Table1[[#This Row],[2023 AV (BOR final)]])</f>
        <v>60779</v>
      </c>
      <c r="AG351" s="2">
        <f>IF(Table1[[#This Row],[Year Accepted]]=2022,Table1[[#This Row],[2021 Tax Bill]],Table1[[#This Row],[2022 Tax Bill]])</f>
        <v>17005.25</v>
      </c>
      <c r="AH351" s="2">
        <f>IF(Table1[[#This Row],[Year Accepted]]=2022,Table1[[#This Row],[2022 Tax Bill]],Table1[[#This Row],[2023 Tax Bill]])</f>
        <v>12543.84</v>
      </c>
    </row>
    <row r="352" spans="1:34" x14ac:dyDescent="0.25">
      <c r="A352" s="3" t="s">
        <v>25</v>
      </c>
      <c r="B352" s="3" t="s">
        <v>26</v>
      </c>
      <c r="C352" s="3" t="s">
        <v>228</v>
      </c>
      <c r="D352" s="3" t="s">
        <v>1132</v>
      </c>
      <c r="E352" s="3" t="s">
        <v>1133</v>
      </c>
      <c r="F352" s="3" t="s">
        <v>1134</v>
      </c>
      <c r="G352" s="3">
        <v>2022</v>
      </c>
      <c r="H352" s="3">
        <v>2021</v>
      </c>
      <c r="I352" s="4">
        <v>52637</v>
      </c>
      <c r="J352" s="3" t="s">
        <v>61</v>
      </c>
      <c r="K352" s="4">
        <v>10584.81</v>
      </c>
      <c r="L352" s="4">
        <v>34214</v>
      </c>
      <c r="M352" s="3" t="s">
        <v>61</v>
      </c>
      <c r="N352" s="4">
        <v>7037.18</v>
      </c>
      <c r="O352" s="4">
        <v>34214</v>
      </c>
      <c r="P352" s="3" t="s">
        <v>61</v>
      </c>
      <c r="Q352" s="4">
        <v>7218.84</v>
      </c>
      <c r="R352" s="3">
        <v>-87.765438115750896</v>
      </c>
      <c r="S352" s="3">
        <v>41.933257874300402</v>
      </c>
      <c r="T352" s="3" t="s">
        <v>1135</v>
      </c>
      <c r="U352" s="3" t="s">
        <v>33</v>
      </c>
      <c r="V352" s="3" t="s">
        <v>285</v>
      </c>
      <c r="W352" s="3" t="s">
        <v>286</v>
      </c>
      <c r="X352" s="3" t="s">
        <v>235</v>
      </c>
      <c r="Y352" s="3" t="s">
        <v>121</v>
      </c>
      <c r="Z352" s="3" t="s">
        <v>236</v>
      </c>
      <c r="AA352" s="8">
        <f>Table1[[#This Row],[2022 AV (BOR final)]]-Table1[[#This Row],[2021 AV (BOR final)]]</f>
        <v>-18423</v>
      </c>
      <c r="AB352" s="8">
        <f>Table1[[#This Row],[2023 AV (BOR final)]]-Table1[[#This Row],[2022 AV (BOR final)]]</f>
        <v>0</v>
      </c>
      <c r="AC352" s="8">
        <f>Table1[[#This Row],[2022 Tax Bill]]-Table1[[#This Row],[2021 Tax Bill]]</f>
        <v>-3547.6299999999992</v>
      </c>
      <c r="AD352" s="3">
        <f>COUNTIF(D:D,Table1[[#This Row],[Project Name]])</f>
        <v>1</v>
      </c>
      <c r="AE352" s="2">
        <f>IF(Table1[[#This Row],[Year Accepted]]=2022,Table1[[#This Row],[2021 AV (BOR final)]],Table1[[#This Row],[2022 AV (BOR final)]])</f>
        <v>52637</v>
      </c>
      <c r="AF352" s="2">
        <f>IF(Table1[[#This Row],[Year Accepted]]=2022,Table1[[#This Row],[2022 AV (BOR final)]],Table1[[#This Row],[2023 AV (BOR final)]])</f>
        <v>34214</v>
      </c>
      <c r="AG352" s="2">
        <f>IF(Table1[[#This Row],[Year Accepted]]=2022,Table1[[#This Row],[2021 Tax Bill]],Table1[[#This Row],[2022 Tax Bill]])</f>
        <v>10584.81</v>
      </c>
      <c r="AH352" s="2">
        <f>IF(Table1[[#This Row],[Year Accepted]]=2022,Table1[[#This Row],[2022 Tax Bill]],Table1[[#This Row],[2023 Tax Bill]])</f>
        <v>7037.18</v>
      </c>
    </row>
    <row r="353" spans="1:34" x14ac:dyDescent="0.25">
      <c r="A353" s="3" t="s">
        <v>25</v>
      </c>
      <c r="B353" s="3" t="s">
        <v>26</v>
      </c>
      <c r="C353" s="3" t="s">
        <v>228</v>
      </c>
      <c r="D353" s="3" t="s">
        <v>281</v>
      </c>
      <c r="E353" s="3" t="s">
        <v>1678</v>
      </c>
      <c r="F353" s="3" t="s">
        <v>1679</v>
      </c>
      <c r="G353" s="3">
        <v>2022</v>
      </c>
      <c r="H353" s="3">
        <v>2021</v>
      </c>
      <c r="I353" s="4">
        <v>51740</v>
      </c>
      <c r="J353" s="3" t="s">
        <v>197</v>
      </c>
      <c r="K353" s="4">
        <v>10404.459999999999</v>
      </c>
      <c r="L353" s="4">
        <v>33630</v>
      </c>
      <c r="M353" s="3" t="s">
        <v>197</v>
      </c>
      <c r="N353" s="4">
        <v>6917.09</v>
      </c>
      <c r="O353" s="4">
        <v>33630</v>
      </c>
      <c r="P353" s="3" t="s">
        <v>197</v>
      </c>
      <c r="Q353" s="4">
        <v>7095.59</v>
      </c>
      <c r="R353" s="3">
        <v>-87.747096615702702</v>
      </c>
      <c r="S353" s="3">
        <v>41.933772550907101</v>
      </c>
      <c r="T353" s="3" t="s">
        <v>1680</v>
      </c>
      <c r="U353" s="3" t="s">
        <v>33</v>
      </c>
      <c r="V353" s="3" t="s">
        <v>285</v>
      </c>
      <c r="W353" s="3" t="s">
        <v>286</v>
      </c>
      <c r="X353" s="3" t="s">
        <v>235</v>
      </c>
      <c r="Y353" s="3" t="s">
        <v>121</v>
      </c>
      <c r="Z353" s="3" t="s">
        <v>236</v>
      </c>
      <c r="AA353" s="8">
        <f>Table1[[#This Row],[2022 AV (BOR final)]]-Table1[[#This Row],[2021 AV (BOR final)]]</f>
        <v>-18110</v>
      </c>
      <c r="AB353" s="8">
        <f>Table1[[#This Row],[2023 AV (BOR final)]]-Table1[[#This Row],[2022 AV (BOR final)]]</f>
        <v>0</v>
      </c>
      <c r="AC353" s="8">
        <f>Table1[[#This Row],[2022 Tax Bill]]-Table1[[#This Row],[2021 Tax Bill]]</f>
        <v>-3487.369999999999</v>
      </c>
      <c r="AD353" s="3">
        <f>COUNTIF(D:D,Table1[[#This Row],[Project Name]])</f>
        <v>5</v>
      </c>
      <c r="AE353" s="2">
        <f>IF(Table1[[#This Row],[Year Accepted]]=2022,Table1[[#This Row],[2021 AV (BOR final)]],Table1[[#This Row],[2022 AV (BOR final)]])</f>
        <v>51740</v>
      </c>
      <c r="AF353" s="2">
        <f>IF(Table1[[#This Row],[Year Accepted]]=2022,Table1[[#This Row],[2022 AV (BOR final)]],Table1[[#This Row],[2023 AV (BOR final)]])</f>
        <v>33630</v>
      </c>
      <c r="AG353" s="2">
        <f>IF(Table1[[#This Row],[Year Accepted]]=2022,Table1[[#This Row],[2021 Tax Bill]],Table1[[#This Row],[2022 Tax Bill]])</f>
        <v>10404.459999999999</v>
      </c>
      <c r="AH353" s="2">
        <f>IF(Table1[[#This Row],[Year Accepted]]=2022,Table1[[#This Row],[2022 Tax Bill]],Table1[[#This Row],[2023 Tax Bill]])</f>
        <v>6917.09</v>
      </c>
    </row>
    <row r="354" spans="1:34" x14ac:dyDescent="0.25">
      <c r="A354" s="3" t="s">
        <v>25</v>
      </c>
      <c r="B354" s="3" t="s">
        <v>26</v>
      </c>
      <c r="C354" s="3" t="s">
        <v>228</v>
      </c>
      <c r="D354" s="3" t="s">
        <v>281</v>
      </c>
      <c r="E354" s="3" t="s">
        <v>2425</v>
      </c>
      <c r="F354" s="3" t="s">
        <v>2426</v>
      </c>
      <c r="G354" s="3">
        <v>2022</v>
      </c>
      <c r="H354" s="3">
        <v>2021</v>
      </c>
      <c r="I354" s="4">
        <v>51742</v>
      </c>
      <c r="J354" s="3" t="s">
        <v>197</v>
      </c>
      <c r="K354" s="4">
        <v>10404.86</v>
      </c>
      <c r="L354" s="4">
        <v>33630</v>
      </c>
      <c r="M354" s="3" t="s">
        <v>197</v>
      </c>
      <c r="N354" s="4">
        <v>6917.09</v>
      </c>
      <c r="O354" s="4">
        <v>33630</v>
      </c>
      <c r="P354" s="3" t="s">
        <v>197</v>
      </c>
      <c r="Q354" s="4">
        <v>7095.59</v>
      </c>
      <c r="R354" s="3">
        <v>-87.747093721846994</v>
      </c>
      <c r="S354" s="3">
        <v>41.933701212999402</v>
      </c>
      <c r="T354" s="3" t="s">
        <v>2427</v>
      </c>
      <c r="U354" s="3" t="s">
        <v>33</v>
      </c>
      <c r="V354" s="3" t="s">
        <v>285</v>
      </c>
      <c r="W354" s="3" t="s">
        <v>286</v>
      </c>
      <c r="X354" s="3" t="s">
        <v>235</v>
      </c>
      <c r="Y354" s="3" t="s">
        <v>121</v>
      </c>
      <c r="Z354" s="3" t="s">
        <v>236</v>
      </c>
      <c r="AA354" s="8">
        <f>Table1[[#This Row],[2022 AV (BOR final)]]-Table1[[#This Row],[2021 AV (BOR final)]]</f>
        <v>-18112</v>
      </c>
      <c r="AB354" s="8">
        <f>Table1[[#This Row],[2023 AV (BOR final)]]-Table1[[#This Row],[2022 AV (BOR final)]]</f>
        <v>0</v>
      </c>
      <c r="AC354" s="8">
        <f>Table1[[#This Row],[2022 Tax Bill]]-Table1[[#This Row],[2021 Tax Bill]]</f>
        <v>-3487.7700000000004</v>
      </c>
      <c r="AD354" s="3">
        <f>COUNTIF(D:D,Table1[[#This Row],[Project Name]])</f>
        <v>5</v>
      </c>
      <c r="AE354" s="2">
        <f>IF(Table1[[#This Row],[Year Accepted]]=2022,Table1[[#This Row],[2021 AV (BOR final)]],Table1[[#This Row],[2022 AV (BOR final)]])</f>
        <v>51742</v>
      </c>
      <c r="AF354" s="2">
        <f>IF(Table1[[#This Row],[Year Accepted]]=2022,Table1[[#This Row],[2022 AV (BOR final)]],Table1[[#This Row],[2023 AV (BOR final)]])</f>
        <v>33630</v>
      </c>
      <c r="AG354" s="2">
        <f>IF(Table1[[#This Row],[Year Accepted]]=2022,Table1[[#This Row],[2021 Tax Bill]],Table1[[#This Row],[2022 Tax Bill]])</f>
        <v>10404.86</v>
      </c>
      <c r="AH354" s="2">
        <f>IF(Table1[[#This Row],[Year Accepted]]=2022,Table1[[#This Row],[2022 Tax Bill]],Table1[[#This Row],[2023 Tax Bill]])</f>
        <v>6917.09</v>
      </c>
    </row>
    <row r="355" spans="1:34" x14ac:dyDescent="0.25">
      <c r="A355" s="3" t="s">
        <v>25</v>
      </c>
      <c r="B355" s="3" t="s">
        <v>26</v>
      </c>
      <c r="C355" s="3" t="s">
        <v>228</v>
      </c>
      <c r="D355" s="3" t="s">
        <v>281</v>
      </c>
      <c r="E355" s="3" t="s">
        <v>282</v>
      </c>
      <c r="F355" s="3" t="s">
        <v>283</v>
      </c>
      <c r="G355" s="3">
        <v>2022</v>
      </c>
      <c r="H355" s="3">
        <v>2021</v>
      </c>
      <c r="I355" s="4">
        <v>51742</v>
      </c>
      <c r="J355" s="3" t="s">
        <v>197</v>
      </c>
      <c r="K355" s="4">
        <v>10404.86</v>
      </c>
      <c r="L355" s="4">
        <v>33630</v>
      </c>
      <c r="M355" s="3" t="s">
        <v>197</v>
      </c>
      <c r="N355" s="4">
        <v>6917.09</v>
      </c>
      <c r="O355" s="4">
        <v>33630</v>
      </c>
      <c r="P355" s="3" t="s">
        <v>197</v>
      </c>
      <c r="Q355" s="4">
        <v>7095.59</v>
      </c>
      <c r="R355" s="3">
        <v>-87.747090846919505</v>
      </c>
      <c r="S355" s="3">
        <v>41.933629875878701</v>
      </c>
      <c r="T355" s="3" t="s">
        <v>284</v>
      </c>
      <c r="U355" s="3" t="s">
        <v>33</v>
      </c>
      <c r="V355" s="3" t="s">
        <v>285</v>
      </c>
      <c r="W355" s="3" t="s">
        <v>286</v>
      </c>
      <c r="X355" s="3" t="s">
        <v>235</v>
      </c>
      <c r="Y355" s="3" t="s">
        <v>121</v>
      </c>
      <c r="Z355" s="3" t="s">
        <v>236</v>
      </c>
      <c r="AA355" s="8">
        <f>Table1[[#This Row],[2022 AV (BOR final)]]-Table1[[#This Row],[2021 AV (BOR final)]]</f>
        <v>-18112</v>
      </c>
      <c r="AB355" s="8">
        <f>Table1[[#This Row],[2023 AV (BOR final)]]-Table1[[#This Row],[2022 AV (BOR final)]]</f>
        <v>0</v>
      </c>
      <c r="AC355" s="8">
        <f>Table1[[#This Row],[2022 Tax Bill]]-Table1[[#This Row],[2021 Tax Bill]]</f>
        <v>-3487.7700000000004</v>
      </c>
      <c r="AD355" s="3">
        <f>COUNTIF(D:D,Table1[[#This Row],[Project Name]])</f>
        <v>5</v>
      </c>
      <c r="AE355" s="2">
        <f>IF(Table1[[#This Row],[Year Accepted]]=2022,Table1[[#This Row],[2021 AV (BOR final)]],Table1[[#This Row],[2022 AV (BOR final)]])</f>
        <v>51742</v>
      </c>
      <c r="AF355" s="2">
        <f>IF(Table1[[#This Row],[Year Accepted]]=2022,Table1[[#This Row],[2022 AV (BOR final)]],Table1[[#This Row],[2023 AV (BOR final)]])</f>
        <v>33630</v>
      </c>
      <c r="AG355" s="2">
        <f>IF(Table1[[#This Row],[Year Accepted]]=2022,Table1[[#This Row],[2021 Tax Bill]],Table1[[#This Row],[2022 Tax Bill]])</f>
        <v>10404.86</v>
      </c>
      <c r="AH355" s="2">
        <f>IF(Table1[[#This Row],[Year Accepted]]=2022,Table1[[#This Row],[2022 Tax Bill]],Table1[[#This Row],[2023 Tax Bill]])</f>
        <v>6917.09</v>
      </c>
    </row>
    <row r="356" spans="1:34" x14ac:dyDescent="0.25">
      <c r="A356" s="3" t="s">
        <v>25</v>
      </c>
      <c r="B356" s="3" t="s">
        <v>26</v>
      </c>
      <c r="C356" s="3" t="s">
        <v>228</v>
      </c>
      <c r="D356" s="3" t="s">
        <v>281</v>
      </c>
      <c r="E356" s="3" t="s">
        <v>3108</v>
      </c>
      <c r="F356" s="3" t="s">
        <v>3109</v>
      </c>
      <c r="G356" s="3">
        <v>2022</v>
      </c>
      <c r="H356" s="3">
        <v>2021</v>
      </c>
      <c r="I356" s="4">
        <v>51742</v>
      </c>
      <c r="J356" s="3" t="s">
        <v>197</v>
      </c>
      <c r="K356" s="4">
        <v>10404.86</v>
      </c>
      <c r="L356" s="4">
        <v>33630</v>
      </c>
      <c r="M356" s="3" t="s">
        <v>197</v>
      </c>
      <c r="N356" s="4">
        <v>6917.09</v>
      </c>
      <c r="O356" s="4">
        <v>33630</v>
      </c>
      <c r="P356" s="3" t="s">
        <v>197</v>
      </c>
      <c r="Q356" s="4">
        <v>7095.59</v>
      </c>
      <c r="R356" s="3">
        <v>-87.747087971795906</v>
      </c>
      <c r="S356" s="3">
        <v>41.933558538791303</v>
      </c>
      <c r="T356" s="3" t="s">
        <v>3110</v>
      </c>
      <c r="U356" s="3" t="s">
        <v>33</v>
      </c>
      <c r="V356" s="3" t="s">
        <v>285</v>
      </c>
      <c r="W356" s="3" t="s">
        <v>286</v>
      </c>
      <c r="X356" s="3" t="s">
        <v>235</v>
      </c>
      <c r="Y356" s="3" t="s">
        <v>121</v>
      </c>
      <c r="Z356" s="3" t="s">
        <v>236</v>
      </c>
      <c r="AA356" s="8">
        <f>Table1[[#This Row],[2022 AV (BOR final)]]-Table1[[#This Row],[2021 AV (BOR final)]]</f>
        <v>-18112</v>
      </c>
      <c r="AB356" s="8">
        <f>Table1[[#This Row],[2023 AV (BOR final)]]-Table1[[#This Row],[2022 AV (BOR final)]]</f>
        <v>0</v>
      </c>
      <c r="AC356" s="8">
        <f>Table1[[#This Row],[2022 Tax Bill]]-Table1[[#This Row],[2021 Tax Bill]]</f>
        <v>-3487.7700000000004</v>
      </c>
      <c r="AD356" s="3">
        <f>COUNTIF(D:D,Table1[[#This Row],[Project Name]])</f>
        <v>5</v>
      </c>
      <c r="AE356" s="2">
        <f>IF(Table1[[#This Row],[Year Accepted]]=2022,Table1[[#This Row],[2021 AV (BOR final)]],Table1[[#This Row],[2022 AV (BOR final)]])</f>
        <v>51742</v>
      </c>
      <c r="AF356" s="2">
        <f>IF(Table1[[#This Row],[Year Accepted]]=2022,Table1[[#This Row],[2022 AV (BOR final)]],Table1[[#This Row],[2023 AV (BOR final)]])</f>
        <v>33630</v>
      </c>
      <c r="AG356" s="2">
        <f>IF(Table1[[#This Row],[Year Accepted]]=2022,Table1[[#This Row],[2021 Tax Bill]],Table1[[#This Row],[2022 Tax Bill]])</f>
        <v>10404.86</v>
      </c>
      <c r="AH356" s="2">
        <f>IF(Table1[[#This Row],[Year Accepted]]=2022,Table1[[#This Row],[2022 Tax Bill]],Table1[[#This Row],[2023 Tax Bill]])</f>
        <v>6917.09</v>
      </c>
    </row>
    <row r="357" spans="1:34" x14ac:dyDescent="0.25">
      <c r="A357" s="3" t="s">
        <v>25</v>
      </c>
      <c r="B357" s="3" t="s">
        <v>26</v>
      </c>
      <c r="C357" s="3" t="s">
        <v>228</v>
      </c>
      <c r="D357" s="3" t="s">
        <v>281</v>
      </c>
      <c r="E357" s="3" t="s">
        <v>4254</v>
      </c>
      <c r="F357" s="3" t="s">
        <v>4255</v>
      </c>
      <c r="G357" s="3">
        <v>2022</v>
      </c>
      <c r="H357" s="3">
        <v>2021</v>
      </c>
      <c r="I357" s="4">
        <v>52445</v>
      </c>
      <c r="J357" s="3" t="s">
        <v>197</v>
      </c>
      <c r="K357" s="4">
        <v>10546.23</v>
      </c>
      <c r="L357" s="4">
        <v>34087</v>
      </c>
      <c r="M357" s="3" t="s">
        <v>197</v>
      </c>
      <c r="N357" s="4">
        <v>7011.08</v>
      </c>
      <c r="O357" s="4">
        <v>34087</v>
      </c>
      <c r="P357" s="3" t="s">
        <v>197</v>
      </c>
      <c r="Q357" s="4">
        <v>7192.05</v>
      </c>
      <c r="R357" s="3">
        <v>-87.747084915434002</v>
      </c>
      <c r="S357" s="3">
        <v>41.933482919861902</v>
      </c>
      <c r="T357" s="3" t="s">
        <v>4256</v>
      </c>
      <c r="U357" s="3" t="s">
        <v>33</v>
      </c>
      <c r="V357" s="3" t="s">
        <v>285</v>
      </c>
      <c r="W357" s="3" t="s">
        <v>286</v>
      </c>
      <c r="X357" s="3" t="s">
        <v>235</v>
      </c>
      <c r="Y357" s="3" t="s">
        <v>121</v>
      </c>
      <c r="Z357" s="3" t="s">
        <v>236</v>
      </c>
      <c r="AA357" s="8">
        <f>Table1[[#This Row],[2022 AV (BOR final)]]-Table1[[#This Row],[2021 AV (BOR final)]]</f>
        <v>-18358</v>
      </c>
      <c r="AB357" s="8">
        <f>Table1[[#This Row],[2023 AV (BOR final)]]-Table1[[#This Row],[2022 AV (BOR final)]]</f>
        <v>0</v>
      </c>
      <c r="AC357" s="8">
        <f>Table1[[#This Row],[2022 Tax Bill]]-Table1[[#This Row],[2021 Tax Bill]]</f>
        <v>-3535.1499999999996</v>
      </c>
      <c r="AD357" s="3">
        <f>COUNTIF(D:D,Table1[[#This Row],[Project Name]])</f>
        <v>5</v>
      </c>
      <c r="AE357" s="2">
        <f>IF(Table1[[#This Row],[Year Accepted]]=2022,Table1[[#This Row],[2021 AV (BOR final)]],Table1[[#This Row],[2022 AV (BOR final)]])</f>
        <v>52445</v>
      </c>
      <c r="AF357" s="2">
        <f>IF(Table1[[#This Row],[Year Accepted]]=2022,Table1[[#This Row],[2022 AV (BOR final)]],Table1[[#This Row],[2023 AV (BOR final)]])</f>
        <v>34087</v>
      </c>
      <c r="AG357" s="2">
        <f>IF(Table1[[#This Row],[Year Accepted]]=2022,Table1[[#This Row],[2021 Tax Bill]],Table1[[#This Row],[2022 Tax Bill]])</f>
        <v>10546.23</v>
      </c>
      <c r="AH357" s="2">
        <f>IF(Table1[[#This Row],[Year Accepted]]=2022,Table1[[#This Row],[2022 Tax Bill]],Table1[[#This Row],[2023 Tax Bill]])</f>
        <v>7011.08</v>
      </c>
    </row>
    <row r="358" spans="1:34" x14ac:dyDescent="0.25">
      <c r="A358" s="3" t="s">
        <v>25</v>
      </c>
      <c r="B358" s="3" t="s">
        <v>26</v>
      </c>
      <c r="C358" s="3" t="s">
        <v>228</v>
      </c>
      <c r="D358" s="3" t="s">
        <v>1110</v>
      </c>
      <c r="E358" s="3" t="s">
        <v>5239</v>
      </c>
      <c r="F358" s="3" t="s">
        <v>5240</v>
      </c>
      <c r="G358" s="3">
        <v>2022</v>
      </c>
      <c r="H358" s="3">
        <v>2021</v>
      </c>
      <c r="I358" s="4">
        <v>115873</v>
      </c>
      <c r="J358" s="3" t="s">
        <v>203</v>
      </c>
      <c r="K358" s="4">
        <v>23301.01</v>
      </c>
      <c r="L358" s="4">
        <v>75316</v>
      </c>
      <c r="M358" s="3" t="s">
        <v>203</v>
      </c>
      <c r="N358" s="4">
        <v>15491.14</v>
      </c>
      <c r="O358" s="4">
        <v>75316</v>
      </c>
      <c r="P358" s="3" t="s">
        <v>203</v>
      </c>
      <c r="Q358" s="4">
        <v>15890.96</v>
      </c>
      <c r="R358" s="3">
        <v>-87.797697718710694</v>
      </c>
      <c r="S358" s="3">
        <v>41.923208476712801</v>
      </c>
      <c r="T358" s="3" t="s">
        <v>5241</v>
      </c>
      <c r="U358" s="3" t="s">
        <v>33</v>
      </c>
      <c r="V358" s="3" t="s">
        <v>1114</v>
      </c>
      <c r="W358" s="3" t="s">
        <v>1115</v>
      </c>
      <c r="X358" s="3" t="s">
        <v>235</v>
      </c>
      <c r="Y358" s="3" t="s">
        <v>120</v>
      </c>
      <c r="Z358" s="3" t="s">
        <v>121</v>
      </c>
      <c r="AA358" s="8">
        <f>Table1[[#This Row],[2022 AV (BOR final)]]-Table1[[#This Row],[2021 AV (BOR final)]]</f>
        <v>-40557</v>
      </c>
      <c r="AB358" s="8">
        <f>Table1[[#This Row],[2023 AV (BOR final)]]-Table1[[#This Row],[2022 AV (BOR final)]]</f>
        <v>0</v>
      </c>
      <c r="AC358" s="8">
        <f>Table1[[#This Row],[2022 Tax Bill]]-Table1[[#This Row],[2021 Tax Bill]]</f>
        <v>-7809.869999999999</v>
      </c>
      <c r="AD358" s="3">
        <f>COUNTIF(D:D,Table1[[#This Row],[Project Name]])</f>
        <v>3</v>
      </c>
      <c r="AE358" s="2">
        <f>IF(Table1[[#This Row],[Year Accepted]]=2022,Table1[[#This Row],[2021 AV (BOR final)]],Table1[[#This Row],[2022 AV (BOR final)]])</f>
        <v>115873</v>
      </c>
      <c r="AF358" s="2">
        <f>IF(Table1[[#This Row],[Year Accepted]]=2022,Table1[[#This Row],[2022 AV (BOR final)]],Table1[[#This Row],[2023 AV (BOR final)]])</f>
        <v>75316</v>
      </c>
      <c r="AG358" s="2">
        <f>IF(Table1[[#This Row],[Year Accepted]]=2022,Table1[[#This Row],[2021 Tax Bill]],Table1[[#This Row],[2022 Tax Bill]])</f>
        <v>23301.01</v>
      </c>
      <c r="AH358" s="2">
        <f>IF(Table1[[#This Row],[Year Accepted]]=2022,Table1[[#This Row],[2022 Tax Bill]],Table1[[#This Row],[2023 Tax Bill]])</f>
        <v>15491.14</v>
      </c>
    </row>
    <row r="359" spans="1:34" x14ac:dyDescent="0.25">
      <c r="A359" s="3" t="s">
        <v>25</v>
      </c>
      <c r="B359" s="3" t="s">
        <v>26</v>
      </c>
      <c r="C359" s="3" t="s">
        <v>228</v>
      </c>
      <c r="D359" s="3" t="s">
        <v>1110</v>
      </c>
      <c r="E359" s="3" t="s">
        <v>3115</v>
      </c>
      <c r="F359" s="3" t="s">
        <v>3116</v>
      </c>
      <c r="G359" s="3">
        <v>2022</v>
      </c>
      <c r="H359" s="3">
        <v>2021</v>
      </c>
      <c r="I359" s="4">
        <v>226042</v>
      </c>
      <c r="J359" s="3" t="s">
        <v>203</v>
      </c>
      <c r="K359" s="4">
        <v>45454.95</v>
      </c>
      <c r="L359" s="4">
        <v>146927</v>
      </c>
      <c r="M359" s="3" t="s">
        <v>203</v>
      </c>
      <c r="N359" s="4">
        <v>30220.25</v>
      </c>
      <c r="O359" s="4">
        <v>146927</v>
      </c>
      <c r="P359" s="3" t="s">
        <v>203</v>
      </c>
      <c r="Q359" s="4">
        <v>31000.16</v>
      </c>
      <c r="R359" s="3">
        <v>-87.797561708497597</v>
      </c>
      <c r="S359" s="3">
        <v>41.923207488811499</v>
      </c>
      <c r="T359" s="3" t="s">
        <v>3117</v>
      </c>
      <c r="U359" s="3" t="s">
        <v>33</v>
      </c>
      <c r="V359" s="3" t="s">
        <v>1114</v>
      </c>
      <c r="W359" s="3" t="s">
        <v>1115</v>
      </c>
      <c r="X359" s="3" t="s">
        <v>235</v>
      </c>
      <c r="Y359" s="3" t="s">
        <v>120</v>
      </c>
      <c r="Z359" s="3" t="s">
        <v>121</v>
      </c>
      <c r="AA359" s="8">
        <f>Table1[[#This Row],[2022 AV (BOR final)]]-Table1[[#This Row],[2021 AV (BOR final)]]</f>
        <v>-79115</v>
      </c>
      <c r="AB359" s="8">
        <f>Table1[[#This Row],[2023 AV (BOR final)]]-Table1[[#This Row],[2022 AV (BOR final)]]</f>
        <v>0</v>
      </c>
      <c r="AC359" s="8">
        <f>Table1[[#This Row],[2022 Tax Bill]]-Table1[[#This Row],[2021 Tax Bill]]</f>
        <v>-15234.699999999997</v>
      </c>
      <c r="AD359" s="3">
        <f>COUNTIF(D:D,Table1[[#This Row],[Project Name]])</f>
        <v>3</v>
      </c>
      <c r="AE359" s="2">
        <f>IF(Table1[[#This Row],[Year Accepted]]=2022,Table1[[#This Row],[2021 AV (BOR final)]],Table1[[#This Row],[2022 AV (BOR final)]])</f>
        <v>226042</v>
      </c>
      <c r="AF359" s="2">
        <f>IF(Table1[[#This Row],[Year Accepted]]=2022,Table1[[#This Row],[2022 AV (BOR final)]],Table1[[#This Row],[2023 AV (BOR final)]])</f>
        <v>146927</v>
      </c>
      <c r="AG359" s="2">
        <f>IF(Table1[[#This Row],[Year Accepted]]=2022,Table1[[#This Row],[2021 Tax Bill]],Table1[[#This Row],[2022 Tax Bill]])</f>
        <v>45454.95</v>
      </c>
      <c r="AH359" s="2">
        <f>IF(Table1[[#This Row],[Year Accepted]]=2022,Table1[[#This Row],[2022 Tax Bill]],Table1[[#This Row],[2023 Tax Bill]])</f>
        <v>30220.25</v>
      </c>
    </row>
    <row r="360" spans="1:34" x14ac:dyDescent="0.25">
      <c r="A360" s="3" t="s">
        <v>25</v>
      </c>
      <c r="B360" s="3" t="s">
        <v>26</v>
      </c>
      <c r="C360" s="3" t="s">
        <v>228</v>
      </c>
      <c r="D360" s="3" t="s">
        <v>1110</v>
      </c>
      <c r="E360" s="3" t="s">
        <v>1111</v>
      </c>
      <c r="F360" s="3" t="s">
        <v>1112</v>
      </c>
      <c r="G360" s="3">
        <v>2022</v>
      </c>
      <c r="H360" s="3">
        <v>2021</v>
      </c>
      <c r="I360" s="4">
        <v>271693</v>
      </c>
      <c r="J360" s="3" t="s">
        <v>203</v>
      </c>
      <c r="K360" s="4">
        <v>54635</v>
      </c>
      <c r="L360" s="4">
        <v>176601</v>
      </c>
      <c r="M360" s="3" t="s">
        <v>203</v>
      </c>
      <c r="N360" s="4">
        <v>36323.67</v>
      </c>
      <c r="O360" s="4">
        <v>176601</v>
      </c>
      <c r="P360" s="3" t="s">
        <v>203</v>
      </c>
      <c r="Q360" s="4">
        <v>37261.11</v>
      </c>
      <c r="R360" s="3">
        <v>-87.7973414769653</v>
      </c>
      <c r="S360" s="3">
        <v>41.923207758297004</v>
      </c>
      <c r="T360" s="3" t="s">
        <v>1113</v>
      </c>
      <c r="U360" s="3" t="s">
        <v>33</v>
      </c>
      <c r="V360" s="3" t="s">
        <v>1114</v>
      </c>
      <c r="W360" s="3" t="s">
        <v>1115</v>
      </c>
      <c r="X360" s="3" t="s">
        <v>235</v>
      </c>
      <c r="Y360" s="3" t="s">
        <v>120</v>
      </c>
      <c r="Z360" s="3" t="s">
        <v>121</v>
      </c>
      <c r="AA360" s="8">
        <f>Table1[[#This Row],[2022 AV (BOR final)]]-Table1[[#This Row],[2021 AV (BOR final)]]</f>
        <v>-95092</v>
      </c>
      <c r="AB360" s="8">
        <f>Table1[[#This Row],[2023 AV (BOR final)]]-Table1[[#This Row],[2022 AV (BOR final)]]</f>
        <v>0</v>
      </c>
      <c r="AC360" s="8">
        <f>Table1[[#This Row],[2022 Tax Bill]]-Table1[[#This Row],[2021 Tax Bill]]</f>
        <v>-18311.330000000002</v>
      </c>
      <c r="AD360" s="3">
        <f>COUNTIF(D:D,Table1[[#This Row],[Project Name]])</f>
        <v>3</v>
      </c>
      <c r="AE360" s="2">
        <f>IF(Table1[[#This Row],[Year Accepted]]=2022,Table1[[#This Row],[2021 AV (BOR final)]],Table1[[#This Row],[2022 AV (BOR final)]])</f>
        <v>271693</v>
      </c>
      <c r="AF360" s="2">
        <f>IF(Table1[[#This Row],[Year Accepted]]=2022,Table1[[#This Row],[2022 AV (BOR final)]],Table1[[#This Row],[2023 AV (BOR final)]])</f>
        <v>176601</v>
      </c>
      <c r="AG360" s="2">
        <f>IF(Table1[[#This Row],[Year Accepted]]=2022,Table1[[#This Row],[2021 Tax Bill]],Table1[[#This Row],[2022 Tax Bill]])</f>
        <v>54635</v>
      </c>
      <c r="AH360" s="2">
        <f>IF(Table1[[#This Row],[Year Accepted]]=2022,Table1[[#This Row],[2022 Tax Bill]],Table1[[#This Row],[2023 Tax Bill]])</f>
        <v>36323.67</v>
      </c>
    </row>
    <row r="361" spans="1:34" x14ac:dyDescent="0.25">
      <c r="A361" s="3" t="s">
        <v>25</v>
      </c>
      <c r="B361" s="3" t="s">
        <v>26</v>
      </c>
      <c r="C361" s="3" t="s">
        <v>228</v>
      </c>
      <c r="D361" s="3" t="s">
        <v>3943</v>
      </c>
      <c r="E361" s="3" t="s">
        <v>3944</v>
      </c>
      <c r="F361" s="3" t="s">
        <v>3945</v>
      </c>
      <c r="G361" s="3">
        <v>2022</v>
      </c>
      <c r="H361" s="3">
        <v>2021</v>
      </c>
      <c r="I361" s="4">
        <v>159883</v>
      </c>
      <c r="J361" s="3" t="s">
        <v>31</v>
      </c>
      <c r="K361" s="4">
        <v>32151.02</v>
      </c>
      <c r="L361" s="4">
        <v>80375</v>
      </c>
      <c r="M361" s="3" t="s">
        <v>31</v>
      </c>
      <c r="N361" s="4">
        <v>16531.689999999999</v>
      </c>
      <c r="O361" s="4">
        <v>103923</v>
      </c>
      <c r="P361" s="3" t="s">
        <v>31</v>
      </c>
      <c r="Q361" s="4">
        <v>21926.74</v>
      </c>
      <c r="R361" s="3">
        <v>-87.752410566740707</v>
      </c>
      <c r="S361" s="3">
        <v>41.909852412141902</v>
      </c>
      <c r="T361" s="3" t="s">
        <v>3946</v>
      </c>
      <c r="U361" s="3" t="s">
        <v>33</v>
      </c>
      <c r="V361" s="3" t="s">
        <v>670</v>
      </c>
      <c r="W361" s="3" t="s">
        <v>118</v>
      </c>
      <c r="X361" s="3" t="s">
        <v>119</v>
      </c>
      <c r="Y361" s="3" t="s">
        <v>159</v>
      </c>
      <c r="Z361" s="3" t="s">
        <v>264</v>
      </c>
      <c r="AA361" s="8">
        <f>Table1[[#This Row],[2022 AV (BOR final)]]-Table1[[#This Row],[2021 AV (BOR final)]]</f>
        <v>-79508</v>
      </c>
      <c r="AB361" s="8">
        <f>Table1[[#This Row],[2023 AV (BOR final)]]-Table1[[#This Row],[2022 AV (BOR final)]]</f>
        <v>23548</v>
      </c>
      <c r="AC361" s="8">
        <f>Table1[[#This Row],[2022 Tax Bill]]-Table1[[#This Row],[2021 Tax Bill]]</f>
        <v>-15619.330000000002</v>
      </c>
      <c r="AD361" s="3">
        <f>COUNTIF(D:D,Table1[[#This Row],[Project Name]])</f>
        <v>1</v>
      </c>
      <c r="AE361" s="2">
        <f>IF(Table1[[#This Row],[Year Accepted]]=2022,Table1[[#This Row],[2021 AV (BOR final)]],Table1[[#This Row],[2022 AV (BOR final)]])</f>
        <v>159883</v>
      </c>
      <c r="AF361" s="2">
        <f>IF(Table1[[#This Row],[Year Accepted]]=2022,Table1[[#This Row],[2022 AV (BOR final)]],Table1[[#This Row],[2023 AV (BOR final)]])</f>
        <v>80375</v>
      </c>
      <c r="AG361" s="2">
        <f>IF(Table1[[#This Row],[Year Accepted]]=2022,Table1[[#This Row],[2021 Tax Bill]],Table1[[#This Row],[2022 Tax Bill]])</f>
        <v>32151.02</v>
      </c>
      <c r="AH361" s="2">
        <f>IF(Table1[[#This Row],[Year Accepted]]=2022,Table1[[#This Row],[2022 Tax Bill]],Table1[[#This Row],[2023 Tax Bill]])</f>
        <v>16531.689999999999</v>
      </c>
    </row>
    <row r="362" spans="1:34" x14ac:dyDescent="0.25">
      <c r="A362" s="3" t="s">
        <v>25</v>
      </c>
      <c r="B362" s="3" t="s">
        <v>26</v>
      </c>
      <c r="C362" s="3" t="s">
        <v>228</v>
      </c>
      <c r="D362" s="3" t="s">
        <v>328</v>
      </c>
      <c r="E362" s="3" t="s">
        <v>3947</v>
      </c>
      <c r="F362" s="3" t="s">
        <v>3948</v>
      </c>
      <c r="G362" s="3">
        <v>2022</v>
      </c>
      <c r="H362" s="3">
        <v>2021</v>
      </c>
      <c r="I362" s="4">
        <v>5928</v>
      </c>
      <c r="J362" s="3" t="s">
        <v>269</v>
      </c>
      <c r="K362" s="4">
        <v>1192.07</v>
      </c>
      <c r="L362" s="4">
        <v>3853</v>
      </c>
      <c r="M362" s="3" t="s">
        <v>269</v>
      </c>
      <c r="N362" s="4">
        <v>792.49</v>
      </c>
      <c r="O362" s="4">
        <v>3853</v>
      </c>
      <c r="P362" s="3" t="s">
        <v>269</v>
      </c>
      <c r="Q362" s="4">
        <v>815.4</v>
      </c>
      <c r="R362" s="3">
        <v>-87.727299531475794</v>
      </c>
      <c r="S362" s="3">
        <v>41.9133942120705</v>
      </c>
      <c r="T362" s="3" t="s">
        <v>3949</v>
      </c>
      <c r="U362" s="3" t="s">
        <v>33</v>
      </c>
      <c r="V362" s="3" t="s">
        <v>332</v>
      </c>
      <c r="W362" s="3" t="s">
        <v>333</v>
      </c>
      <c r="X362" s="3" t="s">
        <v>235</v>
      </c>
      <c r="Y362" s="3" t="s">
        <v>264</v>
      </c>
      <c r="Z362" s="3" t="s">
        <v>334</v>
      </c>
      <c r="AA362" s="8">
        <f>Table1[[#This Row],[2022 AV (BOR final)]]-Table1[[#This Row],[2021 AV (BOR final)]]</f>
        <v>-2075</v>
      </c>
      <c r="AB362" s="8">
        <f>Table1[[#This Row],[2023 AV (BOR final)]]-Table1[[#This Row],[2022 AV (BOR final)]]</f>
        <v>0</v>
      </c>
      <c r="AC362" s="8">
        <f>Table1[[#This Row],[2022 Tax Bill]]-Table1[[#This Row],[2021 Tax Bill]]</f>
        <v>-399.57999999999993</v>
      </c>
      <c r="AD362" s="3">
        <f>COUNTIF(D:D,Table1[[#This Row],[Project Name]])</f>
        <v>10</v>
      </c>
      <c r="AE362" s="2">
        <f>IF(Table1[[#This Row],[Year Accepted]]=2022,Table1[[#This Row],[2021 AV (BOR final)]],Table1[[#This Row],[2022 AV (BOR final)]])</f>
        <v>5928</v>
      </c>
      <c r="AF362" s="2">
        <f>IF(Table1[[#This Row],[Year Accepted]]=2022,Table1[[#This Row],[2022 AV (BOR final)]],Table1[[#This Row],[2023 AV (BOR final)]])</f>
        <v>3853</v>
      </c>
      <c r="AG362" s="2">
        <f>IF(Table1[[#This Row],[Year Accepted]]=2022,Table1[[#This Row],[2021 Tax Bill]],Table1[[#This Row],[2022 Tax Bill]])</f>
        <v>1192.07</v>
      </c>
      <c r="AH362" s="2">
        <f>IF(Table1[[#This Row],[Year Accepted]]=2022,Table1[[#This Row],[2022 Tax Bill]],Table1[[#This Row],[2023 Tax Bill]])</f>
        <v>792.49</v>
      </c>
    </row>
    <row r="363" spans="1:34" x14ac:dyDescent="0.25">
      <c r="A363" s="3" t="s">
        <v>25</v>
      </c>
      <c r="B363" s="3" t="s">
        <v>26</v>
      </c>
      <c r="C363" s="3" t="s">
        <v>228</v>
      </c>
      <c r="D363" s="3" t="s">
        <v>328</v>
      </c>
      <c r="E363" s="3" t="s">
        <v>329</v>
      </c>
      <c r="F363" s="3" t="s">
        <v>330</v>
      </c>
      <c r="G363" s="3">
        <v>2022</v>
      </c>
      <c r="H363" s="3">
        <v>2021</v>
      </c>
      <c r="I363" s="4">
        <v>45710</v>
      </c>
      <c r="J363" s="3" t="s">
        <v>197</v>
      </c>
      <c r="K363" s="4">
        <v>9191.83</v>
      </c>
      <c r="L363" s="4">
        <v>29710</v>
      </c>
      <c r="M363" s="3" t="s">
        <v>197</v>
      </c>
      <c r="N363" s="4">
        <v>6110.81</v>
      </c>
      <c r="O363" s="4">
        <v>29710</v>
      </c>
      <c r="P363" s="3" t="s">
        <v>197</v>
      </c>
      <c r="Q363" s="4">
        <v>6287.32</v>
      </c>
      <c r="R363" s="3">
        <v>-87.727297453523803</v>
      </c>
      <c r="S363" s="3">
        <v>41.913327143331202</v>
      </c>
      <c r="T363" s="3" t="s">
        <v>331</v>
      </c>
      <c r="U363" s="3" t="s">
        <v>33</v>
      </c>
      <c r="V363" s="3" t="s">
        <v>332</v>
      </c>
      <c r="W363" s="3" t="s">
        <v>333</v>
      </c>
      <c r="X363" s="3" t="s">
        <v>235</v>
      </c>
      <c r="Y363" s="3" t="s">
        <v>264</v>
      </c>
      <c r="Z363" s="3" t="s">
        <v>334</v>
      </c>
      <c r="AA363" s="8">
        <f>Table1[[#This Row],[2022 AV (BOR final)]]-Table1[[#This Row],[2021 AV (BOR final)]]</f>
        <v>-16000</v>
      </c>
      <c r="AB363" s="8">
        <f>Table1[[#This Row],[2023 AV (BOR final)]]-Table1[[#This Row],[2022 AV (BOR final)]]</f>
        <v>0</v>
      </c>
      <c r="AC363" s="8">
        <f>Table1[[#This Row],[2022 Tax Bill]]-Table1[[#This Row],[2021 Tax Bill]]</f>
        <v>-3081.0199999999995</v>
      </c>
      <c r="AD363" s="3">
        <f>COUNTIF(D:D,Table1[[#This Row],[Project Name]])</f>
        <v>10</v>
      </c>
      <c r="AE363" s="2">
        <f>IF(Table1[[#This Row],[Year Accepted]]=2022,Table1[[#This Row],[2021 AV (BOR final)]],Table1[[#This Row],[2022 AV (BOR final)]])</f>
        <v>45710</v>
      </c>
      <c r="AF363" s="2">
        <f>IF(Table1[[#This Row],[Year Accepted]]=2022,Table1[[#This Row],[2022 AV (BOR final)]],Table1[[#This Row],[2023 AV (BOR final)]])</f>
        <v>29710</v>
      </c>
      <c r="AG363" s="2">
        <f>IF(Table1[[#This Row],[Year Accepted]]=2022,Table1[[#This Row],[2021 Tax Bill]],Table1[[#This Row],[2022 Tax Bill]])</f>
        <v>9191.83</v>
      </c>
      <c r="AH363" s="2">
        <f>IF(Table1[[#This Row],[Year Accepted]]=2022,Table1[[#This Row],[2022 Tax Bill]],Table1[[#This Row],[2023 Tax Bill]])</f>
        <v>6110.81</v>
      </c>
    </row>
    <row r="364" spans="1:34" x14ac:dyDescent="0.25">
      <c r="A364" s="3" t="s">
        <v>25</v>
      </c>
      <c r="B364" s="3" t="s">
        <v>26</v>
      </c>
      <c r="C364" s="3" t="s">
        <v>228</v>
      </c>
      <c r="D364" s="3" t="s">
        <v>328</v>
      </c>
      <c r="E364" s="3" t="s">
        <v>4633</v>
      </c>
      <c r="F364" s="3" t="s">
        <v>4634</v>
      </c>
      <c r="G364" s="3">
        <v>2022</v>
      </c>
      <c r="H364" s="3">
        <v>2021</v>
      </c>
      <c r="I364" s="4">
        <v>45710</v>
      </c>
      <c r="J364" s="3" t="s">
        <v>197</v>
      </c>
      <c r="K364" s="4">
        <v>9191.83</v>
      </c>
      <c r="L364" s="4">
        <v>29710</v>
      </c>
      <c r="M364" s="3" t="s">
        <v>197</v>
      </c>
      <c r="N364" s="4">
        <v>6110.81</v>
      </c>
      <c r="O364" s="4">
        <v>29710</v>
      </c>
      <c r="P364" s="3" t="s">
        <v>197</v>
      </c>
      <c r="Q364" s="4">
        <v>6287.32</v>
      </c>
      <c r="R364" s="3">
        <v>-87.727295251902405</v>
      </c>
      <c r="S364" s="3">
        <v>41.913258609195097</v>
      </c>
      <c r="T364" s="3" t="s">
        <v>4635</v>
      </c>
      <c r="U364" s="3" t="s">
        <v>33</v>
      </c>
      <c r="V364" s="3" t="s">
        <v>332</v>
      </c>
      <c r="W364" s="3" t="s">
        <v>333</v>
      </c>
      <c r="X364" s="3" t="s">
        <v>235</v>
      </c>
      <c r="Y364" s="3" t="s">
        <v>264</v>
      </c>
      <c r="Z364" s="3" t="s">
        <v>334</v>
      </c>
      <c r="AA364" s="8">
        <f>Table1[[#This Row],[2022 AV (BOR final)]]-Table1[[#This Row],[2021 AV (BOR final)]]</f>
        <v>-16000</v>
      </c>
      <c r="AB364" s="8">
        <f>Table1[[#This Row],[2023 AV (BOR final)]]-Table1[[#This Row],[2022 AV (BOR final)]]</f>
        <v>0</v>
      </c>
      <c r="AC364" s="8">
        <f>Table1[[#This Row],[2022 Tax Bill]]-Table1[[#This Row],[2021 Tax Bill]]</f>
        <v>-3081.0199999999995</v>
      </c>
      <c r="AD364" s="3">
        <f>COUNTIF(D:D,Table1[[#This Row],[Project Name]])</f>
        <v>10</v>
      </c>
      <c r="AE364" s="2">
        <f>IF(Table1[[#This Row],[Year Accepted]]=2022,Table1[[#This Row],[2021 AV (BOR final)]],Table1[[#This Row],[2022 AV (BOR final)]])</f>
        <v>45710</v>
      </c>
      <c r="AF364" s="2">
        <f>IF(Table1[[#This Row],[Year Accepted]]=2022,Table1[[#This Row],[2022 AV (BOR final)]],Table1[[#This Row],[2023 AV (BOR final)]])</f>
        <v>29710</v>
      </c>
      <c r="AG364" s="2">
        <f>IF(Table1[[#This Row],[Year Accepted]]=2022,Table1[[#This Row],[2021 Tax Bill]],Table1[[#This Row],[2022 Tax Bill]])</f>
        <v>9191.83</v>
      </c>
      <c r="AH364" s="2">
        <f>IF(Table1[[#This Row],[Year Accepted]]=2022,Table1[[#This Row],[2022 Tax Bill]],Table1[[#This Row],[2023 Tax Bill]])</f>
        <v>6110.81</v>
      </c>
    </row>
    <row r="365" spans="1:34" x14ac:dyDescent="0.25">
      <c r="A365" s="3" t="s">
        <v>25</v>
      </c>
      <c r="B365" s="3" t="s">
        <v>26</v>
      </c>
      <c r="C365" s="3" t="s">
        <v>228</v>
      </c>
      <c r="D365" s="3" t="s">
        <v>328</v>
      </c>
      <c r="E365" s="3" t="s">
        <v>1125</v>
      </c>
      <c r="F365" s="3" t="s">
        <v>1126</v>
      </c>
      <c r="G365" s="3">
        <v>2022</v>
      </c>
      <c r="H365" s="3">
        <v>2021</v>
      </c>
      <c r="I365" s="4">
        <v>45710</v>
      </c>
      <c r="J365" s="3" t="s">
        <v>197</v>
      </c>
      <c r="K365" s="4">
        <v>9191.83</v>
      </c>
      <c r="L365" s="4">
        <v>29710</v>
      </c>
      <c r="M365" s="3" t="s">
        <v>197</v>
      </c>
      <c r="N365" s="4">
        <v>6110.81</v>
      </c>
      <c r="O365" s="4">
        <v>29710</v>
      </c>
      <c r="P365" s="3" t="s">
        <v>197</v>
      </c>
      <c r="Q365" s="4">
        <v>6287.32</v>
      </c>
      <c r="R365" s="3">
        <v>-87.727293119826896</v>
      </c>
      <c r="S365" s="3">
        <v>41.913190061088102</v>
      </c>
      <c r="T365" s="3" t="s">
        <v>1127</v>
      </c>
      <c r="U365" s="3" t="s">
        <v>33</v>
      </c>
      <c r="V365" s="3" t="s">
        <v>332</v>
      </c>
      <c r="W365" s="3" t="s">
        <v>333</v>
      </c>
      <c r="X365" s="3" t="s">
        <v>235</v>
      </c>
      <c r="Y365" s="3" t="s">
        <v>264</v>
      </c>
      <c r="Z365" s="3" t="s">
        <v>334</v>
      </c>
      <c r="AA365" s="8">
        <f>Table1[[#This Row],[2022 AV (BOR final)]]-Table1[[#This Row],[2021 AV (BOR final)]]</f>
        <v>-16000</v>
      </c>
      <c r="AB365" s="8">
        <f>Table1[[#This Row],[2023 AV (BOR final)]]-Table1[[#This Row],[2022 AV (BOR final)]]</f>
        <v>0</v>
      </c>
      <c r="AC365" s="8">
        <f>Table1[[#This Row],[2022 Tax Bill]]-Table1[[#This Row],[2021 Tax Bill]]</f>
        <v>-3081.0199999999995</v>
      </c>
      <c r="AD365" s="3">
        <f>COUNTIF(D:D,Table1[[#This Row],[Project Name]])</f>
        <v>10</v>
      </c>
      <c r="AE365" s="2">
        <f>IF(Table1[[#This Row],[Year Accepted]]=2022,Table1[[#This Row],[2021 AV (BOR final)]],Table1[[#This Row],[2022 AV (BOR final)]])</f>
        <v>45710</v>
      </c>
      <c r="AF365" s="2">
        <f>IF(Table1[[#This Row],[Year Accepted]]=2022,Table1[[#This Row],[2022 AV (BOR final)]],Table1[[#This Row],[2023 AV (BOR final)]])</f>
        <v>29710</v>
      </c>
      <c r="AG365" s="2">
        <f>IF(Table1[[#This Row],[Year Accepted]]=2022,Table1[[#This Row],[2021 Tax Bill]],Table1[[#This Row],[2022 Tax Bill]])</f>
        <v>9191.83</v>
      </c>
      <c r="AH365" s="2">
        <f>IF(Table1[[#This Row],[Year Accepted]]=2022,Table1[[#This Row],[2022 Tax Bill]],Table1[[#This Row],[2023 Tax Bill]])</f>
        <v>6110.81</v>
      </c>
    </row>
    <row r="366" spans="1:34" x14ac:dyDescent="0.25">
      <c r="A366" s="3" t="s">
        <v>25</v>
      </c>
      <c r="B366" s="3" t="s">
        <v>26</v>
      </c>
      <c r="C366" s="3" t="s">
        <v>228</v>
      </c>
      <c r="D366" s="3" t="s">
        <v>328</v>
      </c>
      <c r="E366" s="3" t="s">
        <v>929</v>
      </c>
      <c r="F366" s="3" t="s">
        <v>930</v>
      </c>
      <c r="G366" s="3">
        <v>2022</v>
      </c>
      <c r="H366" s="3">
        <v>2021</v>
      </c>
      <c r="I366" s="4">
        <v>377015</v>
      </c>
      <c r="J366" s="3" t="s">
        <v>197</v>
      </c>
      <c r="K366" s="4">
        <v>75814.259999999995</v>
      </c>
      <c r="L366" s="4">
        <v>245059</v>
      </c>
      <c r="M366" s="3" t="s">
        <v>197</v>
      </c>
      <c r="N366" s="4">
        <v>50404.3</v>
      </c>
      <c r="O366" s="4">
        <v>245059</v>
      </c>
      <c r="P366" s="3" t="s">
        <v>197</v>
      </c>
      <c r="Q366" s="4">
        <v>51860.24</v>
      </c>
      <c r="R366" s="3">
        <v>-87.727287321145795</v>
      </c>
      <c r="S366" s="3">
        <v>41.913006345041097</v>
      </c>
      <c r="T366" s="3" t="s">
        <v>931</v>
      </c>
      <c r="U366" s="3" t="s">
        <v>33</v>
      </c>
      <c r="V366" s="3" t="s">
        <v>332</v>
      </c>
      <c r="W366" s="3" t="s">
        <v>333</v>
      </c>
      <c r="X366" s="3" t="s">
        <v>235</v>
      </c>
      <c r="Y366" s="3" t="s">
        <v>264</v>
      </c>
      <c r="Z366" s="3" t="s">
        <v>334</v>
      </c>
      <c r="AA366" s="8">
        <f>Table1[[#This Row],[2022 AV (BOR final)]]-Table1[[#This Row],[2021 AV (BOR final)]]</f>
        <v>-131956</v>
      </c>
      <c r="AB366" s="8">
        <f>Table1[[#This Row],[2023 AV (BOR final)]]-Table1[[#This Row],[2022 AV (BOR final)]]</f>
        <v>0</v>
      </c>
      <c r="AC366" s="8">
        <f>Table1[[#This Row],[2022 Tax Bill]]-Table1[[#This Row],[2021 Tax Bill]]</f>
        <v>-25409.959999999992</v>
      </c>
      <c r="AD366" s="3">
        <f>COUNTIF(D:D,Table1[[#This Row],[Project Name]])</f>
        <v>10</v>
      </c>
      <c r="AE366" s="2">
        <f>IF(Table1[[#This Row],[Year Accepted]]=2022,Table1[[#This Row],[2021 AV (BOR final)]],Table1[[#This Row],[2022 AV (BOR final)]])</f>
        <v>377015</v>
      </c>
      <c r="AF366" s="2">
        <f>IF(Table1[[#This Row],[Year Accepted]]=2022,Table1[[#This Row],[2022 AV (BOR final)]],Table1[[#This Row],[2023 AV (BOR final)]])</f>
        <v>245059</v>
      </c>
      <c r="AG366" s="2">
        <f>IF(Table1[[#This Row],[Year Accepted]]=2022,Table1[[#This Row],[2021 Tax Bill]],Table1[[#This Row],[2022 Tax Bill]])</f>
        <v>75814.259999999995</v>
      </c>
      <c r="AH366" s="2">
        <f>IF(Table1[[#This Row],[Year Accepted]]=2022,Table1[[#This Row],[2022 Tax Bill]],Table1[[#This Row],[2023 Tax Bill]])</f>
        <v>50404.3</v>
      </c>
    </row>
    <row r="367" spans="1:34" x14ac:dyDescent="0.25">
      <c r="A367" s="3" t="s">
        <v>25</v>
      </c>
      <c r="B367" s="3" t="s">
        <v>26</v>
      </c>
      <c r="C367" s="3" t="s">
        <v>228</v>
      </c>
      <c r="D367" s="3" t="s">
        <v>328</v>
      </c>
      <c r="E367" s="3" t="s">
        <v>5018</v>
      </c>
      <c r="F367" s="3" t="s">
        <v>5019</v>
      </c>
      <c r="G367" s="3">
        <v>2022</v>
      </c>
      <c r="H367" s="3">
        <v>2021</v>
      </c>
      <c r="I367" s="4">
        <v>45350</v>
      </c>
      <c r="J367" s="3" t="s">
        <v>197</v>
      </c>
      <c r="K367" s="4">
        <v>9119.44</v>
      </c>
      <c r="L367" s="4">
        <v>29476</v>
      </c>
      <c r="M367" s="3" t="s">
        <v>197</v>
      </c>
      <c r="N367" s="4">
        <v>6062.69</v>
      </c>
      <c r="O367" s="4">
        <v>29476</v>
      </c>
      <c r="P367" s="3" t="s">
        <v>197</v>
      </c>
      <c r="Q367" s="4">
        <v>6237.79</v>
      </c>
      <c r="R367" s="3">
        <v>-87.727294824000893</v>
      </c>
      <c r="S367" s="3">
        <v>41.912778587294603</v>
      </c>
      <c r="T367" s="3" t="s">
        <v>5020</v>
      </c>
      <c r="U367" s="3" t="s">
        <v>33</v>
      </c>
      <c r="V367" s="3" t="s">
        <v>332</v>
      </c>
      <c r="W367" s="3" t="s">
        <v>333</v>
      </c>
      <c r="X367" s="3" t="s">
        <v>235</v>
      </c>
      <c r="Y367" s="3" t="s">
        <v>264</v>
      </c>
      <c r="Z367" s="3" t="s">
        <v>334</v>
      </c>
      <c r="AA367" s="8">
        <f>Table1[[#This Row],[2022 AV (BOR final)]]-Table1[[#This Row],[2021 AV (BOR final)]]</f>
        <v>-15874</v>
      </c>
      <c r="AB367" s="8">
        <f>Table1[[#This Row],[2023 AV (BOR final)]]-Table1[[#This Row],[2022 AV (BOR final)]]</f>
        <v>0</v>
      </c>
      <c r="AC367" s="8">
        <f>Table1[[#This Row],[2022 Tax Bill]]-Table1[[#This Row],[2021 Tax Bill]]</f>
        <v>-3056.7500000000009</v>
      </c>
      <c r="AD367" s="3">
        <f>COUNTIF(D:D,Table1[[#This Row],[Project Name]])</f>
        <v>10</v>
      </c>
      <c r="AE367" s="2">
        <f>IF(Table1[[#This Row],[Year Accepted]]=2022,Table1[[#This Row],[2021 AV (BOR final)]],Table1[[#This Row],[2022 AV (BOR final)]])</f>
        <v>45350</v>
      </c>
      <c r="AF367" s="2">
        <f>IF(Table1[[#This Row],[Year Accepted]]=2022,Table1[[#This Row],[2022 AV (BOR final)]],Table1[[#This Row],[2023 AV (BOR final)]])</f>
        <v>29476</v>
      </c>
      <c r="AG367" s="2">
        <f>IF(Table1[[#This Row],[Year Accepted]]=2022,Table1[[#This Row],[2021 Tax Bill]],Table1[[#This Row],[2022 Tax Bill]])</f>
        <v>9119.44</v>
      </c>
      <c r="AH367" s="2">
        <f>IF(Table1[[#This Row],[Year Accepted]]=2022,Table1[[#This Row],[2022 Tax Bill]],Table1[[#This Row],[2023 Tax Bill]])</f>
        <v>6062.69</v>
      </c>
    </row>
    <row r="368" spans="1:34" x14ac:dyDescent="0.25">
      <c r="A368" s="3" t="s">
        <v>25</v>
      </c>
      <c r="B368" s="3" t="s">
        <v>26</v>
      </c>
      <c r="C368" s="3" t="s">
        <v>228</v>
      </c>
      <c r="D368" s="3" t="s">
        <v>328</v>
      </c>
      <c r="E368" s="3" t="s">
        <v>1119</v>
      </c>
      <c r="F368" s="3" t="s">
        <v>1120</v>
      </c>
      <c r="G368" s="3">
        <v>2022</v>
      </c>
      <c r="H368" s="3">
        <v>2021</v>
      </c>
      <c r="I368" s="4">
        <v>45350</v>
      </c>
      <c r="J368" s="3" t="s">
        <v>197</v>
      </c>
      <c r="K368" s="4">
        <v>9119.44</v>
      </c>
      <c r="L368" s="4">
        <v>29476</v>
      </c>
      <c r="M368" s="3" t="s">
        <v>197</v>
      </c>
      <c r="N368" s="4">
        <v>6062.69</v>
      </c>
      <c r="O368" s="4">
        <v>29476</v>
      </c>
      <c r="P368" s="3" t="s">
        <v>197</v>
      </c>
      <c r="Q368" s="4">
        <v>6237.79</v>
      </c>
      <c r="R368" s="3">
        <v>-87.727292663986603</v>
      </c>
      <c r="S368" s="3">
        <v>41.912710025829597</v>
      </c>
      <c r="T368" s="3" t="s">
        <v>1121</v>
      </c>
      <c r="U368" s="3" t="s">
        <v>33</v>
      </c>
      <c r="V368" s="3" t="s">
        <v>332</v>
      </c>
      <c r="W368" s="3" t="s">
        <v>333</v>
      </c>
      <c r="X368" s="3" t="s">
        <v>235</v>
      </c>
      <c r="Y368" s="3" t="s">
        <v>264</v>
      </c>
      <c r="Z368" s="3" t="s">
        <v>334</v>
      </c>
      <c r="AA368" s="8">
        <f>Table1[[#This Row],[2022 AV (BOR final)]]-Table1[[#This Row],[2021 AV (BOR final)]]</f>
        <v>-15874</v>
      </c>
      <c r="AB368" s="8">
        <f>Table1[[#This Row],[2023 AV (BOR final)]]-Table1[[#This Row],[2022 AV (BOR final)]]</f>
        <v>0</v>
      </c>
      <c r="AC368" s="8">
        <f>Table1[[#This Row],[2022 Tax Bill]]-Table1[[#This Row],[2021 Tax Bill]]</f>
        <v>-3056.7500000000009</v>
      </c>
      <c r="AD368" s="3">
        <f>COUNTIF(D:D,Table1[[#This Row],[Project Name]])</f>
        <v>10</v>
      </c>
      <c r="AE368" s="2">
        <f>IF(Table1[[#This Row],[Year Accepted]]=2022,Table1[[#This Row],[2021 AV (BOR final)]],Table1[[#This Row],[2022 AV (BOR final)]])</f>
        <v>45350</v>
      </c>
      <c r="AF368" s="2">
        <f>IF(Table1[[#This Row],[Year Accepted]]=2022,Table1[[#This Row],[2022 AV (BOR final)]],Table1[[#This Row],[2023 AV (BOR final)]])</f>
        <v>29476</v>
      </c>
      <c r="AG368" s="2">
        <f>IF(Table1[[#This Row],[Year Accepted]]=2022,Table1[[#This Row],[2021 Tax Bill]],Table1[[#This Row],[2022 Tax Bill]])</f>
        <v>9119.44</v>
      </c>
      <c r="AH368" s="2">
        <f>IF(Table1[[#This Row],[Year Accepted]]=2022,Table1[[#This Row],[2022 Tax Bill]],Table1[[#This Row],[2023 Tax Bill]])</f>
        <v>6062.69</v>
      </c>
    </row>
    <row r="369" spans="1:34" x14ac:dyDescent="0.25">
      <c r="A369" s="3" t="s">
        <v>25</v>
      </c>
      <c r="B369" s="3" t="s">
        <v>26</v>
      </c>
      <c r="C369" s="3" t="s">
        <v>228</v>
      </c>
      <c r="D369" s="3" t="s">
        <v>328</v>
      </c>
      <c r="E369" s="3" t="s">
        <v>4703</v>
      </c>
      <c r="F369" s="3" t="s">
        <v>4704</v>
      </c>
      <c r="G369" s="3">
        <v>2022</v>
      </c>
      <c r="H369" s="3">
        <v>2021</v>
      </c>
      <c r="I369" s="4">
        <v>6239</v>
      </c>
      <c r="J369" s="3" t="s">
        <v>269</v>
      </c>
      <c r="K369" s="4">
        <v>1254.6199999999999</v>
      </c>
      <c r="L369" s="4">
        <v>4055</v>
      </c>
      <c r="M369" s="3" t="s">
        <v>269</v>
      </c>
      <c r="N369" s="4">
        <v>834.07</v>
      </c>
      <c r="O369" s="4">
        <v>4055</v>
      </c>
      <c r="P369" s="3" t="s">
        <v>269</v>
      </c>
      <c r="Q369" s="4">
        <v>858.13</v>
      </c>
      <c r="R369" s="3">
        <v>-87.727290482137406</v>
      </c>
      <c r="S369" s="3">
        <v>41.912641461589097</v>
      </c>
      <c r="T369" s="3" t="s">
        <v>4705</v>
      </c>
      <c r="U369" s="3" t="s">
        <v>33</v>
      </c>
      <c r="V369" s="3" t="s">
        <v>332</v>
      </c>
      <c r="W369" s="3" t="s">
        <v>333</v>
      </c>
      <c r="X369" s="3" t="s">
        <v>235</v>
      </c>
      <c r="Y369" s="3" t="s">
        <v>264</v>
      </c>
      <c r="Z369" s="3" t="s">
        <v>334</v>
      </c>
      <c r="AA369" s="8">
        <f>Table1[[#This Row],[2022 AV (BOR final)]]-Table1[[#This Row],[2021 AV (BOR final)]]</f>
        <v>-2184</v>
      </c>
      <c r="AB369" s="8">
        <f>Table1[[#This Row],[2023 AV (BOR final)]]-Table1[[#This Row],[2022 AV (BOR final)]]</f>
        <v>0</v>
      </c>
      <c r="AC369" s="8">
        <f>Table1[[#This Row],[2022 Tax Bill]]-Table1[[#This Row],[2021 Tax Bill]]</f>
        <v>-420.54999999999984</v>
      </c>
      <c r="AD369" s="3">
        <f>COUNTIF(D:D,Table1[[#This Row],[Project Name]])</f>
        <v>10</v>
      </c>
      <c r="AE369" s="2">
        <f>IF(Table1[[#This Row],[Year Accepted]]=2022,Table1[[#This Row],[2021 AV (BOR final)]],Table1[[#This Row],[2022 AV (BOR final)]])</f>
        <v>6239</v>
      </c>
      <c r="AF369" s="2">
        <f>IF(Table1[[#This Row],[Year Accepted]]=2022,Table1[[#This Row],[2022 AV (BOR final)]],Table1[[#This Row],[2023 AV (BOR final)]])</f>
        <v>4055</v>
      </c>
      <c r="AG369" s="2">
        <f>IF(Table1[[#This Row],[Year Accepted]]=2022,Table1[[#This Row],[2021 Tax Bill]],Table1[[#This Row],[2022 Tax Bill]])</f>
        <v>1254.6199999999999</v>
      </c>
      <c r="AH369" s="2">
        <f>IF(Table1[[#This Row],[Year Accepted]]=2022,Table1[[#This Row],[2022 Tax Bill]],Table1[[#This Row],[2023 Tax Bill]])</f>
        <v>834.07</v>
      </c>
    </row>
    <row r="370" spans="1:34" x14ac:dyDescent="0.25">
      <c r="A370" s="3" t="s">
        <v>25</v>
      </c>
      <c r="B370" s="3" t="s">
        <v>26</v>
      </c>
      <c r="C370" s="3" t="s">
        <v>228</v>
      </c>
      <c r="D370" s="3" t="s">
        <v>328</v>
      </c>
      <c r="E370" s="3" t="s">
        <v>2080</v>
      </c>
      <c r="F370" s="3" t="s">
        <v>2081</v>
      </c>
      <c r="G370" s="3">
        <v>2022</v>
      </c>
      <c r="H370" s="3">
        <v>2021</v>
      </c>
      <c r="I370" s="4">
        <v>149112</v>
      </c>
      <c r="J370" s="3" t="s">
        <v>197</v>
      </c>
      <c r="K370" s="4">
        <v>29985.08</v>
      </c>
      <c r="L370" s="4">
        <v>96920</v>
      </c>
      <c r="M370" s="3" t="s">
        <v>197</v>
      </c>
      <c r="N370" s="4">
        <v>19934.73</v>
      </c>
      <c r="O370" s="4">
        <v>96920</v>
      </c>
      <c r="P370" s="3" t="s">
        <v>197</v>
      </c>
      <c r="Q370" s="4">
        <v>20510.57</v>
      </c>
      <c r="R370" s="3">
        <v>-87.726801901949699</v>
      </c>
      <c r="S370" s="3">
        <v>41.9131481133821</v>
      </c>
      <c r="T370" s="3" t="s">
        <v>2082</v>
      </c>
      <c r="U370" s="3" t="s">
        <v>33</v>
      </c>
      <c r="V370" s="3" t="s">
        <v>332</v>
      </c>
      <c r="W370" s="3" t="s">
        <v>333</v>
      </c>
      <c r="X370" s="3" t="s">
        <v>235</v>
      </c>
      <c r="Y370" s="3" t="s">
        <v>264</v>
      </c>
      <c r="Z370" s="3" t="s">
        <v>334</v>
      </c>
      <c r="AA370" s="8">
        <f>Table1[[#This Row],[2022 AV (BOR final)]]-Table1[[#This Row],[2021 AV (BOR final)]]</f>
        <v>-52192</v>
      </c>
      <c r="AB370" s="8">
        <f>Table1[[#This Row],[2023 AV (BOR final)]]-Table1[[#This Row],[2022 AV (BOR final)]]</f>
        <v>0</v>
      </c>
      <c r="AC370" s="8">
        <f>Table1[[#This Row],[2022 Tax Bill]]-Table1[[#This Row],[2021 Tax Bill]]</f>
        <v>-10050.350000000002</v>
      </c>
      <c r="AD370" s="3">
        <f>COUNTIF(D:D,Table1[[#This Row],[Project Name]])</f>
        <v>10</v>
      </c>
      <c r="AE370" s="2">
        <f>IF(Table1[[#This Row],[Year Accepted]]=2022,Table1[[#This Row],[2021 AV (BOR final)]],Table1[[#This Row],[2022 AV (BOR final)]])</f>
        <v>149112</v>
      </c>
      <c r="AF370" s="2">
        <f>IF(Table1[[#This Row],[Year Accepted]]=2022,Table1[[#This Row],[2022 AV (BOR final)]],Table1[[#This Row],[2023 AV (BOR final)]])</f>
        <v>96920</v>
      </c>
      <c r="AG370" s="2">
        <f>IF(Table1[[#This Row],[Year Accepted]]=2022,Table1[[#This Row],[2021 Tax Bill]],Table1[[#This Row],[2022 Tax Bill]])</f>
        <v>29985.08</v>
      </c>
      <c r="AH370" s="2">
        <f>IF(Table1[[#This Row],[Year Accepted]]=2022,Table1[[#This Row],[2022 Tax Bill]],Table1[[#This Row],[2023 Tax Bill]])</f>
        <v>19934.73</v>
      </c>
    </row>
    <row r="371" spans="1:34" x14ac:dyDescent="0.25">
      <c r="A371" s="3" t="s">
        <v>25</v>
      </c>
      <c r="B371" s="3" t="s">
        <v>26</v>
      </c>
      <c r="C371" s="3" t="s">
        <v>228</v>
      </c>
      <c r="D371" s="3" t="s">
        <v>328</v>
      </c>
      <c r="E371" s="3" t="s">
        <v>1791</v>
      </c>
      <c r="F371" s="3" t="s">
        <v>1792</v>
      </c>
      <c r="G371" s="3">
        <v>2022</v>
      </c>
      <c r="H371" s="3">
        <v>2021</v>
      </c>
      <c r="I371" s="4">
        <v>16839</v>
      </c>
      <c r="J371" s="3" t="s">
        <v>197</v>
      </c>
      <c r="K371" s="4">
        <v>3386.14</v>
      </c>
      <c r="L371" s="4">
        <v>10946</v>
      </c>
      <c r="M371" s="3" t="s">
        <v>197</v>
      </c>
      <c r="N371" s="4">
        <v>2251.41</v>
      </c>
      <c r="O371" s="4">
        <v>10946</v>
      </c>
      <c r="P371" s="3" t="s">
        <v>197</v>
      </c>
      <c r="Q371" s="4">
        <v>2316.4</v>
      </c>
      <c r="R371" s="3">
        <v>-87.727296591979297</v>
      </c>
      <c r="S371" s="3">
        <v>41.912834799223297</v>
      </c>
      <c r="T371" s="3" t="s">
        <v>1793</v>
      </c>
      <c r="U371" s="3" t="s">
        <v>33</v>
      </c>
      <c r="V371" s="3" t="s">
        <v>332</v>
      </c>
      <c r="W371" s="3" t="s">
        <v>333</v>
      </c>
      <c r="X371" s="3" t="s">
        <v>235</v>
      </c>
      <c r="Y371" s="3" t="s">
        <v>264</v>
      </c>
      <c r="Z371" s="3" t="s">
        <v>334</v>
      </c>
      <c r="AA371" s="8">
        <f>Table1[[#This Row],[2022 AV (BOR final)]]-Table1[[#This Row],[2021 AV (BOR final)]]</f>
        <v>-5893</v>
      </c>
      <c r="AB371" s="8">
        <f>Table1[[#This Row],[2023 AV (BOR final)]]-Table1[[#This Row],[2022 AV (BOR final)]]</f>
        <v>0</v>
      </c>
      <c r="AC371" s="8">
        <f>Table1[[#This Row],[2022 Tax Bill]]-Table1[[#This Row],[2021 Tax Bill]]</f>
        <v>-1134.73</v>
      </c>
      <c r="AD371" s="3">
        <f>COUNTIF(D:D,Table1[[#This Row],[Project Name]])</f>
        <v>10</v>
      </c>
      <c r="AE371" s="2">
        <f>IF(Table1[[#This Row],[Year Accepted]]=2022,Table1[[#This Row],[2021 AV (BOR final)]],Table1[[#This Row],[2022 AV (BOR final)]])</f>
        <v>16839</v>
      </c>
      <c r="AF371" s="2">
        <f>IF(Table1[[#This Row],[Year Accepted]]=2022,Table1[[#This Row],[2022 AV (BOR final)]],Table1[[#This Row],[2023 AV (BOR final)]])</f>
        <v>10946</v>
      </c>
      <c r="AG371" s="2">
        <f>IF(Table1[[#This Row],[Year Accepted]]=2022,Table1[[#This Row],[2021 Tax Bill]],Table1[[#This Row],[2022 Tax Bill]])</f>
        <v>3386.14</v>
      </c>
      <c r="AH371" s="2">
        <f>IF(Table1[[#This Row],[Year Accepted]]=2022,Table1[[#This Row],[2022 Tax Bill]],Table1[[#This Row],[2023 Tax Bill]])</f>
        <v>2251.41</v>
      </c>
    </row>
    <row r="372" spans="1:34" x14ac:dyDescent="0.25">
      <c r="A372" s="3" t="s">
        <v>25</v>
      </c>
      <c r="B372" s="3" t="s">
        <v>26</v>
      </c>
      <c r="C372" s="3" t="s">
        <v>228</v>
      </c>
      <c r="D372" s="3" t="s">
        <v>1949</v>
      </c>
      <c r="E372" s="3" t="s">
        <v>1950</v>
      </c>
      <c r="F372" s="3" t="s">
        <v>1951</v>
      </c>
      <c r="G372" s="3">
        <v>2022</v>
      </c>
      <c r="H372" s="3">
        <v>2021</v>
      </c>
      <c r="I372" s="4">
        <v>92652</v>
      </c>
      <c r="J372" s="3" t="s">
        <v>52</v>
      </c>
      <c r="K372" s="4">
        <v>18692.66</v>
      </c>
      <c r="L372" s="4">
        <v>69488</v>
      </c>
      <c r="M372" s="3" t="s">
        <v>52</v>
      </c>
      <c r="N372" s="4">
        <v>14341.21</v>
      </c>
      <c r="O372" s="4">
        <v>69488</v>
      </c>
      <c r="P372" s="3" t="s">
        <v>52</v>
      </c>
      <c r="Q372" s="4">
        <v>14713.71</v>
      </c>
      <c r="R372" s="3">
        <v>-87.718556765625294</v>
      </c>
      <c r="S372" s="3">
        <v>41.922252407555902</v>
      </c>
      <c r="T372" s="3" t="s">
        <v>1952</v>
      </c>
      <c r="U372" s="3" t="s">
        <v>33</v>
      </c>
      <c r="V372" s="3" t="s">
        <v>233</v>
      </c>
      <c r="W372" s="3" t="s">
        <v>618</v>
      </c>
      <c r="X372" s="3" t="s">
        <v>235</v>
      </c>
      <c r="Y372" s="3" t="s">
        <v>38</v>
      </c>
      <c r="Z372" s="3" t="s">
        <v>334</v>
      </c>
      <c r="AA372" s="8">
        <f>Table1[[#This Row],[2022 AV (BOR final)]]-Table1[[#This Row],[2021 AV (BOR final)]]</f>
        <v>-23164</v>
      </c>
      <c r="AB372" s="8">
        <f>Table1[[#This Row],[2023 AV (BOR final)]]-Table1[[#This Row],[2022 AV (BOR final)]]</f>
        <v>0</v>
      </c>
      <c r="AC372" s="8">
        <f>Table1[[#This Row],[2022 Tax Bill]]-Table1[[#This Row],[2021 Tax Bill]]</f>
        <v>-4351.4500000000007</v>
      </c>
      <c r="AD372" s="3">
        <f>COUNTIF(D:D,Table1[[#This Row],[Project Name]])</f>
        <v>1</v>
      </c>
      <c r="AE372" s="2">
        <f>IF(Table1[[#This Row],[Year Accepted]]=2022,Table1[[#This Row],[2021 AV (BOR final)]],Table1[[#This Row],[2022 AV (BOR final)]])</f>
        <v>92652</v>
      </c>
      <c r="AF372" s="2">
        <f>IF(Table1[[#This Row],[Year Accepted]]=2022,Table1[[#This Row],[2022 AV (BOR final)]],Table1[[#This Row],[2023 AV (BOR final)]])</f>
        <v>69488</v>
      </c>
      <c r="AG372" s="2">
        <f>IF(Table1[[#This Row],[Year Accepted]]=2022,Table1[[#This Row],[2021 Tax Bill]],Table1[[#This Row],[2022 Tax Bill]])</f>
        <v>18692.66</v>
      </c>
      <c r="AH372" s="2">
        <f>IF(Table1[[#This Row],[Year Accepted]]=2022,Table1[[#This Row],[2022 Tax Bill]],Table1[[#This Row],[2023 Tax Bill]])</f>
        <v>14341.21</v>
      </c>
    </row>
    <row r="373" spans="1:34" x14ac:dyDescent="0.25">
      <c r="A373" s="3" t="s">
        <v>25</v>
      </c>
      <c r="B373" s="3" t="s">
        <v>26</v>
      </c>
      <c r="C373" s="3" t="s">
        <v>228</v>
      </c>
      <c r="D373" s="3" t="s">
        <v>4847</v>
      </c>
      <c r="E373" s="3" t="s">
        <v>4848</v>
      </c>
      <c r="F373" s="3" t="s">
        <v>4849</v>
      </c>
      <c r="G373" s="3">
        <v>2022</v>
      </c>
      <c r="H373" s="3">
        <v>2021</v>
      </c>
      <c r="I373" s="4">
        <v>38754</v>
      </c>
      <c r="J373" s="3" t="s">
        <v>126</v>
      </c>
      <c r="K373" s="4">
        <v>7818.7</v>
      </c>
      <c r="L373" s="4">
        <v>25189</v>
      </c>
      <c r="M373" s="3" t="s">
        <v>126</v>
      </c>
      <c r="N373" s="4">
        <v>5198.6000000000004</v>
      </c>
      <c r="O373" s="4">
        <v>25189</v>
      </c>
      <c r="P373" s="3" t="s">
        <v>126</v>
      </c>
      <c r="Q373" s="4">
        <v>5333.66</v>
      </c>
      <c r="R373" s="3">
        <v>-87.717304522547906</v>
      </c>
      <c r="S373" s="3">
        <v>41.920285293773603</v>
      </c>
      <c r="T373" s="3" t="s">
        <v>4850</v>
      </c>
      <c r="U373" s="3" t="s">
        <v>33</v>
      </c>
      <c r="V373" s="3" t="s">
        <v>233</v>
      </c>
      <c r="W373" s="3" t="s">
        <v>618</v>
      </c>
      <c r="X373" s="3" t="s">
        <v>235</v>
      </c>
      <c r="Y373" s="3" t="s">
        <v>38</v>
      </c>
      <c r="Z373" s="3" t="s">
        <v>334</v>
      </c>
      <c r="AA373" s="8">
        <f>Table1[[#This Row],[2022 AV (BOR final)]]-Table1[[#This Row],[2021 AV (BOR final)]]</f>
        <v>-13565</v>
      </c>
      <c r="AB373" s="8">
        <f>Table1[[#This Row],[2023 AV (BOR final)]]-Table1[[#This Row],[2022 AV (BOR final)]]</f>
        <v>0</v>
      </c>
      <c r="AC373" s="8">
        <f>Table1[[#This Row],[2022 Tax Bill]]-Table1[[#This Row],[2021 Tax Bill]]</f>
        <v>-2620.0999999999995</v>
      </c>
      <c r="AD373" s="3">
        <f>COUNTIF(D:D,Table1[[#This Row],[Project Name]])</f>
        <v>1</v>
      </c>
      <c r="AE373" s="2">
        <f>IF(Table1[[#This Row],[Year Accepted]]=2022,Table1[[#This Row],[2021 AV (BOR final)]],Table1[[#This Row],[2022 AV (BOR final)]])</f>
        <v>38754</v>
      </c>
      <c r="AF373" s="2">
        <f>IF(Table1[[#This Row],[Year Accepted]]=2022,Table1[[#This Row],[2022 AV (BOR final)]],Table1[[#This Row],[2023 AV (BOR final)]])</f>
        <v>25189</v>
      </c>
      <c r="AG373" s="2">
        <f>IF(Table1[[#This Row],[Year Accepted]]=2022,Table1[[#This Row],[2021 Tax Bill]],Table1[[#This Row],[2022 Tax Bill]])</f>
        <v>7818.7</v>
      </c>
      <c r="AH373" s="2">
        <f>IF(Table1[[#This Row],[Year Accepted]]=2022,Table1[[#This Row],[2022 Tax Bill]],Table1[[#This Row],[2023 Tax Bill]])</f>
        <v>5198.6000000000004</v>
      </c>
    </row>
    <row r="374" spans="1:34" x14ac:dyDescent="0.25">
      <c r="A374" s="3" t="s">
        <v>25</v>
      </c>
      <c r="B374" s="3" t="s">
        <v>26</v>
      </c>
      <c r="C374" s="3" t="s">
        <v>228</v>
      </c>
      <c r="D374" s="3" t="s">
        <v>4886</v>
      </c>
      <c r="E374" s="3" t="s">
        <v>4887</v>
      </c>
      <c r="F374" s="3" t="s">
        <v>4888</v>
      </c>
      <c r="G374" s="3">
        <v>2022</v>
      </c>
      <c r="H374" s="3">
        <v>2021</v>
      </c>
      <c r="I374" s="4">
        <v>43876</v>
      </c>
      <c r="J374" s="3" t="s">
        <v>126</v>
      </c>
      <c r="K374" s="4">
        <v>8852.01</v>
      </c>
      <c r="L374" s="4">
        <v>28519</v>
      </c>
      <c r="M374" s="3" t="s">
        <v>126</v>
      </c>
      <c r="N374" s="4">
        <v>5885.86</v>
      </c>
      <c r="O374" s="4">
        <v>28519</v>
      </c>
      <c r="P374" s="3" t="s">
        <v>126</v>
      </c>
      <c r="Q374" s="4">
        <v>6038.74</v>
      </c>
      <c r="R374" s="3">
        <v>-87.717075687414294</v>
      </c>
      <c r="S374" s="3">
        <v>41.920288073060597</v>
      </c>
      <c r="T374" s="3" t="s">
        <v>4889</v>
      </c>
      <c r="U374" s="3" t="s">
        <v>33</v>
      </c>
      <c r="V374" s="3" t="s">
        <v>233</v>
      </c>
      <c r="W374" s="3" t="s">
        <v>618</v>
      </c>
      <c r="X374" s="3" t="s">
        <v>235</v>
      </c>
      <c r="Y374" s="3" t="s">
        <v>38</v>
      </c>
      <c r="Z374" s="3" t="s">
        <v>334</v>
      </c>
      <c r="AA374" s="8">
        <f>Table1[[#This Row],[2022 AV (BOR final)]]-Table1[[#This Row],[2021 AV (BOR final)]]</f>
        <v>-15357</v>
      </c>
      <c r="AB374" s="8">
        <f>Table1[[#This Row],[2023 AV (BOR final)]]-Table1[[#This Row],[2022 AV (BOR final)]]</f>
        <v>0</v>
      </c>
      <c r="AC374" s="8">
        <f>Table1[[#This Row],[2022 Tax Bill]]-Table1[[#This Row],[2021 Tax Bill]]</f>
        <v>-2966.1500000000005</v>
      </c>
      <c r="AD374" s="3">
        <f>COUNTIF(D:D,Table1[[#This Row],[Project Name]])</f>
        <v>1</v>
      </c>
      <c r="AE374" s="2">
        <f>IF(Table1[[#This Row],[Year Accepted]]=2022,Table1[[#This Row],[2021 AV (BOR final)]],Table1[[#This Row],[2022 AV (BOR final)]])</f>
        <v>43876</v>
      </c>
      <c r="AF374" s="2">
        <f>IF(Table1[[#This Row],[Year Accepted]]=2022,Table1[[#This Row],[2022 AV (BOR final)]],Table1[[#This Row],[2023 AV (BOR final)]])</f>
        <v>28519</v>
      </c>
      <c r="AG374" s="2">
        <f>IF(Table1[[#This Row],[Year Accepted]]=2022,Table1[[#This Row],[2021 Tax Bill]],Table1[[#This Row],[2022 Tax Bill]])</f>
        <v>8852.01</v>
      </c>
      <c r="AH374" s="2">
        <f>IF(Table1[[#This Row],[Year Accepted]]=2022,Table1[[#This Row],[2022 Tax Bill]],Table1[[#This Row],[2023 Tax Bill]])</f>
        <v>5885.86</v>
      </c>
    </row>
    <row r="375" spans="1:34" x14ac:dyDescent="0.25">
      <c r="A375" s="3" t="s">
        <v>25</v>
      </c>
      <c r="B375" s="3" t="s">
        <v>26</v>
      </c>
      <c r="C375" s="3" t="s">
        <v>228</v>
      </c>
      <c r="D375" s="3" t="s">
        <v>3811</v>
      </c>
      <c r="E375" s="3" t="s">
        <v>3812</v>
      </c>
      <c r="F375" s="3" t="s">
        <v>3813</v>
      </c>
      <c r="G375" s="3">
        <v>2022</v>
      </c>
      <c r="H375" s="3">
        <v>2021</v>
      </c>
      <c r="I375" s="4">
        <v>43877</v>
      </c>
      <c r="J375" s="3" t="s">
        <v>126</v>
      </c>
      <c r="K375" s="4">
        <v>8852.2199999999993</v>
      </c>
      <c r="L375" s="4">
        <v>28520</v>
      </c>
      <c r="M375" s="3" t="s">
        <v>126</v>
      </c>
      <c r="N375" s="4">
        <v>5886.08</v>
      </c>
      <c r="O375" s="4">
        <v>28520</v>
      </c>
      <c r="P375" s="3" t="s">
        <v>126</v>
      </c>
      <c r="Q375" s="4">
        <v>6038.96</v>
      </c>
      <c r="R375" s="3">
        <v>-87.714989697597105</v>
      </c>
      <c r="S375" s="3">
        <v>41.918870914440497</v>
      </c>
      <c r="T375" s="3" t="s">
        <v>3814</v>
      </c>
      <c r="U375" s="3" t="s">
        <v>33</v>
      </c>
      <c r="V375" s="3" t="s">
        <v>332</v>
      </c>
      <c r="W375" s="3" t="s">
        <v>618</v>
      </c>
      <c r="X375" s="3" t="s">
        <v>235</v>
      </c>
      <c r="Y375" s="3" t="s">
        <v>38</v>
      </c>
      <c r="Z375" s="3" t="s">
        <v>334</v>
      </c>
      <c r="AA375" s="8">
        <f>Table1[[#This Row],[2022 AV (BOR final)]]-Table1[[#This Row],[2021 AV (BOR final)]]</f>
        <v>-15357</v>
      </c>
      <c r="AB375" s="8">
        <f>Table1[[#This Row],[2023 AV (BOR final)]]-Table1[[#This Row],[2022 AV (BOR final)]]</f>
        <v>0</v>
      </c>
      <c r="AC375" s="8">
        <f>Table1[[#This Row],[2022 Tax Bill]]-Table1[[#This Row],[2021 Tax Bill]]</f>
        <v>-2966.1399999999994</v>
      </c>
      <c r="AD375" s="3">
        <f>COUNTIF(D:D,Table1[[#This Row],[Project Name]])</f>
        <v>1</v>
      </c>
      <c r="AE375" s="2">
        <f>IF(Table1[[#This Row],[Year Accepted]]=2022,Table1[[#This Row],[2021 AV (BOR final)]],Table1[[#This Row],[2022 AV (BOR final)]])</f>
        <v>43877</v>
      </c>
      <c r="AF375" s="2">
        <f>IF(Table1[[#This Row],[Year Accepted]]=2022,Table1[[#This Row],[2022 AV (BOR final)]],Table1[[#This Row],[2023 AV (BOR final)]])</f>
        <v>28520</v>
      </c>
      <c r="AG375" s="2">
        <f>IF(Table1[[#This Row],[Year Accepted]]=2022,Table1[[#This Row],[2021 Tax Bill]],Table1[[#This Row],[2022 Tax Bill]])</f>
        <v>8852.2199999999993</v>
      </c>
      <c r="AH375" s="2">
        <f>IF(Table1[[#This Row],[Year Accepted]]=2022,Table1[[#This Row],[2022 Tax Bill]],Table1[[#This Row],[2023 Tax Bill]])</f>
        <v>5886.08</v>
      </c>
    </row>
    <row r="376" spans="1:34" x14ac:dyDescent="0.25">
      <c r="A376" s="3" t="s">
        <v>25</v>
      </c>
      <c r="B376" s="3" t="s">
        <v>26</v>
      </c>
      <c r="C376" s="3" t="s">
        <v>228</v>
      </c>
      <c r="D376" s="3" t="s">
        <v>2862</v>
      </c>
      <c r="E376" s="3" t="s">
        <v>4312</v>
      </c>
      <c r="F376" s="3" t="s">
        <v>4313</v>
      </c>
      <c r="G376" s="3">
        <v>2022</v>
      </c>
      <c r="H376" s="3">
        <v>2021</v>
      </c>
      <c r="I376" s="4">
        <v>12760</v>
      </c>
      <c r="J376" s="3" t="s">
        <v>126</v>
      </c>
      <c r="K376" s="4">
        <v>2574.3200000000002</v>
      </c>
      <c r="L376" s="4">
        <v>8294</v>
      </c>
      <c r="M376" s="3" t="s">
        <v>126</v>
      </c>
      <c r="N376" s="4">
        <v>1711.74</v>
      </c>
      <c r="O376" s="4">
        <v>8294</v>
      </c>
      <c r="P376" s="3" t="s">
        <v>126</v>
      </c>
      <c r="Q376" s="4">
        <v>1756.19</v>
      </c>
      <c r="R376" s="3">
        <v>-87.708456155543701</v>
      </c>
      <c r="S376" s="3">
        <v>41.917644727309003</v>
      </c>
      <c r="T376" s="3" t="s">
        <v>4314</v>
      </c>
      <c r="U376" s="3" t="s">
        <v>33</v>
      </c>
      <c r="V376" s="3" t="s">
        <v>332</v>
      </c>
      <c r="W376" s="3" t="s">
        <v>618</v>
      </c>
      <c r="X376" s="3" t="s">
        <v>235</v>
      </c>
      <c r="Y376" s="3" t="s">
        <v>121</v>
      </c>
      <c r="Z376" s="3" t="s">
        <v>236</v>
      </c>
      <c r="AA376" s="8">
        <f>Table1[[#This Row],[2022 AV (BOR final)]]-Table1[[#This Row],[2021 AV (BOR final)]]</f>
        <v>-4466</v>
      </c>
      <c r="AB376" s="8">
        <f>Table1[[#This Row],[2023 AV (BOR final)]]-Table1[[#This Row],[2022 AV (BOR final)]]</f>
        <v>0</v>
      </c>
      <c r="AC376" s="8">
        <f>Table1[[#This Row],[2022 Tax Bill]]-Table1[[#This Row],[2021 Tax Bill]]</f>
        <v>-862.58000000000015</v>
      </c>
      <c r="AD376" s="3">
        <f>COUNTIF(D:D,Table1[[#This Row],[Project Name]])</f>
        <v>3</v>
      </c>
      <c r="AE376" s="2">
        <f>IF(Table1[[#This Row],[Year Accepted]]=2022,Table1[[#This Row],[2021 AV (BOR final)]],Table1[[#This Row],[2022 AV (BOR final)]])</f>
        <v>12760</v>
      </c>
      <c r="AF376" s="2">
        <f>IF(Table1[[#This Row],[Year Accepted]]=2022,Table1[[#This Row],[2022 AV (BOR final)]],Table1[[#This Row],[2023 AV (BOR final)]])</f>
        <v>8294</v>
      </c>
      <c r="AG376" s="2">
        <f>IF(Table1[[#This Row],[Year Accepted]]=2022,Table1[[#This Row],[2021 Tax Bill]],Table1[[#This Row],[2022 Tax Bill]])</f>
        <v>2574.3200000000002</v>
      </c>
      <c r="AH376" s="2">
        <f>IF(Table1[[#This Row],[Year Accepted]]=2022,Table1[[#This Row],[2022 Tax Bill]],Table1[[#This Row],[2023 Tax Bill]])</f>
        <v>1711.74</v>
      </c>
    </row>
    <row r="377" spans="1:34" x14ac:dyDescent="0.25">
      <c r="A377" s="3" t="s">
        <v>25</v>
      </c>
      <c r="B377" s="3" t="s">
        <v>26</v>
      </c>
      <c r="C377" s="3" t="s">
        <v>228</v>
      </c>
      <c r="D377" s="3" t="s">
        <v>2862</v>
      </c>
      <c r="E377" s="3" t="s">
        <v>5353</v>
      </c>
      <c r="F377" s="3" t="s">
        <v>5354</v>
      </c>
      <c r="G377" s="3">
        <v>2022</v>
      </c>
      <c r="H377" s="3">
        <v>2021</v>
      </c>
      <c r="I377" s="4">
        <v>12759</v>
      </c>
      <c r="J377" s="3" t="s">
        <v>126</v>
      </c>
      <c r="K377" s="4">
        <v>2574.12</v>
      </c>
      <c r="L377" s="4">
        <v>8294</v>
      </c>
      <c r="M377" s="3" t="s">
        <v>126</v>
      </c>
      <c r="N377" s="4">
        <v>1711.74</v>
      </c>
      <c r="O377" s="4">
        <v>8294</v>
      </c>
      <c r="P377" s="3" t="s">
        <v>126</v>
      </c>
      <c r="Q377" s="4">
        <v>1756.19</v>
      </c>
      <c r="R377" s="3">
        <v>-87.708363920451305</v>
      </c>
      <c r="S377" s="3">
        <v>41.917645831999401</v>
      </c>
      <c r="T377" s="3" t="s">
        <v>5355</v>
      </c>
      <c r="U377" s="3" t="s">
        <v>33</v>
      </c>
      <c r="V377" s="3" t="s">
        <v>332</v>
      </c>
      <c r="W377" s="3" t="s">
        <v>618</v>
      </c>
      <c r="X377" s="3" t="s">
        <v>235</v>
      </c>
      <c r="Y377" s="3" t="s">
        <v>121</v>
      </c>
      <c r="Z377" s="3" t="s">
        <v>236</v>
      </c>
      <c r="AA377" s="8">
        <f>Table1[[#This Row],[2022 AV (BOR final)]]-Table1[[#This Row],[2021 AV (BOR final)]]</f>
        <v>-4465</v>
      </c>
      <c r="AB377" s="8">
        <f>Table1[[#This Row],[2023 AV (BOR final)]]-Table1[[#This Row],[2022 AV (BOR final)]]</f>
        <v>0</v>
      </c>
      <c r="AC377" s="8">
        <f>Table1[[#This Row],[2022 Tax Bill]]-Table1[[#This Row],[2021 Tax Bill]]</f>
        <v>-862.37999999999988</v>
      </c>
      <c r="AD377" s="3">
        <f>COUNTIF(D:D,Table1[[#This Row],[Project Name]])</f>
        <v>3</v>
      </c>
      <c r="AE377" s="2">
        <f>IF(Table1[[#This Row],[Year Accepted]]=2022,Table1[[#This Row],[2021 AV (BOR final)]],Table1[[#This Row],[2022 AV (BOR final)]])</f>
        <v>12759</v>
      </c>
      <c r="AF377" s="2">
        <f>IF(Table1[[#This Row],[Year Accepted]]=2022,Table1[[#This Row],[2022 AV (BOR final)]],Table1[[#This Row],[2023 AV (BOR final)]])</f>
        <v>8294</v>
      </c>
      <c r="AG377" s="2">
        <f>IF(Table1[[#This Row],[Year Accepted]]=2022,Table1[[#This Row],[2021 Tax Bill]],Table1[[#This Row],[2022 Tax Bill]])</f>
        <v>2574.12</v>
      </c>
      <c r="AH377" s="2">
        <f>IF(Table1[[#This Row],[Year Accepted]]=2022,Table1[[#This Row],[2022 Tax Bill]],Table1[[#This Row],[2023 Tax Bill]])</f>
        <v>1711.74</v>
      </c>
    </row>
    <row r="378" spans="1:34" x14ac:dyDescent="0.25">
      <c r="A378" s="3" t="s">
        <v>25</v>
      </c>
      <c r="B378" s="3" t="s">
        <v>26</v>
      </c>
      <c r="C378" s="3" t="s">
        <v>228</v>
      </c>
      <c r="D378" s="3" t="s">
        <v>2862</v>
      </c>
      <c r="E378" s="3" t="s">
        <v>2863</v>
      </c>
      <c r="F378" s="3" t="s">
        <v>2864</v>
      </c>
      <c r="G378" s="3">
        <v>2022</v>
      </c>
      <c r="H378" s="3">
        <v>2021</v>
      </c>
      <c r="I378" s="4">
        <v>13739</v>
      </c>
      <c r="J378" s="3" t="s">
        <v>126</v>
      </c>
      <c r="K378" s="4">
        <v>2771.86</v>
      </c>
      <c r="L378" s="4">
        <v>8931</v>
      </c>
      <c r="M378" s="3" t="s">
        <v>126</v>
      </c>
      <c r="N378" s="4">
        <v>1843.25</v>
      </c>
      <c r="O378" s="4">
        <v>8931</v>
      </c>
      <c r="P378" s="3" t="s">
        <v>126</v>
      </c>
      <c r="Q378" s="4">
        <v>1891.12</v>
      </c>
      <c r="R378" s="3">
        <v>-87.708271195955405</v>
      </c>
      <c r="S378" s="3">
        <v>41.917674400222602</v>
      </c>
      <c r="T378" s="3" t="s">
        <v>2865</v>
      </c>
      <c r="U378" s="3" t="s">
        <v>33</v>
      </c>
      <c r="V378" s="3" t="s">
        <v>332</v>
      </c>
      <c r="W378" s="3" t="s">
        <v>618</v>
      </c>
      <c r="X378" s="3" t="s">
        <v>235</v>
      </c>
      <c r="Y378" s="3" t="s">
        <v>121</v>
      </c>
      <c r="Z378" s="3" t="s">
        <v>236</v>
      </c>
      <c r="AA378" s="8">
        <f>Table1[[#This Row],[2022 AV (BOR final)]]-Table1[[#This Row],[2021 AV (BOR final)]]</f>
        <v>-4808</v>
      </c>
      <c r="AB378" s="8">
        <f>Table1[[#This Row],[2023 AV (BOR final)]]-Table1[[#This Row],[2022 AV (BOR final)]]</f>
        <v>0</v>
      </c>
      <c r="AC378" s="8">
        <f>Table1[[#This Row],[2022 Tax Bill]]-Table1[[#This Row],[2021 Tax Bill]]</f>
        <v>-928.61000000000013</v>
      </c>
      <c r="AD378" s="3">
        <f>COUNTIF(D:D,Table1[[#This Row],[Project Name]])</f>
        <v>3</v>
      </c>
      <c r="AE378" s="2">
        <f>IF(Table1[[#This Row],[Year Accepted]]=2022,Table1[[#This Row],[2021 AV (BOR final)]],Table1[[#This Row],[2022 AV (BOR final)]])</f>
        <v>13739</v>
      </c>
      <c r="AF378" s="2">
        <f>IF(Table1[[#This Row],[Year Accepted]]=2022,Table1[[#This Row],[2022 AV (BOR final)]],Table1[[#This Row],[2023 AV (BOR final)]])</f>
        <v>8931</v>
      </c>
      <c r="AG378" s="2">
        <f>IF(Table1[[#This Row],[Year Accepted]]=2022,Table1[[#This Row],[2021 Tax Bill]],Table1[[#This Row],[2022 Tax Bill]])</f>
        <v>2771.86</v>
      </c>
      <c r="AH378" s="2">
        <f>IF(Table1[[#This Row],[Year Accepted]]=2022,Table1[[#This Row],[2022 Tax Bill]],Table1[[#This Row],[2023 Tax Bill]])</f>
        <v>1843.25</v>
      </c>
    </row>
    <row r="379" spans="1:34" x14ac:dyDescent="0.25">
      <c r="A379" s="3" t="s">
        <v>25</v>
      </c>
      <c r="B379" s="3" t="s">
        <v>26</v>
      </c>
      <c r="C379" s="3" t="s">
        <v>228</v>
      </c>
      <c r="D379" s="3" t="s">
        <v>955</v>
      </c>
      <c r="E379" s="3" t="s">
        <v>3363</v>
      </c>
      <c r="F379" s="3" t="s">
        <v>3364</v>
      </c>
      <c r="G379" s="3">
        <v>2022</v>
      </c>
      <c r="H379" s="3">
        <v>2021</v>
      </c>
      <c r="I379" s="4">
        <v>10817</v>
      </c>
      <c r="J379" s="3" t="s">
        <v>126</v>
      </c>
      <c r="K379" s="4">
        <v>2182.33</v>
      </c>
      <c r="L379" s="4">
        <v>7030</v>
      </c>
      <c r="M379" s="3" t="s">
        <v>126</v>
      </c>
      <c r="N379" s="4">
        <v>1450.91</v>
      </c>
      <c r="O379" s="4">
        <v>7030</v>
      </c>
      <c r="P379" s="3" t="s">
        <v>126</v>
      </c>
      <c r="Q379" s="4">
        <v>1488.59</v>
      </c>
      <c r="R379" s="3">
        <v>-87.720958017517205</v>
      </c>
      <c r="S379" s="3">
        <v>41.915671115515103</v>
      </c>
      <c r="T379" s="3" t="s">
        <v>3365</v>
      </c>
      <c r="U379" s="3" t="s">
        <v>33</v>
      </c>
      <c r="V379" s="3" t="s">
        <v>332</v>
      </c>
      <c r="W379" s="3" t="s">
        <v>618</v>
      </c>
      <c r="X379" s="3" t="s">
        <v>235</v>
      </c>
      <c r="Y379" s="3" t="s">
        <v>38</v>
      </c>
      <c r="Z379" s="3" t="s">
        <v>334</v>
      </c>
      <c r="AA379" s="8">
        <f>Table1[[#This Row],[2022 AV (BOR final)]]-Table1[[#This Row],[2021 AV (BOR final)]]</f>
        <v>-3787</v>
      </c>
      <c r="AB379" s="8">
        <f>Table1[[#This Row],[2023 AV (BOR final)]]-Table1[[#This Row],[2022 AV (BOR final)]]</f>
        <v>0</v>
      </c>
      <c r="AC379" s="8">
        <f>Table1[[#This Row],[2022 Tax Bill]]-Table1[[#This Row],[2021 Tax Bill]]</f>
        <v>-731.41999999999985</v>
      </c>
      <c r="AD379" s="3">
        <f>COUNTIF(D:D,Table1[[#This Row],[Project Name]])</f>
        <v>5</v>
      </c>
      <c r="AE379" s="2">
        <f>IF(Table1[[#This Row],[Year Accepted]]=2022,Table1[[#This Row],[2021 AV (BOR final)]],Table1[[#This Row],[2022 AV (BOR final)]])</f>
        <v>10817</v>
      </c>
      <c r="AF379" s="2">
        <f>IF(Table1[[#This Row],[Year Accepted]]=2022,Table1[[#This Row],[2022 AV (BOR final)]],Table1[[#This Row],[2023 AV (BOR final)]])</f>
        <v>7030</v>
      </c>
      <c r="AG379" s="2">
        <f>IF(Table1[[#This Row],[Year Accepted]]=2022,Table1[[#This Row],[2021 Tax Bill]],Table1[[#This Row],[2022 Tax Bill]])</f>
        <v>2182.33</v>
      </c>
      <c r="AH379" s="2">
        <f>IF(Table1[[#This Row],[Year Accepted]]=2022,Table1[[#This Row],[2022 Tax Bill]],Table1[[#This Row],[2023 Tax Bill]])</f>
        <v>1450.91</v>
      </c>
    </row>
    <row r="380" spans="1:34" x14ac:dyDescent="0.25">
      <c r="A380" s="3" t="s">
        <v>25</v>
      </c>
      <c r="B380" s="3" t="s">
        <v>26</v>
      </c>
      <c r="C380" s="3" t="s">
        <v>228</v>
      </c>
      <c r="D380" s="3" t="s">
        <v>955</v>
      </c>
      <c r="E380" s="3" t="s">
        <v>3462</v>
      </c>
      <c r="F380" s="3" t="s">
        <v>3463</v>
      </c>
      <c r="G380" s="3">
        <v>2022</v>
      </c>
      <c r="H380" s="3">
        <v>2021</v>
      </c>
      <c r="I380" s="4">
        <v>10803</v>
      </c>
      <c r="J380" s="3" t="s">
        <v>126</v>
      </c>
      <c r="K380" s="4">
        <v>2179.5100000000002</v>
      </c>
      <c r="L380" s="4">
        <v>7021</v>
      </c>
      <c r="M380" s="3" t="s">
        <v>126</v>
      </c>
      <c r="N380" s="4">
        <v>1449</v>
      </c>
      <c r="O380" s="4">
        <v>7021</v>
      </c>
      <c r="P380" s="3" t="s">
        <v>126</v>
      </c>
      <c r="Q380" s="4">
        <v>1486.63</v>
      </c>
      <c r="R380" s="3">
        <v>-87.720866173588504</v>
      </c>
      <c r="S380" s="3">
        <v>41.915672285673203</v>
      </c>
      <c r="T380" s="3" t="s">
        <v>3464</v>
      </c>
      <c r="U380" s="3" t="s">
        <v>33</v>
      </c>
      <c r="V380" s="3" t="s">
        <v>332</v>
      </c>
      <c r="W380" s="3" t="s">
        <v>618</v>
      </c>
      <c r="X380" s="3" t="s">
        <v>235</v>
      </c>
      <c r="Y380" s="3" t="s">
        <v>38</v>
      </c>
      <c r="Z380" s="3" t="s">
        <v>334</v>
      </c>
      <c r="AA380" s="8">
        <f>Table1[[#This Row],[2022 AV (BOR final)]]-Table1[[#This Row],[2021 AV (BOR final)]]</f>
        <v>-3782</v>
      </c>
      <c r="AB380" s="8">
        <f>Table1[[#This Row],[2023 AV (BOR final)]]-Table1[[#This Row],[2022 AV (BOR final)]]</f>
        <v>0</v>
      </c>
      <c r="AC380" s="8">
        <f>Table1[[#This Row],[2022 Tax Bill]]-Table1[[#This Row],[2021 Tax Bill]]</f>
        <v>-730.51000000000022</v>
      </c>
      <c r="AD380" s="3">
        <f>COUNTIF(D:D,Table1[[#This Row],[Project Name]])</f>
        <v>5</v>
      </c>
      <c r="AE380" s="2">
        <f>IF(Table1[[#This Row],[Year Accepted]]=2022,Table1[[#This Row],[2021 AV (BOR final)]],Table1[[#This Row],[2022 AV (BOR final)]])</f>
        <v>10803</v>
      </c>
      <c r="AF380" s="2">
        <f>IF(Table1[[#This Row],[Year Accepted]]=2022,Table1[[#This Row],[2022 AV (BOR final)]],Table1[[#This Row],[2023 AV (BOR final)]])</f>
        <v>7021</v>
      </c>
      <c r="AG380" s="2">
        <f>IF(Table1[[#This Row],[Year Accepted]]=2022,Table1[[#This Row],[2021 Tax Bill]],Table1[[#This Row],[2022 Tax Bill]])</f>
        <v>2179.5100000000002</v>
      </c>
      <c r="AH380" s="2">
        <f>IF(Table1[[#This Row],[Year Accepted]]=2022,Table1[[#This Row],[2022 Tax Bill]],Table1[[#This Row],[2023 Tax Bill]])</f>
        <v>1449</v>
      </c>
    </row>
    <row r="381" spans="1:34" x14ac:dyDescent="0.25">
      <c r="A381" s="3" t="s">
        <v>25</v>
      </c>
      <c r="B381" s="3" t="s">
        <v>26</v>
      </c>
      <c r="C381" s="3" t="s">
        <v>228</v>
      </c>
      <c r="D381" s="3" t="s">
        <v>955</v>
      </c>
      <c r="E381" s="3" t="s">
        <v>1010</v>
      </c>
      <c r="F381" s="3" t="s">
        <v>1011</v>
      </c>
      <c r="G381" s="3">
        <v>2022</v>
      </c>
      <c r="H381" s="3">
        <v>2021</v>
      </c>
      <c r="I381" s="4">
        <v>10803</v>
      </c>
      <c r="J381" s="3" t="s">
        <v>126</v>
      </c>
      <c r="K381" s="4">
        <v>2179.5100000000002</v>
      </c>
      <c r="L381" s="4">
        <v>7021</v>
      </c>
      <c r="M381" s="3" t="s">
        <v>126</v>
      </c>
      <c r="N381" s="4">
        <v>1449</v>
      </c>
      <c r="O381" s="4">
        <v>7021</v>
      </c>
      <c r="P381" s="3" t="s">
        <v>126</v>
      </c>
      <c r="Q381" s="4">
        <v>1486.63</v>
      </c>
      <c r="R381" s="3">
        <v>-87.720774380327995</v>
      </c>
      <c r="S381" s="3">
        <v>41.915673250740099</v>
      </c>
      <c r="T381" s="3" t="s">
        <v>1012</v>
      </c>
      <c r="U381" s="3" t="s">
        <v>33</v>
      </c>
      <c r="V381" s="3" t="s">
        <v>332</v>
      </c>
      <c r="W381" s="3" t="s">
        <v>618</v>
      </c>
      <c r="X381" s="3" t="s">
        <v>235</v>
      </c>
      <c r="Y381" s="3" t="s">
        <v>38</v>
      </c>
      <c r="Z381" s="3" t="s">
        <v>334</v>
      </c>
      <c r="AA381" s="8">
        <f>Table1[[#This Row],[2022 AV (BOR final)]]-Table1[[#This Row],[2021 AV (BOR final)]]</f>
        <v>-3782</v>
      </c>
      <c r="AB381" s="8">
        <f>Table1[[#This Row],[2023 AV (BOR final)]]-Table1[[#This Row],[2022 AV (BOR final)]]</f>
        <v>0</v>
      </c>
      <c r="AC381" s="8">
        <f>Table1[[#This Row],[2022 Tax Bill]]-Table1[[#This Row],[2021 Tax Bill]]</f>
        <v>-730.51000000000022</v>
      </c>
      <c r="AD381" s="3">
        <f>COUNTIF(D:D,Table1[[#This Row],[Project Name]])</f>
        <v>5</v>
      </c>
      <c r="AE381" s="2">
        <f>IF(Table1[[#This Row],[Year Accepted]]=2022,Table1[[#This Row],[2021 AV (BOR final)]],Table1[[#This Row],[2022 AV (BOR final)]])</f>
        <v>10803</v>
      </c>
      <c r="AF381" s="2">
        <f>IF(Table1[[#This Row],[Year Accepted]]=2022,Table1[[#This Row],[2022 AV (BOR final)]],Table1[[#This Row],[2023 AV (BOR final)]])</f>
        <v>7021</v>
      </c>
      <c r="AG381" s="2">
        <f>IF(Table1[[#This Row],[Year Accepted]]=2022,Table1[[#This Row],[2021 Tax Bill]],Table1[[#This Row],[2022 Tax Bill]])</f>
        <v>2179.5100000000002</v>
      </c>
      <c r="AH381" s="2">
        <f>IF(Table1[[#This Row],[Year Accepted]]=2022,Table1[[#This Row],[2022 Tax Bill]],Table1[[#This Row],[2023 Tax Bill]])</f>
        <v>1449</v>
      </c>
    </row>
    <row r="382" spans="1:34" x14ac:dyDescent="0.25">
      <c r="A382" s="3" t="s">
        <v>25</v>
      </c>
      <c r="B382" s="3" t="s">
        <v>26</v>
      </c>
      <c r="C382" s="3" t="s">
        <v>228</v>
      </c>
      <c r="D382" s="3" t="s">
        <v>955</v>
      </c>
      <c r="E382" s="3" t="s">
        <v>956</v>
      </c>
      <c r="F382" s="3" t="s">
        <v>957</v>
      </c>
      <c r="G382" s="3">
        <v>2022</v>
      </c>
      <c r="H382" s="3">
        <v>2021</v>
      </c>
      <c r="I382" s="4">
        <v>10803</v>
      </c>
      <c r="J382" s="3" t="s">
        <v>126</v>
      </c>
      <c r="K382" s="4">
        <v>2179.5100000000002</v>
      </c>
      <c r="L382" s="4">
        <v>7021</v>
      </c>
      <c r="M382" s="3" t="s">
        <v>126</v>
      </c>
      <c r="N382" s="4">
        <v>1449</v>
      </c>
      <c r="O382" s="4">
        <v>7021</v>
      </c>
      <c r="P382" s="3" t="s">
        <v>126</v>
      </c>
      <c r="Q382" s="4">
        <v>1486.63</v>
      </c>
      <c r="R382" s="3">
        <v>-87.720682647072096</v>
      </c>
      <c r="S382" s="3">
        <v>41.915674393384897</v>
      </c>
      <c r="T382" s="3" t="s">
        <v>958</v>
      </c>
      <c r="U382" s="3" t="s">
        <v>33</v>
      </c>
      <c r="V382" s="3" t="s">
        <v>332</v>
      </c>
      <c r="W382" s="3" t="s">
        <v>618</v>
      </c>
      <c r="X382" s="3" t="s">
        <v>235</v>
      </c>
      <c r="Y382" s="3" t="s">
        <v>38</v>
      </c>
      <c r="Z382" s="3" t="s">
        <v>334</v>
      </c>
      <c r="AA382" s="8">
        <f>Table1[[#This Row],[2022 AV (BOR final)]]-Table1[[#This Row],[2021 AV (BOR final)]]</f>
        <v>-3782</v>
      </c>
      <c r="AB382" s="8">
        <f>Table1[[#This Row],[2023 AV (BOR final)]]-Table1[[#This Row],[2022 AV (BOR final)]]</f>
        <v>0</v>
      </c>
      <c r="AC382" s="8">
        <f>Table1[[#This Row],[2022 Tax Bill]]-Table1[[#This Row],[2021 Tax Bill]]</f>
        <v>-730.51000000000022</v>
      </c>
      <c r="AD382" s="3">
        <f>COUNTIF(D:D,Table1[[#This Row],[Project Name]])</f>
        <v>5</v>
      </c>
      <c r="AE382" s="2">
        <f>IF(Table1[[#This Row],[Year Accepted]]=2022,Table1[[#This Row],[2021 AV (BOR final)]],Table1[[#This Row],[2022 AV (BOR final)]])</f>
        <v>10803</v>
      </c>
      <c r="AF382" s="2">
        <f>IF(Table1[[#This Row],[Year Accepted]]=2022,Table1[[#This Row],[2022 AV (BOR final)]],Table1[[#This Row],[2023 AV (BOR final)]])</f>
        <v>7021</v>
      </c>
      <c r="AG382" s="2">
        <f>IF(Table1[[#This Row],[Year Accepted]]=2022,Table1[[#This Row],[2021 Tax Bill]],Table1[[#This Row],[2022 Tax Bill]])</f>
        <v>2179.5100000000002</v>
      </c>
      <c r="AH382" s="2">
        <f>IF(Table1[[#This Row],[Year Accepted]]=2022,Table1[[#This Row],[2022 Tax Bill]],Table1[[#This Row],[2023 Tax Bill]])</f>
        <v>1449</v>
      </c>
    </row>
    <row r="383" spans="1:34" x14ac:dyDescent="0.25">
      <c r="A383" s="3" t="s">
        <v>25</v>
      </c>
      <c r="B383" s="3" t="s">
        <v>26</v>
      </c>
      <c r="C383" s="3" t="s">
        <v>228</v>
      </c>
      <c r="D383" s="3" t="s">
        <v>955</v>
      </c>
      <c r="E383" s="3" t="s">
        <v>4811</v>
      </c>
      <c r="F383" s="3" t="s">
        <v>4812</v>
      </c>
      <c r="G383" s="3">
        <v>2022</v>
      </c>
      <c r="H383" s="3">
        <v>2021</v>
      </c>
      <c r="I383" s="4">
        <v>12765</v>
      </c>
      <c r="J383" s="3" t="s">
        <v>126</v>
      </c>
      <c r="K383" s="4">
        <v>2575.33</v>
      </c>
      <c r="L383" s="4">
        <v>8297</v>
      </c>
      <c r="M383" s="3" t="s">
        <v>126</v>
      </c>
      <c r="N383" s="4">
        <v>1712.37</v>
      </c>
      <c r="O383" s="4">
        <v>8297</v>
      </c>
      <c r="P383" s="3" t="s">
        <v>126</v>
      </c>
      <c r="Q383" s="4">
        <v>1756.83</v>
      </c>
      <c r="R383" s="3">
        <v>-87.720576100142907</v>
      </c>
      <c r="S383" s="3">
        <v>41.9156748540737</v>
      </c>
      <c r="T383" s="3" t="s">
        <v>4813</v>
      </c>
      <c r="U383" s="3" t="s">
        <v>33</v>
      </c>
      <c r="V383" s="3" t="s">
        <v>332</v>
      </c>
      <c r="W383" s="3" t="s">
        <v>618</v>
      </c>
      <c r="X383" s="3" t="s">
        <v>235</v>
      </c>
      <c r="Y383" s="3" t="s">
        <v>38</v>
      </c>
      <c r="Z383" s="3" t="s">
        <v>334</v>
      </c>
      <c r="AA383" s="8">
        <f>Table1[[#This Row],[2022 AV (BOR final)]]-Table1[[#This Row],[2021 AV (BOR final)]]</f>
        <v>-4468</v>
      </c>
      <c r="AB383" s="8">
        <f>Table1[[#This Row],[2023 AV (BOR final)]]-Table1[[#This Row],[2022 AV (BOR final)]]</f>
        <v>0</v>
      </c>
      <c r="AC383" s="8">
        <f>Table1[[#This Row],[2022 Tax Bill]]-Table1[[#This Row],[2021 Tax Bill]]</f>
        <v>-862.96</v>
      </c>
      <c r="AD383" s="3">
        <f>COUNTIF(D:D,Table1[[#This Row],[Project Name]])</f>
        <v>5</v>
      </c>
      <c r="AE383" s="2">
        <f>IF(Table1[[#This Row],[Year Accepted]]=2022,Table1[[#This Row],[2021 AV (BOR final)]],Table1[[#This Row],[2022 AV (BOR final)]])</f>
        <v>12765</v>
      </c>
      <c r="AF383" s="2">
        <f>IF(Table1[[#This Row],[Year Accepted]]=2022,Table1[[#This Row],[2022 AV (BOR final)]],Table1[[#This Row],[2023 AV (BOR final)]])</f>
        <v>8297</v>
      </c>
      <c r="AG383" s="2">
        <f>IF(Table1[[#This Row],[Year Accepted]]=2022,Table1[[#This Row],[2021 Tax Bill]],Table1[[#This Row],[2022 Tax Bill]])</f>
        <v>2575.33</v>
      </c>
      <c r="AH383" s="2">
        <f>IF(Table1[[#This Row],[Year Accepted]]=2022,Table1[[#This Row],[2022 Tax Bill]],Table1[[#This Row],[2023 Tax Bill]])</f>
        <v>1712.37</v>
      </c>
    </row>
    <row r="384" spans="1:34" x14ac:dyDescent="0.25">
      <c r="A384" s="3" t="s">
        <v>25</v>
      </c>
      <c r="B384" s="3" t="s">
        <v>26</v>
      </c>
      <c r="C384" s="3" t="s">
        <v>228</v>
      </c>
      <c r="D384" s="3" t="s">
        <v>2931</v>
      </c>
      <c r="E384" s="3" t="s">
        <v>4274</v>
      </c>
      <c r="F384" s="3" t="s">
        <v>4275</v>
      </c>
      <c r="G384" s="3">
        <v>2022</v>
      </c>
      <c r="H384" s="3">
        <v>2021</v>
      </c>
      <c r="I384" s="4">
        <v>74742</v>
      </c>
      <c r="J384" s="3" t="s">
        <v>126</v>
      </c>
      <c r="K384" s="4">
        <v>15029.94</v>
      </c>
      <c r="L384" s="4">
        <v>48515</v>
      </c>
      <c r="M384" s="3" t="s">
        <v>126</v>
      </c>
      <c r="N384" s="4">
        <v>9978.66</v>
      </c>
      <c r="O384" s="4">
        <v>48515</v>
      </c>
      <c r="P384" s="3" t="s">
        <v>126</v>
      </c>
      <c r="Q384" s="4">
        <v>10266.93</v>
      </c>
      <c r="R384" s="3">
        <v>-87.718789559533803</v>
      </c>
      <c r="S384" s="3">
        <v>41.9115309644015</v>
      </c>
      <c r="T384" s="3" t="s">
        <v>4276</v>
      </c>
      <c r="U384" s="3" t="s">
        <v>33</v>
      </c>
      <c r="V384" s="3" t="s">
        <v>332</v>
      </c>
      <c r="W384" s="3" t="s">
        <v>333</v>
      </c>
      <c r="X384" s="3" t="s">
        <v>235</v>
      </c>
      <c r="Y384" s="3" t="s">
        <v>264</v>
      </c>
      <c r="Z384" s="3" t="s">
        <v>334</v>
      </c>
      <c r="AA384" s="8">
        <f>Table1[[#This Row],[2022 AV (BOR final)]]-Table1[[#This Row],[2021 AV (BOR final)]]</f>
        <v>-26227</v>
      </c>
      <c r="AB384" s="8">
        <f>Table1[[#This Row],[2023 AV (BOR final)]]-Table1[[#This Row],[2022 AV (BOR final)]]</f>
        <v>0</v>
      </c>
      <c r="AC384" s="8">
        <f>Table1[[#This Row],[2022 Tax Bill]]-Table1[[#This Row],[2021 Tax Bill]]</f>
        <v>-5051.2800000000007</v>
      </c>
      <c r="AD384" s="3">
        <f>COUNTIF(D:D,Table1[[#This Row],[Project Name]])</f>
        <v>3</v>
      </c>
      <c r="AE384" s="2">
        <f>IF(Table1[[#This Row],[Year Accepted]]=2022,Table1[[#This Row],[2021 AV (BOR final)]],Table1[[#This Row],[2022 AV (BOR final)]])</f>
        <v>74742</v>
      </c>
      <c r="AF384" s="2">
        <f>IF(Table1[[#This Row],[Year Accepted]]=2022,Table1[[#This Row],[2022 AV (BOR final)]],Table1[[#This Row],[2023 AV (BOR final)]])</f>
        <v>48515</v>
      </c>
      <c r="AG384" s="2">
        <f>IF(Table1[[#This Row],[Year Accepted]]=2022,Table1[[#This Row],[2021 Tax Bill]],Table1[[#This Row],[2022 Tax Bill]])</f>
        <v>15029.94</v>
      </c>
      <c r="AH384" s="2">
        <f>IF(Table1[[#This Row],[Year Accepted]]=2022,Table1[[#This Row],[2022 Tax Bill]],Table1[[#This Row],[2023 Tax Bill]])</f>
        <v>9978.66</v>
      </c>
    </row>
    <row r="385" spans="1:34" x14ac:dyDescent="0.25">
      <c r="A385" s="3" t="s">
        <v>25</v>
      </c>
      <c r="B385" s="3" t="s">
        <v>26</v>
      </c>
      <c r="C385" s="3" t="s">
        <v>228</v>
      </c>
      <c r="D385" s="3" t="s">
        <v>2931</v>
      </c>
      <c r="E385" s="3" t="s">
        <v>2932</v>
      </c>
      <c r="F385" s="3" t="s">
        <v>2933</v>
      </c>
      <c r="G385" s="3">
        <v>2022</v>
      </c>
      <c r="H385" s="3">
        <v>2021</v>
      </c>
      <c r="I385" s="4">
        <v>6212</v>
      </c>
      <c r="J385" s="3" t="s">
        <v>149</v>
      </c>
      <c r="K385" s="4">
        <v>1249.19</v>
      </c>
      <c r="L385" s="4">
        <v>4073</v>
      </c>
      <c r="M385" s="3" t="s">
        <v>149</v>
      </c>
      <c r="N385" s="4">
        <v>837.73</v>
      </c>
      <c r="O385" s="4">
        <v>4239</v>
      </c>
      <c r="P385" s="3" t="s">
        <v>149</v>
      </c>
      <c r="Q385" s="4">
        <v>897.07</v>
      </c>
      <c r="R385" s="3">
        <v>-87.718677411368304</v>
      </c>
      <c r="S385" s="3">
        <v>41.911150292299197</v>
      </c>
      <c r="T385" s="3" t="s">
        <v>2934</v>
      </c>
      <c r="U385" s="3" t="s">
        <v>33</v>
      </c>
      <c r="V385" s="3" t="s">
        <v>332</v>
      </c>
      <c r="W385" s="3" t="s">
        <v>333</v>
      </c>
      <c r="X385" s="3" t="s">
        <v>235</v>
      </c>
      <c r="Y385" s="3" t="s">
        <v>264</v>
      </c>
      <c r="Z385" s="3" t="s">
        <v>334</v>
      </c>
      <c r="AA385" s="8">
        <f>Table1[[#This Row],[2022 AV (BOR final)]]-Table1[[#This Row],[2021 AV (BOR final)]]</f>
        <v>-2139</v>
      </c>
      <c r="AB385" s="8">
        <f>Table1[[#This Row],[2023 AV (BOR final)]]-Table1[[#This Row],[2022 AV (BOR final)]]</f>
        <v>166</v>
      </c>
      <c r="AC385" s="8">
        <f>Table1[[#This Row],[2022 Tax Bill]]-Table1[[#This Row],[2021 Tax Bill]]</f>
        <v>-411.46000000000004</v>
      </c>
      <c r="AD385" s="3">
        <f>COUNTIF(D:D,Table1[[#This Row],[Project Name]])</f>
        <v>3</v>
      </c>
      <c r="AE385" s="2">
        <f>IF(Table1[[#This Row],[Year Accepted]]=2022,Table1[[#This Row],[2021 AV (BOR final)]],Table1[[#This Row],[2022 AV (BOR final)]])</f>
        <v>6212</v>
      </c>
      <c r="AF385" s="2">
        <f>IF(Table1[[#This Row],[Year Accepted]]=2022,Table1[[#This Row],[2022 AV (BOR final)]],Table1[[#This Row],[2023 AV (BOR final)]])</f>
        <v>4073</v>
      </c>
      <c r="AG385" s="2">
        <f>IF(Table1[[#This Row],[Year Accepted]]=2022,Table1[[#This Row],[2021 Tax Bill]],Table1[[#This Row],[2022 Tax Bill]])</f>
        <v>1249.19</v>
      </c>
      <c r="AH385" s="2">
        <f>IF(Table1[[#This Row],[Year Accepted]]=2022,Table1[[#This Row],[2022 Tax Bill]],Table1[[#This Row],[2023 Tax Bill]])</f>
        <v>837.73</v>
      </c>
    </row>
    <row r="386" spans="1:34" x14ac:dyDescent="0.25">
      <c r="A386" s="3" t="s">
        <v>25</v>
      </c>
      <c r="B386" s="3" t="s">
        <v>26</v>
      </c>
      <c r="C386" s="3" t="s">
        <v>228</v>
      </c>
      <c r="D386" s="3" t="s">
        <v>2931</v>
      </c>
      <c r="E386" s="3" t="s">
        <v>4214</v>
      </c>
      <c r="F386" s="3" t="s">
        <v>4215</v>
      </c>
      <c r="G386" s="3">
        <v>2022</v>
      </c>
      <c r="H386" s="3">
        <v>2021</v>
      </c>
      <c r="I386" s="4">
        <v>6212</v>
      </c>
      <c r="J386" s="3" t="s">
        <v>149</v>
      </c>
      <c r="K386" s="4">
        <v>1249.19</v>
      </c>
      <c r="L386" s="4">
        <v>4073</v>
      </c>
      <c r="M386" s="3" t="s">
        <v>149</v>
      </c>
      <c r="N386" s="4">
        <v>837.73</v>
      </c>
      <c r="O386" s="4">
        <v>4239</v>
      </c>
      <c r="P386" s="3" t="s">
        <v>149</v>
      </c>
      <c r="Q386" s="4">
        <v>897.07</v>
      </c>
      <c r="R386" s="3">
        <v>-87.718675261976699</v>
      </c>
      <c r="S386" s="3">
        <v>41.9110816482034</v>
      </c>
      <c r="T386" s="3" t="s">
        <v>4216</v>
      </c>
      <c r="U386" s="3" t="s">
        <v>33</v>
      </c>
      <c r="V386" s="3" t="s">
        <v>332</v>
      </c>
      <c r="W386" s="3" t="s">
        <v>333</v>
      </c>
      <c r="X386" s="3" t="s">
        <v>235</v>
      </c>
      <c r="Y386" s="3" t="s">
        <v>264</v>
      </c>
      <c r="Z386" s="3" t="s">
        <v>334</v>
      </c>
      <c r="AA386" s="8">
        <f>Table1[[#This Row],[2022 AV (BOR final)]]-Table1[[#This Row],[2021 AV (BOR final)]]</f>
        <v>-2139</v>
      </c>
      <c r="AB386" s="8">
        <f>Table1[[#This Row],[2023 AV (BOR final)]]-Table1[[#This Row],[2022 AV (BOR final)]]</f>
        <v>166</v>
      </c>
      <c r="AC386" s="8">
        <f>Table1[[#This Row],[2022 Tax Bill]]-Table1[[#This Row],[2021 Tax Bill]]</f>
        <v>-411.46000000000004</v>
      </c>
      <c r="AD386" s="3">
        <f>COUNTIF(D:D,Table1[[#This Row],[Project Name]])</f>
        <v>3</v>
      </c>
      <c r="AE386" s="2">
        <f>IF(Table1[[#This Row],[Year Accepted]]=2022,Table1[[#This Row],[2021 AV (BOR final)]],Table1[[#This Row],[2022 AV (BOR final)]])</f>
        <v>6212</v>
      </c>
      <c r="AF386" s="2">
        <f>IF(Table1[[#This Row],[Year Accepted]]=2022,Table1[[#This Row],[2022 AV (BOR final)]],Table1[[#This Row],[2023 AV (BOR final)]])</f>
        <v>4073</v>
      </c>
      <c r="AG386" s="2">
        <f>IF(Table1[[#This Row],[Year Accepted]]=2022,Table1[[#This Row],[2021 Tax Bill]],Table1[[#This Row],[2022 Tax Bill]])</f>
        <v>1249.19</v>
      </c>
      <c r="AH386" s="2">
        <f>IF(Table1[[#This Row],[Year Accepted]]=2022,Table1[[#This Row],[2022 Tax Bill]],Table1[[#This Row],[2023 Tax Bill]])</f>
        <v>837.73</v>
      </c>
    </row>
    <row r="387" spans="1:34" x14ac:dyDescent="0.25">
      <c r="A387" s="3" t="s">
        <v>25</v>
      </c>
      <c r="B387" s="3" t="s">
        <v>26</v>
      </c>
      <c r="C387" s="3" t="s">
        <v>228</v>
      </c>
      <c r="D387" s="3" t="s">
        <v>3380</v>
      </c>
      <c r="E387" s="3" t="s">
        <v>3381</v>
      </c>
      <c r="F387" s="3" t="s">
        <v>3382</v>
      </c>
      <c r="G387" s="3">
        <v>2022</v>
      </c>
      <c r="H387" s="3">
        <v>2021</v>
      </c>
      <c r="I387" s="4">
        <v>146699</v>
      </c>
      <c r="J387" s="3" t="s">
        <v>52</v>
      </c>
      <c r="K387" s="4">
        <v>29596.720000000001</v>
      </c>
      <c r="L387" s="4">
        <v>110024</v>
      </c>
      <c r="M387" s="3" t="s">
        <v>52</v>
      </c>
      <c r="N387" s="4">
        <v>22707.18</v>
      </c>
      <c r="O387" s="4">
        <v>110024</v>
      </c>
      <c r="P387" s="3" t="s">
        <v>52</v>
      </c>
      <c r="Q387" s="4">
        <v>23296.92</v>
      </c>
      <c r="R387" s="3">
        <v>-87.715563711878701</v>
      </c>
      <c r="S387" s="3">
        <v>41.916065271085003</v>
      </c>
      <c r="T387" s="3" t="s">
        <v>3383</v>
      </c>
      <c r="U387" s="3" t="s">
        <v>33</v>
      </c>
      <c r="V387" s="3" t="s">
        <v>332</v>
      </c>
      <c r="W387" s="3" t="s">
        <v>618</v>
      </c>
      <c r="X387" s="3" t="s">
        <v>235</v>
      </c>
      <c r="Y387" s="3" t="s">
        <v>38</v>
      </c>
      <c r="Z387" s="3" t="s">
        <v>334</v>
      </c>
      <c r="AA387" s="8">
        <f>Table1[[#This Row],[2022 AV (BOR final)]]-Table1[[#This Row],[2021 AV (BOR final)]]</f>
        <v>-36675</v>
      </c>
      <c r="AB387" s="8">
        <f>Table1[[#This Row],[2023 AV (BOR final)]]-Table1[[#This Row],[2022 AV (BOR final)]]</f>
        <v>0</v>
      </c>
      <c r="AC387" s="8">
        <f>Table1[[#This Row],[2022 Tax Bill]]-Table1[[#This Row],[2021 Tax Bill]]</f>
        <v>-6889.5400000000009</v>
      </c>
      <c r="AD387" s="3">
        <f>COUNTIF(D:D,Table1[[#This Row],[Project Name]])</f>
        <v>1</v>
      </c>
      <c r="AE387" s="2">
        <f>IF(Table1[[#This Row],[Year Accepted]]=2022,Table1[[#This Row],[2021 AV (BOR final)]],Table1[[#This Row],[2022 AV (BOR final)]])</f>
        <v>146699</v>
      </c>
      <c r="AF387" s="2">
        <f>IF(Table1[[#This Row],[Year Accepted]]=2022,Table1[[#This Row],[2022 AV (BOR final)]],Table1[[#This Row],[2023 AV (BOR final)]])</f>
        <v>110024</v>
      </c>
      <c r="AG387" s="2">
        <f>IF(Table1[[#This Row],[Year Accepted]]=2022,Table1[[#This Row],[2021 Tax Bill]],Table1[[#This Row],[2022 Tax Bill]])</f>
        <v>29596.720000000001</v>
      </c>
      <c r="AH387" s="2">
        <f>IF(Table1[[#This Row],[Year Accepted]]=2022,Table1[[#This Row],[2022 Tax Bill]],Table1[[#This Row],[2023 Tax Bill]])</f>
        <v>22707.18</v>
      </c>
    </row>
    <row r="388" spans="1:34" x14ac:dyDescent="0.25">
      <c r="A388" s="3" t="s">
        <v>25</v>
      </c>
      <c r="B388" s="3" t="s">
        <v>26</v>
      </c>
      <c r="C388" s="3" t="s">
        <v>228</v>
      </c>
      <c r="D388" s="3" t="s">
        <v>2044</v>
      </c>
      <c r="E388" s="3" t="s">
        <v>2045</v>
      </c>
      <c r="F388" s="3" t="s">
        <v>2046</v>
      </c>
      <c r="G388" s="3">
        <v>2022</v>
      </c>
      <c r="H388" s="3">
        <v>2021</v>
      </c>
      <c r="I388" s="4">
        <v>45444</v>
      </c>
      <c r="J388" s="3" t="s">
        <v>247</v>
      </c>
      <c r="K388" s="4">
        <v>9168.41</v>
      </c>
      <c r="L388" s="4">
        <v>29537</v>
      </c>
      <c r="M388" s="3" t="s">
        <v>247</v>
      </c>
      <c r="N388" s="4">
        <v>6095.94</v>
      </c>
      <c r="O388" s="4">
        <v>29537</v>
      </c>
      <c r="P388" s="3" t="s">
        <v>247</v>
      </c>
      <c r="Q388" s="4">
        <v>6254.26</v>
      </c>
      <c r="R388" s="3">
        <v>-87.713363390022394</v>
      </c>
      <c r="S388" s="3">
        <v>41.917027476848197</v>
      </c>
      <c r="T388" s="3" t="s">
        <v>2047</v>
      </c>
      <c r="U388" s="3" t="s">
        <v>33</v>
      </c>
      <c r="V388" s="3" t="s">
        <v>332</v>
      </c>
      <c r="W388" s="3" t="s">
        <v>618</v>
      </c>
      <c r="X388" s="3" t="s">
        <v>235</v>
      </c>
      <c r="Y388" s="3" t="s">
        <v>38</v>
      </c>
      <c r="Z388" s="3" t="s">
        <v>334</v>
      </c>
      <c r="AA388" s="8">
        <f>Table1[[#This Row],[2022 AV (BOR final)]]-Table1[[#This Row],[2021 AV (BOR final)]]</f>
        <v>-15907</v>
      </c>
      <c r="AB388" s="8">
        <f>Table1[[#This Row],[2023 AV (BOR final)]]-Table1[[#This Row],[2022 AV (BOR final)]]</f>
        <v>0</v>
      </c>
      <c r="AC388" s="8">
        <f>Table1[[#This Row],[2022 Tax Bill]]-Table1[[#This Row],[2021 Tax Bill]]</f>
        <v>-3072.4700000000003</v>
      </c>
      <c r="AD388" s="3">
        <f>COUNTIF(D:D,Table1[[#This Row],[Project Name]])</f>
        <v>3</v>
      </c>
      <c r="AE388" s="2">
        <f>IF(Table1[[#This Row],[Year Accepted]]=2022,Table1[[#This Row],[2021 AV (BOR final)]],Table1[[#This Row],[2022 AV (BOR final)]])</f>
        <v>45444</v>
      </c>
      <c r="AF388" s="2">
        <f>IF(Table1[[#This Row],[Year Accepted]]=2022,Table1[[#This Row],[2022 AV (BOR final)]],Table1[[#This Row],[2023 AV (BOR final)]])</f>
        <v>29537</v>
      </c>
      <c r="AG388" s="2">
        <f>IF(Table1[[#This Row],[Year Accepted]]=2022,Table1[[#This Row],[2021 Tax Bill]],Table1[[#This Row],[2022 Tax Bill]])</f>
        <v>9168.41</v>
      </c>
      <c r="AH388" s="2">
        <f>IF(Table1[[#This Row],[Year Accepted]]=2022,Table1[[#This Row],[2022 Tax Bill]],Table1[[#This Row],[2023 Tax Bill]])</f>
        <v>6095.94</v>
      </c>
    </row>
    <row r="389" spans="1:34" x14ac:dyDescent="0.25">
      <c r="A389" s="3" t="s">
        <v>25</v>
      </c>
      <c r="B389" s="3" t="s">
        <v>26</v>
      </c>
      <c r="C389" s="3" t="s">
        <v>228</v>
      </c>
      <c r="D389" s="3" t="s">
        <v>2044</v>
      </c>
      <c r="E389" s="3" t="s">
        <v>3670</v>
      </c>
      <c r="F389" s="3" t="s">
        <v>3671</v>
      </c>
      <c r="G389" s="3">
        <v>2022</v>
      </c>
      <c r="H389" s="3">
        <v>2021</v>
      </c>
      <c r="I389" s="4">
        <v>45462</v>
      </c>
      <c r="J389" s="3" t="s">
        <v>247</v>
      </c>
      <c r="K389" s="4">
        <v>9172.0400000000009</v>
      </c>
      <c r="L389" s="4">
        <v>29550</v>
      </c>
      <c r="M389" s="3" t="s">
        <v>247</v>
      </c>
      <c r="N389" s="4">
        <v>6098.62</v>
      </c>
      <c r="O389" s="4">
        <v>29550</v>
      </c>
      <c r="P389" s="3" t="s">
        <v>247</v>
      </c>
      <c r="Q389" s="4">
        <v>6257.07</v>
      </c>
      <c r="R389" s="3">
        <v>-87.713271597851204</v>
      </c>
      <c r="S389" s="3">
        <v>41.917028572513999</v>
      </c>
      <c r="T389" s="3" t="s">
        <v>3672</v>
      </c>
      <c r="U389" s="3" t="s">
        <v>33</v>
      </c>
      <c r="V389" s="3" t="s">
        <v>332</v>
      </c>
      <c r="W389" s="3" t="s">
        <v>618</v>
      </c>
      <c r="X389" s="3" t="s">
        <v>235</v>
      </c>
      <c r="Y389" s="3" t="s">
        <v>38</v>
      </c>
      <c r="Z389" s="3" t="s">
        <v>334</v>
      </c>
      <c r="AA389" s="8">
        <f>Table1[[#This Row],[2022 AV (BOR final)]]-Table1[[#This Row],[2021 AV (BOR final)]]</f>
        <v>-15912</v>
      </c>
      <c r="AB389" s="8">
        <f>Table1[[#This Row],[2023 AV (BOR final)]]-Table1[[#This Row],[2022 AV (BOR final)]]</f>
        <v>0</v>
      </c>
      <c r="AC389" s="8">
        <f>Table1[[#This Row],[2022 Tax Bill]]-Table1[[#This Row],[2021 Tax Bill]]</f>
        <v>-3073.420000000001</v>
      </c>
      <c r="AD389" s="3">
        <f>COUNTIF(D:D,Table1[[#This Row],[Project Name]])</f>
        <v>3</v>
      </c>
      <c r="AE389" s="2">
        <f>IF(Table1[[#This Row],[Year Accepted]]=2022,Table1[[#This Row],[2021 AV (BOR final)]],Table1[[#This Row],[2022 AV (BOR final)]])</f>
        <v>45462</v>
      </c>
      <c r="AF389" s="2">
        <f>IF(Table1[[#This Row],[Year Accepted]]=2022,Table1[[#This Row],[2022 AV (BOR final)]],Table1[[#This Row],[2023 AV (BOR final)]])</f>
        <v>29550</v>
      </c>
      <c r="AG389" s="2">
        <f>IF(Table1[[#This Row],[Year Accepted]]=2022,Table1[[#This Row],[2021 Tax Bill]],Table1[[#This Row],[2022 Tax Bill]])</f>
        <v>9172.0400000000009</v>
      </c>
      <c r="AH389" s="2">
        <f>IF(Table1[[#This Row],[Year Accepted]]=2022,Table1[[#This Row],[2022 Tax Bill]],Table1[[#This Row],[2023 Tax Bill]])</f>
        <v>6098.62</v>
      </c>
    </row>
    <row r="390" spans="1:34" x14ac:dyDescent="0.25">
      <c r="A390" s="3" t="s">
        <v>25</v>
      </c>
      <c r="B390" s="3" t="s">
        <v>26</v>
      </c>
      <c r="C390" s="3" t="s">
        <v>228</v>
      </c>
      <c r="D390" s="3" t="s">
        <v>2044</v>
      </c>
      <c r="E390" s="3" t="s">
        <v>4095</v>
      </c>
      <c r="F390" s="3" t="s">
        <v>4096</v>
      </c>
      <c r="G390" s="3">
        <v>2022</v>
      </c>
      <c r="H390" s="3">
        <v>2021</v>
      </c>
      <c r="I390" s="4">
        <v>72257</v>
      </c>
      <c r="J390" s="3" t="s">
        <v>247</v>
      </c>
      <c r="K390" s="4">
        <v>14577.95</v>
      </c>
      <c r="L390" s="4">
        <v>46967</v>
      </c>
      <c r="M390" s="3" t="s">
        <v>247</v>
      </c>
      <c r="N390" s="4">
        <v>9693.2099999999991</v>
      </c>
      <c r="O390" s="4">
        <v>46967</v>
      </c>
      <c r="P390" s="3" t="s">
        <v>247</v>
      </c>
      <c r="Q390" s="4">
        <v>9945.02</v>
      </c>
      <c r="R390" s="3">
        <v>-87.713088012772303</v>
      </c>
      <c r="S390" s="3">
        <v>41.917030791896799</v>
      </c>
      <c r="T390" s="3" t="s">
        <v>4097</v>
      </c>
      <c r="U390" s="3" t="s">
        <v>33</v>
      </c>
      <c r="V390" s="3" t="s">
        <v>332</v>
      </c>
      <c r="W390" s="3" t="s">
        <v>618</v>
      </c>
      <c r="X390" s="3" t="s">
        <v>235</v>
      </c>
      <c r="Y390" s="3" t="s">
        <v>38</v>
      </c>
      <c r="Z390" s="3" t="s">
        <v>334</v>
      </c>
      <c r="AA390" s="8">
        <f>Table1[[#This Row],[2022 AV (BOR final)]]-Table1[[#This Row],[2021 AV (BOR final)]]</f>
        <v>-25290</v>
      </c>
      <c r="AB390" s="8">
        <f>Table1[[#This Row],[2023 AV (BOR final)]]-Table1[[#This Row],[2022 AV (BOR final)]]</f>
        <v>0</v>
      </c>
      <c r="AC390" s="8">
        <f>Table1[[#This Row],[2022 Tax Bill]]-Table1[[#This Row],[2021 Tax Bill]]</f>
        <v>-4884.7400000000016</v>
      </c>
      <c r="AD390" s="3">
        <f>COUNTIF(D:D,Table1[[#This Row],[Project Name]])</f>
        <v>3</v>
      </c>
      <c r="AE390" s="2">
        <f>IF(Table1[[#This Row],[Year Accepted]]=2022,Table1[[#This Row],[2021 AV (BOR final)]],Table1[[#This Row],[2022 AV (BOR final)]])</f>
        <v>72257</v>
      </c>
      <c r="AF390" s="2">
        <f>IF(Table1[[#This Row],[Year Accepted]]=2022,Table1[[#This Row],[2022 AV (BOR final)]],Table1[[#This Row],[2023 AV (BOR final)]])</f>
        <v>46967</v>
      </c>
      <c r="AG390" s="2">
        <f>IF(Table1[[#This Row],[Year Accepted]]=2022,Table1[[#This Row],[2021 Tax Bill]],Table1[[#This Row],[2022 Tax Bill]])</f>
        <v>14577.95</v>
      </c>
      <c r="AH390" s="2">
        <f>IF(Table1[[#This Row],[Year Accepted]]=2022,Table1[[#This Row],[2022 Tax Bill]],Table1[[#This Row],[2023 Tax Bill]])</f>
        <v>9693.2099999999991</v>
      </c>
    </row>
    <row r="391" spans="1:34" x14ac:dyDescent="0.25">
      <c r="A391" s="3" t="s">
        <v>25</v>
      </c>
      <c r="B391" s="3" t="s">
        <v>26</v>
      </c>
      <c r="C391" s="3" t="s">
        <v>228</v>
      </c>
      <c r="D391" s="3" t="s">
        <v>1670</v>
      </c>
      <c r="E391" s="3" t="s">
        <v>3212</v>
      </c>
      <c r="F391" s="3" t="s">
        <v>3213</v>
      </c>
      <c r="G391" s="3">
        <v>2022</v>
      </c>
      <c r="H391" s="3">
        <v>2021</v>
      </c>
      <c r="I391" s="4">
        <v>76241</v>
      </c>
      <c r="J391" s="3" t="s">
        <v>247</v>
      </c>
      <c r="K391" s="4">
        <v>15331.38</v>
      </c>
      <c r="L391" s="4">
        <v>49558</v>
      </c>
      <c r="M391" s="3" t="s">
        <v>247</v>
      </c>
      <c r="N391" s="4">
        <v>10193.219999999999</v>
      </c>
      <c r="O391" s="4">
        <v>49556</v>
      </c>
      <c r="P391" s="3" t="s">
        <v>247</v>
      </c>
      <c r="Q391" s="4">
        <v>10487.24</v>
      </c>
      <c r="R391" s="3">
        <v>-87.710623579692594</v>
      </c>
      <c r="S391" s="3">
        <v>41.9134878835808</v>
      </c>
      <c r="T391" s="3" t="s">
        <v>3214</v>
      </c>
      <c r="U391" s="3" t="s">
        <v>33</v>
      </c>
      <c r="V391" s="3" t="s">
        <v>332</v>
      </c>
      <c r="W391" s="3" t="s">
        <v>333</v>
      </c>
      <c r="X391" s="3" t="s">
        <v>235</v>
      </c>
      <c r="Y391" s="3" t="s">
        <v>264</v>
      </c>
      <c r="Z391" s="3" t="s">
        <v>334</v>
      </c>
      <c r="AA391" s="8">
        <f>Table1[[#This Row],[2022 AV (BOR final)]]-Table1[[#This Row],[2021 AV (BOR final)]]</f>
        <v>-26683</v>
      </c>
      <c r="AB391" s="8">
        <f>Table1[[#This Row],[2023 AV (BOR final)]]-Table1[[#This Row],[2022 AV (BOR final)]]</f>
        <v>-2</v>
      </c>
      <c r="AC391" s="8">
        <f>Table1[[#This Row],[2022 Tax Bill]]-Table1[[#This Row],[2021 Tax Bill]]</f>
        <v>-5138.16</v>
      </c>
      <c r="AD391" s="3">
        <f>COUNTIF(D:D,Table1[[#This Row],[Project Name]])</f>
        <v>4</v>
      </c>
      <c r="AE391" s="2">
        <f>IF(Table1[[#This Row],[Year Accepted]]=2022,Table1[[#This Row],[2021 AV (BOR final)]],Table1[[#This Row],[2022 AV (BOR final)]])</f>
        <v>76241</v>
      </c>
      <c r="AF391" s="2">
        <f>IF(Table1[[#This Row],[Year Accepted]]=2022,Table1[[#This Row],[2022 AV (BOR final)]],Table1[[#This Row],[2023 AV (BOR final)]])</f>
        <v>49558</v>
      </c>
      <c r="AG391" s="2">
        <f>IF(Table1[[#This Row],[Year Accepted]]=2022,Table1[[#This Row],[2021 Tax Bill]],Table1[[#This Row],[2022 Tax Bill]])</f>
        <v>15331.38</v>
      </c>
      <c r="AH391" s="2">
        <f>IF(Table1[[#This Row],[Year Accepted]]=2022,Table1[[#This Row],[2022 Tax Bill]],Table1[[#This Row],[2023 Tax Bill]])</f>
        <v>10193.219999999999</v>
      </c>
    </row>
    <row r="392" spans="1:34" x14ac:dyDescent="0.25">
      <c r="A392" s="3" t="s">
        <v>25</v>
      </c>
      <c r="B392" s="3" t="s">
        <v>26</v>
      </c>
      <c r="C392" s="3" t="s">
        <v>228</v>
      </c>
      <c r="D392" s="3" t="s">
        <v>1670</v>
      </c>
      <c r="E392" s="3" t="s">
        <v>1671</v>
      </c>
      <c r="F392" s="3" t="s">
        <v>1672</v>
      </c>
      <c r="G392" s="3">
        <v>2022</v>
      </c>
      <c r="H392" s="3">
        <v>2021</v>
      </c>
      <c r="I392" s="4">
        <v>35125</v>
      </c>
      <c r="J392" s="3" t="s">
        <v>247</v>
      </c>
      <c r="K392" s="4">
        <v>7063.33</v>
      </c>
      <c r="L392" s="4">
        <v>22831</v>
      </c>
      <c r="M392" s="3" t="s">
        <v>247</v>
      </c>
      <c r="N392" s="4">
        <v>4695.93</v>
      </c>
      <c r="O392" s="4">
        <v>22831</v>
      </c>
      <c r="P392" s="3" t="s">
        <v>247</v>
      </c>
      <c r="Q392" s="4">
        <v>4831.57</v>
      </c>
      <c r="R392" s="3">
        <v>-87.710618872867997</v>
      </c>
      <c r="S392" s="3">
        <v>41.913364280051802</v>
      </c>
      <c r="T392" s="3" t="s">
        <v>1673</v>
      </c>
      <c r="U392" s="3" t="s">
        <v>33</v>
      </c>
      <c r="V392" s="3" t="s">
        <v>332</v>
      </c>
      <c r="W392" s="3" t="s">
        <v>333</v>
      </c>
      <c r="X392" s="3" t="s">
        <v>235</v>
      </c>
      <c r="Y392" s="3" t="s">
        <v>264</v>
      </c>
      <c r="Z392" s="3" t="s">
        <v>334</v>
      </c>
      <c r="AA392" s="8">
        <f>Table1[[#This Row],[2022 AV (BOR final)]]-Table1[[#This Row],[2021 AV (BOR final)]]</f>
        <v>-12294</v>
      </c>
      <c r="AB392" s="8">
        <f>Table1[[#This Row],[2023 AV (BOR final)]]-Table1[[#This Row],[2022 AV (BOR final)]]</f>
        <v>0</v>
      </c>
      <c r="AC392" s="8">
        <f>Table1[[#This Row],[2022 Tax Bill]]-Table1[[#This Row],[2021 Tax Bill]]</f>
        <v>-2367.3999999999996</v>
      </c>
      <c r="AD392" s="3">
        <f>COUNTIF(D:D,Table1[[#This Row],[Project Name]])</f>
        <v>4</v>
      </c>
      <c r="AE392" s="2">
        <f>IF(Table1[[#This Row],[Year Accepted]]=2022,Table1[[#This Row],[2021 AV (BOR final)]],Table1[[#This Row],[2022 AV (BOR final)]])</f>
        <v>35125</v>
      </c>
      <c r="AF392" s="2">
        <f>IF(Table1[[#This Row],[Year Accepted]]=2022,Table1[[#This Row],[2022 AV (BOR final)]],Table1[[#This Row],[2023 AV (BOR final)]])</f>
        <v>22831</v>
      </c>
      <c r="AG392" s="2">
        <f>IF(Table1[[#This Row],[Year Accepted]]=2022,Table1[[#This Row],[2021 Tax Bill]],Table1[[#This Row],[2022 Tax Bill]])</f>
        <v>7063.33</v>
      </c>
      <c r="AH392" s="2">
        <f>IF(Table1[[#This Row],[Year Accepted]]=2022,Table1[[#This Row],[2022 Tax Bill]],Table1[[#This Row],[2023 Tax Bill]])</f>
        <v>4695.93</v>
      </c>
    </row>
    <row r="393" spans="1:34" x14ac:dyDescent="0.25">
      <c r="A393" s="3" t="s">
        <v>25</v>
      </c>
      <c r="B393" s="3" t="s">
        <v>26</v>
      </c>
      <c r="C393" s="3" t="s">
        <v>81</v>
      </c>
      <c r="D393" s="3" t="s">
        <v>3465</v>
      </c>
      <c r="E393" s="3" t="s">
        <v>3466</v>
      </c>
      <c r="F393" s="3" t="s">
        <v>3467</v>
      </c>
      <c r="G393" s="3">
        <v>2022</v>
      </c>
      <c r="H393" s="3">
        <v>2021</v>
      </c>
      <c r="I393" s="4">
        <v>62414</v>
      </c>
      <c r="J393" s="3" t="s">
        <v>126</v>
      </c>
      <c r="K393" s="4">
        <v>12550.91</v>
      </c>
      <c r="L393" s="4">
        <v>40567</v>
      </c>
      <c r="M393" s="3" t="s">
        <v>126</v>
      </c>
      <c r="N393" s="4">
        <v>8343.93</v>
      </c>
      <c r="O393" s="4">
        <v>40567</v>
      </c>
      <c r="P393" s="3" t="s">
        <v>126</v>
      </c>
      <c r="Q393" s="4">
        <v>8559.2199999999993</v>
      </c>
      <c r="R393" s="3">
        <v>-87.715589574074897</v>
      </c>
      <c r="S393" s="3">
        <v>41.802749630146401</v>
      </c>
      <c r="T393" s="3" t="s">
        <v>3468</v>
      </c>
      <c r="U393" s="3" t="s">
        <v>33</v>
      </c>
      <c r="V393" s="3" t="s">
        <v>544</v>
      </c>
      <c r="W393" s="3" t="s">
        <v>1408</v>
      </c>
      <c r="X393" s="3" t="s">
        <v>88</v>
      </c>
      <c r="Y393" s="3" t="s">
        <v>89</v>
      </c>
      <c r="Z393" s="3" t="s">
        <v>89</v>
      </c>
      <c r="AA393" s="8">
        <f>Table1[[#This Row],[2022 AV (BOR final)]]-Table1[[#This Row],[2021 AV (BOR final)]]</f>
        <v>-21847</v>
      </c>
      <c r="AB393" s="8">
        <f>Table1[[#This Row],[2023 AV (BOR final)]]-Table1[[#This Row],[2022 AV (BOR final)]]</f>
        <v>0</v>
      </c>
      <c r="AC393" s="8">
        <f>Table1[[#This Row],[2022 Tax Bill]]-Table1[[#This Row],[2021 Tax Bill]]</f>
        <v>-4206.9799999999996</v>
      </c>
      <c r="AD393" s="3">
        <f>COUNTIF(D:D,Table1[[#This Row],[Project Name]])</f>
        <v>1</v>
      </c>
      <c r="AE393" s="2">
        <f>IF(Table1[[#This Row],[Year Accepted]]=2022,Table1[[#This Row],[2021 AV (BOR final)]],Table1[[#This Row],[2022 AV (BOR final)]])</f>
        <v>62414</v>
      </c>
      <c r="AF393" s="2">
        <f>IF(Table1[[#This Row],[Year Accepted]]=2022,Table1[[#This Row],[2022 AV (BOR final)]],Table1[[#This Row],[2023 AV (BOR final)]])</f>
        <v>40567</v>
      </c>
      <c r="AG393" s="2">
        <f>IF(Table1[[#This Row],[Year Accepted]]=2022,Table1[[#This Row],[2021 Tax Bill]],Table1[[#This Row],[2022 Tax Bill]])</f>
        <v>12550.91</v>
      </c>
      <c r="AH393" s="2">
        <f>IF(Table1[[#This Row],[Year Accepted]]=2022,Table1[[#This Row],[2022 Tax Bill]],Table1[[#This Row],[2023 Tax Bill]])</f>
        <v>8343.93</v>
      </c>
    </row>
    <row r="394" spans="1:34" x14ac:dyDescent="0.25">
      <c r="A394" s="3" t="s">
        <v>25</v>
      </c>
      <c r="B394" s="3" t="s">
        <v>71</v>
      </c>
      <c r="C394" s="3" t="s">
        <v>81</v>
      </c>
      <c r="D394" s="3" t="s">
        <v>4399</v>
      </c>
      <c r="E394" s="3" t="s">
        <v>4400</v>
      </c>
      <c r="F394" s="3" t="s">
        <v>4401</v>
      </c>
      <c r="G394" s="3">
        <v>2022</v>
      </c>
      <c r="H394" s="3">
        <v>2021</v>
      </c>
      <c r="I394" s="4">
        <v>74941</v>
      </c>
      <c r="J394" s="3" t="s">
        <v>61</v>
      </c>
      <c r="K394" s="4">
        <v>15069.92</v>
      </c>
      <c r="L394" s="4">
        <v>74941</v>
      </c>
      <c r="M394" s="3" t="s">
        <v>61</v>
      </c>
      <c r="N394" s="4">
        <v>15414.04</v>
      </c>
      <c r="O394" s="4">
        <v>56204</v>
      </c>
      <c r="P394" s="3" t="s">
        <v>61</v>
      </c>
      <c r="Q394" s="4">
        <v>11858.48</v>
      </c>
      <c r="R394" s="3">
        <v>-87.703984632321394</v>
      </c>
      <c r="S394" s="3">
        <v>41.796351267004098</v>
      </c>
      <c r="T394" s="3" t="s">
        <v>4402</v>
      </c>
      <c r="U394" s="3" t="s">
        <v>33</v>
      </c>
      <c r="V394" s="3" t="s">
        <v>544</v>
      </c>
      <c r="W394" s="3" t="s">
        <v>1167</v>
      </c>
      <c r="X394" s="3" t="s">
        <v>88</v>
      </c>
      <c r="Y394" s="3" t="s">
        <v>89</v>
      </c>
      <c r="Z394" s="3" t="s">
        <v>89</v>
      </c>
      <c r="AA394" s="8">
        <f>Table1[[#This Row],[2022 AV (BOR final)]]-Table1[[#This Row],[2021 AV (BOR final)]]</f>
        <v>0</v>
      </c>
      <c r="AB394" s="8">
        <f>Table1[[#This Row],[2023 AV (BOR final)]]-Table1[[#This Row],[2022 AV (BOR final)]]</f>
        <v>-18737</v>
      </c>
      <c r="AC394" s="8">
        <f>Table1[[#This Row],[2022 Tax Bill]]-Table1[[#This Row],[2021 Tax Bill]]</f>
        <v>344.1200000000008</v>
      </c>
      <c r="AD394" s="3">
        <f>COUNTIF(D:D,Table1[[#This Row],[Project Name]])</f>
        <v>1</v>
      </c>
      <c r="AE394" s="2">
        <f>IF(Table1[[#This Row],[Year Accepted]]=2022,Table1[[#This Row],[2021 AV (BOR final)]],Table1[[#This Row],[2022 AV (BOR final)]])</f>
        <v>74941</v>
      </c>
      <c r="AF394" s="2">
        <f>IF(Table1[[#This Row],[Year Accepted]]=2022,Table1[[#This Row],[2022 AV (BOR final)]],Table1[[#This Row],[2023 AV (BOR final)]])</f>
        <v>74941</v>
      </c>
      <c r="AG394" s="2">
        <f>IF(Table1[[#This Row],[Year Accepted]]=2022,Table1[[#This Row],[2021 Tax Bill]],Table1[[#This Row],[2022 Tax Bill]])</f>
        <v>15069.92</v>
      </c>
      <c r="AH394" s="2">
        <f>IF(Table1[[#This Row],[Year Accepted]]=2022,Table1[[#This Row],[2022 Tax Bill]],Table1[[#This Row],[2023 Tax Bill]])</f>
        <v>15414.04</v>
      </c>
    </row>
    <row r="395" spans="1:34" x14ac:dyDescent="0.25">
      <c r="A395" s="3" t="s">
        <v>25</v>
      </c>
      <c r="B395" s="3" t="s">
        <v>26</v>
      </c>
      <c r="C395" s="3" t="s">
        <v>81</v>
      </c>
      <c r="D395" s="3" t="s">
        <v>1163</v>
      </c>
      <c r="E395" s="3" t="s">
        <v>1164</v>
      </c>
      <c r="F395" s="3" t="s">
        <v>1165</v>
      </c>
      <c r="G395" s="3">
        <v>2022</v>
      </c>
      <c r="H395" s="3">
        <v>2021</v>
      </c>
      <c r="I395" s="4">
        <v>83291</v>
      </c>
      <c r="J395" s="3" t="s">
        <v>61</v>
      </c>
      <c r="K395" s="4">
        <v>16749.060000000001</v>
      </c>
      <c r="L395" s="4">
        <v>54140</v>
      </c>
      <c r="M395" s="3" t="s">
        <v>61</v>
      </c>
      <c r="N395" s="4">
        <v>11135.63</v>
      </c>
      <c r="O395" s="4">
        <v>54140</v>
      </c>
      <c r="P395" s="3" t="s">
        <v>61</v>
      </c>
      <c r="Q395" s="4">
        <v>11422.97</v>
      </c>
      <c r="R395" s="3">
        <v>-87.707630404564597</v>
      </c>
      <c r="S395" s="3">
        <v>41.795097080763803</v>
      </c>
      <c r="T395" s="3" t="s">
        <v>1166</v>
      </c>
      <c r="U395" s="3" t="s">
        <v>33</v>
      </c>
      <c r="V395" s="3" t="s">
        <v>544</v>
      </c>
      <c r="W395" s="3" t="s">
        <v>1167</v>
      </c>
      <c r="X395" s="3" t="s">
        <v>88</v>
      </c>
      <c r="Y395" s="3" t="s">
        <v>89</v>
      </c>
      <c r="Z395" s="3" t="s">
        <v>89</v>
      </c>
      <c r="AA395" s="8">
        <f>Table1[[#This Row],[2022 AV (BOR final)]]-Table1[[#This Row],[2021 AV (BOR final)]]</f>
        <v>-29151</v>
      </c>
      <c r="AB395" s="8">
        <f>Table1[[#This Row],[2023 AV (BOR final)]]-Table1[[#This Row],[2022 AV (BOR final)]]</f>
        <v>0</v>
      </c>
      <c r="AC395" s="8">
        <f>Table1[[#This Row],[2022 Tax Bill]]-Table1[[#This Row],[2021 Tax Bill]]</f>
        <v>-5613.4300000000021</v>
      </c>
      <c r="AD395" s="3">
        <f>COUNTIF(D:D,Table1[[#This Row],[Project Name]])</f>
        <v>1</v>
      </c>
      <c r="AE395" s="2">
        <f>IF(Table1[[#This Row],[Year Accepted]]=2022,Table1[[#This Row],[2021 AV (BOR final)]],Table1[[#This Row],[2022 AV (BOR final)]])</f>
        <v>83291</v>
      </c>
      <c r="AF395" s="2">
        <f>IF(Table1[[#This Row],[Year Accepted]]=2022,Table1[[#This Row],[2022 AV (BOR final)]],Table1[[#This Row],[2023 AV (BOR final)]])</f>
        <v>54140</v>
      </c>
      <c r="AG395" s="2">
        <f>IF(Table1[[#This Row],[Year Accepted]]=2022,Table1[[#This Row],[2021 Tax Bill]],Table1[[#This Row],[2022 Tax Bill]])</f>
        <v>16749.060000000001</v>
      </c>
      <c r="AH395" s="2">
        <f>IF(Table1[[#This Row],[Year Accepted]]=2022,Table1[[#This Row],[2022 Tax Bill]],Table1[[#This Row],[2023 Tax Bill]])</f>
        <v>11135.63</v>
      </c>
    </row>
    <row r="396" spans="1:34" x14ac:dyDescent="0.25">
      <c r="A396" s="3" t="s">
        <v>25</v>
      </c>
      <c r="B396" s="3" t="s">
        <v>71</v>
      </c>
      <c r="C396" s="3" t="s">
        <v>81</v>
      </c>
      <c r="D396" s="3" t="s">
        <v>2414</v>
      </c>
      <c r="E396" s="3" t="s">
        <v>2415</v>
      </c>
      <c r="F396" s="3" t="s">
        <v>2416</v>
      </c>
      <c r="G396" s="3">
        <v>2022</v>
      </c>
      <c r="H396" s="3">
        <v>2021</v>
      </c>
      <c r="I396" s="4">
        <v>130585</v>
      </c>
      <c r="J396" s="3" t="s">
        <v>31</v>
      </c>
      <c r="K396" s="4">
        <v>27478.93</v>
      </c>
      <c r="L396" s="4">
        <v>97939</v>
      </c>
      <c r="M396" s="3" t="s">
        <v>31</v>
      </c>
      <c r="N396" s="4">
        <v>21409.94</v>
      </c>
      <c r="O396" s="4">
        <v>97939</v>
      </c>
      <c r="P396" s="3" t="s">
        <v>31</v>
      </c>
      <c r="Q396" s="4">
        <v>21709.9</v>
      </c>
      <c r="R396" s="3">
        <v>-87.701907147697099</v>
      </c>
      <c r="S396" s="3">
        <v>41.786530608065</v>
      </c>
      <c r="T396" s="3" t="s">
        <v>2417</v>
      </c>
      <c r="U396" s="3" t="s">
        <v>33</v>
      </c>
      <c r="V396" s="3" t="s">
        <v>544</v>
      </c>
      <c r="W396" s="3" t="s">
        <v>1167</v>
      </c>
      <c r="X396" s="3" t="s">
        <v>88</v>
      </c>
      <c r="Y396" s="3" t="s">
        <v>89</v>
      </c>
      <c r="Z396" s="3" t="s">
        <v>89</v>
      </c>
      <c r="AA396" s="8">
        <f>Table1[[#This Row],[2022 AV (BOR final)]]-Table1[[#This Row],[2021 AV (BOR final)]]</f>
        <v>-32646</v>
      </c>
      <c r="AB396" s="8">
        <f>Table1[[#This Row],[2023 AV (BOR final)]]-Table1[[#This Row],[2022 AV (BOR final)]]</f>
        <v>0</v>
      </c>
      <c r="AC396" s="8">
        <f>Table1[[#This Row],[2022 Tax Bill]]-Table1[[#This Row],[2021 Tax Bill]]</f>
        <v>-6068.9900000000016</v>
      </c>
      <c r="AD396" s="3">
        <f>COUNTIF(D:D,Table1[[#This Row],[Project Name]])</f>
        <v>1</v>
      </c>
      <c r="AE396" s="2">
        <f>IF(Table1[[#This Row],[Year Accepted]]=2022,Table1[[#This Row],[2021 AV (BOR final)]],Table1[[#This Row],[2022 AV (BOR final)]])</f>
        <v>130585</v>
      </c>
      <c r="AF396" s="2">
        <f>IF(Table1[[#This Row],[Year Accepted]]=2022,Table1[[#This Row],[2022 AV (BOR final)]],Table1[[#This Row],[2023 AV (BOR final)]])</f>
        <v>97939</v>
      </c>
      <c r="AG396" s="2">
        <f>IF(Table1[[#This Row],[Year Accepted]]=2022,Table1[[#This Row],[2021 Tax Bill]],Table1[[#This Row],[2022 Tax Bill]])</f>
        <v>27478.93</v>
      </c>
      <c r="AH396" s="2">
        <f>IF(Table1[[#This Row],[Year Accepted]]=2022,Table1[[#This Row],[2022 Tax Bill]],Table1[[#This Row],[2023 Tax Bill]])</f>
        <v>21409.94</v>
      </c>
    </row>
    <row r="397" spans="1:34" x14ac:dyDescent="0.25">
      <c r="A397" s="3" t="s">
        <v>25</v>
      </c>
      <c r="B397" s="3" t="s">
        <v>71</v>
      </c>
      <c r="C397" s="3" t="s">
        <v>81</v>
      </c>
      <c r="D397" s="3" t="s">
        <v>745</v>
      </c>
      <c r="E397" s="3" t="s">
        <v>746</v>
      </c>
      <c r="F397" s="3" t="s">
        <v>747</v>
      </c>
      <c r="G397" s="3">
        <v>2022</v>
      </c>
      <c r="H397" s="3">
        <v>2021</v>
      </c>
      <c r="I397" s="4">
        <v>79292</v>
      </c>
      <c r="J397" s="3" t="s">
        <v>61</v>
      </c>
      <c r="K397" s="4">
        <v>15944.89</v>
      </c>
      <c r="L397" s="4">
        <v>59470</v>
      </c>
      <c r="M397" s="3" t="s">
        <v>61</v>
      </c>
      <c r="N397" s="4">
        <v>12231.9</v>
      </c>
      <c r="O397" s="4">
        <v>59470</v>
      </c>
      <c r="P397" s="3" t="s">
        <v>61</v>
      </c>
      <c r="Q397" s="4">
        <v>12547.56</v>
      </c>
      <c r="R397" s="3">
        <v>-87.699280688440496</v>
      </c>
      <c r="S397" s="3">
        <v>41.784318787982102</v>
      </c>
      <c r="T397" s="3" t="s">
        <v>748</v>
      </c>
      <c r="U397" s="3" t="s">
        <v>33</v>
      </c>
      <c r="V397" s="3" t="s">
        <v>86</v>
      </c>
      <c r="W397" s="3" t="s">
        <v>87</v>
      </c>
      <c r="X397" s="3" t="s">
        <v>88</v>
      </c>
      <c r="Y397" s="3" t="s">
        <v>89</v>
      </c>
      <c r="Z397" s="3" t="s">
        <v>89</v>
      </c>
      <c r="AA397" s="8">
        <f>Table1[[#This Row],[2022 AV (BOR final)]]-Table1[[#This Row],[2021 AV (BOR final)]]</f>
        <v>-19822</v>
      </c>
      <c r="AB397" s="8">
        <f>Table1[[#This Row],[2023 AV (BOR final)]]-Table1[[#This Row],[2022 AV (BOR final)]]</f>
        <v>0</v>
      </c>
      <c r="AC397" s="8">
        <f>Table1[[#This Row],[2022 Tax Bill]]-Table1[[#This Row],[2021 Tax Bill]]</f>
        <v>-3712.99</v>
      </c>
      <c r="AD397" s="3">
        <f>COUNTIF(D:D,Table1[[#This Row],[Project Name]])</f>
        <v>1</v>
      </c>
      <c r="AE397" s="2">
        <f>IF(Table1[[#This Row],[Year Accepted]]=2022,Table1[[#This Row],[2021 AV (BOR final)]],Table1[[#This Row],[2022 AV (BOR final)]])</f>
        <v>79292</v>
      </c>
      <c r="AF397" s="2">
        <f>IF(Table1[[#This Row],[Year Accepted]]=2022,Table1[[#This Row],[2022 AV (BOR final)]],Table1[[#This Row],[2023 AV (BOR final)]])</f>
        <v>59470</v>
      </c>
      <c r="AG397" s="2">
        <f>IF(Table1[[#This Row],[Year Accepted]]=2022,Table1[[#This Row],[2021 Tax Bill]],Table1[[#This Row],[2022 Tax Bill]])</f>
        <v>15944.89</v>
      </c>
      <c r="AH397" s="2">
        <f>IF(Table1[[#This Row],[Year Accepted]]=2022,Table1[[#This Row],[2022 Tax Bill]],Table1[[#This Row],[2023 Tax Bill]])</f>
        <v>12231.9</v>
      </c>
    </row>
    <row r="398" spans="1:34" x14ac:dyDescent="0.25">
      <c r="A398" s="3" t="s">
        <v>25</v>
      </c>
      <c r="B398" s="3" t="s">
        <v>26</v>
      </c>
      <c r="C398" s="3" t="s">
        <v>81</v>
      </c>
      <c r="D398" s="3" t="s">
        <v>3384</v>
      </c>
      <c r="E398" s="3" t="s">
        <v>3385</v>
      </c>
      <c r="F398" s="3" t="s">
        <v>3386</v>
      </c>
      <c r="G398" s="3">
        <v>2022</v>
      </c>
      <c r="H398" s="3">
        <v>2021</v>
      </c>
      <c r="I398" s="4">
        <v>64979</v>
      </c>
      <c r="J398" s="3" t="s">
        <v>126</v>
      </c>
      <c r="K398" s="4">
        <v>13066.65</v>
      </c>
      <c r="L398" s="4">
        <v>42236</v>
      </c>
      <c r="M398" s="3" t="s">
        <v>126</v>
      </c>
      <c r="N398" s="4">
        <v>8687.17</v>
      </c>
      <c r="O398" s="4">
        <v>42236</v>
      </c>
      <c r="P398" s="3" t="s">
        <v>126</v>
      </c>
      <c r="Q398" s="4">
        <v>8911.35</v>
      </c>
      <c r="R398" s="3">
        <v>-87.690662423476695</v>
      </c>
      <c r="S398" s="3">
        <v>41.781151065781401</v>
      </c>
      <c r="T398" s="3" t="s">
        <v>3387</v>
      </c>
      <c r="U398" s="3" t="s">
        <v>33</v>
      </c>
      <c r="V398" s="3" t="s">
        <v>688</v>
      </c>
      <c r="W398" s="3" t="s">
        <v>87</v>
      </c>
      <c r="X398" s="3" t="s">
        <v>214</v>
      </c>
      <c r="Y398" s="3" t="s">
        <v>354</v>
      </c>
      <c r="Z398" s="3" t="s">
        <v>38</v>
      </c>
      <c r="AA398" s="8">
        <f>Table1[[#This Row],[2022 AV (BOR final)]]-Table1[[#This Row],[2021 AV (BOR final)]]</f>
        <v>-22743</v>
      </c>
      <c r="AB398" s="8">
        <f>Table1[[#This Row],[2023 AV (BOR final)]]-Table1[[#This Row],[2022 AV (BOR final)]]</f>
        <v>0</v>
      </c>
      <c r="AC398" s="8">
        <f>Table1[[#This Row],[2022 Tax Bill]]-Table1[[#This Row],[2021 Tax Bill]]</f>
        <v>-4379.4799999999996</v>
      </c>
      <c r="AD398" s="3">
        <f>COUNTIF(D:D,Table1[[#This Row],[Project Name]])</f>
        <v>1</v>
      </c>
      <c r="AE398" s="2">
        <f>IF(Table1[[#This Row],[Year Accepted]]=2022,Table1[[#This Row],[2021 AV (BOR final)]],Table1[[#This Row],[2022 AV (BOR final)]])</f>
        <v>64979</v>
      </c>
      <c r="AF398" s="2">
        <f>IF(Table1[[#This Row],[Year Accepted]]=2022,Table1[[#This Row],[2022 AV (BOR final)]],Table1[[#This Row],[2023 AV (BOR final)]])</f>
        <v>42236</v>
      </c>
      <c r="AG398" s="2">
        <f>IF(Table1[[#This Row],[Year Accepted]]=2022,Table1[[#This Row],[2021 Tax Bill]],Table1[[#This Row],[2022 Tax Bill]])</f>
        <v>13066.65</v>
      </c>
      <c r="AH398" s="2">
        <f>IF(Table1[[#This Row],[Year Accepted]]=2022,Table1[[#This Row],[2022 Tax Bill]],Table1[[#This Row],[2023 Tax Bill]])</f>
        <v>8687.17</v>
      </c>
    </row>
    <row r="399" spans="1:34" x14ac:dyDescent="0.25">
      <c r="A399" s="3" t="s">
        <v>25</v>
      </c>
      <c r="B399" s="3" t="s">
        <v>71</v>
      </c>
      <c r="C399" s="3" t="s">
        <v>81</v>
      </c>
      <c r="D399" s="3" t="s">
        <v>207</v>
      </c>
      <c r="E399" s="3" t="s">
        <v>208</v>
      </c>
      <c r="F399" s="3" t="s">
        <v>209</v>
      </c>
      <c r="G399" s="3">
        <v>2022</v>
      </c>
      <c r="H399" s="3">
        <v>2021</v>
      </c>
      <c r="I399" s="4">
        <v>27685</v>
      </c>
      <c r="J399" s="3" t="s">
        <v>61</v>
      </c>
      <c r="K399" s="4">
        <v>6301.25</v>
      </c>
      <c r="L399" s="4">
        <v>20765</v>
      </c>
      <c r="M399" s="3" t="s">
        <v>61</v>
      </c>
      <c r="N399" s="4">
        <v>4857.49</v>
      </c>
      <c r="O399" s="4">
        <v>20765</v>
      </c>
      <c r="P399" s="3" t="s">
        <v>61</v>
      </c>
      <c r="Q399" s="4">
        <v>4981.2</v>
      </c>
      <c r="R399" s="3">
        <v>-87.714681857863397</v>
      </c>
      <c r="S399" s="3">
        <v>41.7785075320676</v>
      </c>
      <c r="T399" s="3" t="s">
        <v>210</v>
      </c>
      <c r="U399" s="3" t="s">
        <v>33</v>
      </c>
      <c r="V399" s="3" t="s">
        <v>211</v>
      </c>
      <c r="W399" s="3" t="s">
        <v>212</v>
      </c>
      <c r="X399" s="3" t="s">
        <v>88</v>
      </c>
      <c r="Y399" s="3" t="s">
        <v>213</v>
      </c>
      <c r="Z399" s="3" t="s">
        <v>214</v>
      </c>
      <c r="AA399" s="8">
        <f>Table1[[#This Row],[2022 AV (BOR final)]]-Table1[[#This Row],[2021 AV (BOR final)]]</f>
        <v>-6920</v>
      </c>
      <c r="AB399" s="8">
        <f>Table1[[#This Row],[2023 AV (BOR final)]]-Table1[[#This Row],[2022 AV (BOR final)]]</f>
        <v>0</v>
      </c>
      <c r="AC399" s="8">
        <f>Table1[[#This Row],[2022 Tax Bill]]-Table1[[#This Row],[2021 Tax Bill]]</f>
        <v>-1443.7600000000002</v>
      </c>
      <c r="AD399" s="3">
        <f>COUNTIF(D:D,Table1[[#This Row],[Project Name]])</f>
        <v>3</v>
      </c>
      <c r="AE399" s="2">
        <f>IF(Table1[[#This Row],[Year Accepted]]=2022,Table1[[#This Row],[2021 AV (BOR final)]],Table1[[#This Row],[2022 AV (BOR final)]])</f>
        <v>27685</v>
      </c>
      <c r="AF399" s="2">
        <f>IF(Table1[[#This Row],[Year Accepted]]=2022,Table1[[#This Row],[2022 AV (BOR final)]],Table1[[#This Row],[2023 AV (BOR final)]])</f>
        <v>20765</v>
      </c>
      <c r="AG399" s="2">
        <f>IF(Table1[[#This Row],[Year Accepted]]=2022,Table1[[#This Row],[2021 Tax Bill]],Table1[[#This Row],[2022 Tax Bill]])</f>
        <v>6301.25</v>
      </c>
      <c r="AH399" s="2">
        <f>IF(Table1[[#This Row],[Year Accepted]]=2022,Table1[[#This Row],[2022 Tax Bill]],Table1[[#This Row],[2023 Tax Bill]])</f>
        <v>4857.49</v>
      </c>
    </row>
    <row r="400" spans="1:34" x14ac:dyDescent="0.25">
      <c r="A400" s="3" t="s">
        <v>25</v>
      </c>
      <c r="B400" s="3" t="s">
        <v>71</v>
      </c>
      <c r="C400" s="3" t="s">
        <v>81</v>
      </c>
      <c r="D400" s="3" t="s">
        <v>207</v>
      </c>
      <c r="E400" s="3" t="s">
        <v>2288</v>
      </c>
      <c r="F400" s="3" t="s">
        <v>2289</v>
      </c>
      <c r="G400" s="3">
        <v>2022</v>
      </c>
      <c r="H400" s="3">
        <v>2021</v>
      </c>
      <c r="I400" s="4">
        <v>27685</v>
      </c>
      <c r="J400" s="3" t="s">
        <v>61</v>
      </c>
      <c r="K400" s="4">
        <v>6301.25</v>
      </c>
      <c r="L400" s="4">
        <v>20765</v>
      </c>
      <c r="M400" s="3" t="s">
        <v>61</v>
      </c>
      <c r="N400" s="4">
        <v>4857.49</v>
      </c>
      <c r="O400" s="4">
        <v>20763</v>
      </c>
      <c r="P400" s="3" t="s">
        <v>61</v>
      </c>
      <c r="Q400" s="4">
        <v>4980.7299999999996</v>
      </c>
      <c r="R400" s="3">
        <v>-87.714590186528497</v>
      </c>
      <c r="S400" s="3">
        <v>41.778508986685203</v>
      </c>
      <c r="T400" s="3" t="s">
        <v>2290</v>
      </c>
      <c r="U400" s="3" t="s">
        <v>33</v>
      </c>
      <c r="V400" s="3" t="s">
        <v>211</v>
      </c>
      <c r="W400" s="3" t="s">
        <v>212</v>
      </c>
      <c r="X400" s="3" t="s">
        <v>88</v>
      </c>
      <c r="Y400" s="3" t="s">
        <v>213</v>
      </c>
      <c r="Z400" s="3" t="s">
        <v>214</v>
      </c>
      <c r="AA400" s="8">
        <f>Table1[[#This Row],[2022 AV (BOR final)]]-Table1[[#This Row],[2021 AV (BOR final)]]</f>
        <v>-6920</v>
      </c>
      <c r="AB400" s="8">
        <f>Table1[[#This Row],[2023 AV (BOR final)]]-Table1[[#This Row],[2022 AV (BOR final)]]</f>
        <v>-2</v>
      </c>
      <c r="AC400" s="8">
        <f>Table1[[#This Row],[2022 Tax Bill]]-Table1[[#This Row],[2021 Tax Bill]]</f>
        <v>-1443.7600000000002</v>
      </c>
      <c r="AD400" s="3">
        <f>COUNTIF(D:D,Table1[[#This Row],[Project Name]])</f>
        <v>3</v>
      </c>
      <c r="AE400" s="2">
        <f>IF(Table1[[#This Row],[Year Accepted]]=2022,Table1[[#This Row],[2021 AV (BOR final)]],Table1[[#This Row],[2022 AV (BOR final)]])</f>
        <v>27685</v>
      </c>
      <c r="AF400" s="2">
        <f>IF(Table1[[#This Row],[Year Accepted]]=2022,Table1[[#This Row],[2022 AV (BOR final)]],Table1[[#This Row],[2023 AV (BOR final)]])</f>
        <v>20765</v>
      </c>
      <c r="AG400" s="2">
        <f>IF(Table1[[#This Row],[Year Accepted]]=2022,Table1[[#This Row],[2021 Tax Bill]],Table1[[#This Row],[2022 Tax Bill]])</f>
        <v>6301.25</v>
      </c>
      <c r="AH400" s="2">
        <f>IF(Table1[[#This Row],[Year Accepted]]=2022,Table1[[#This Row],[2022 Tax Bill]],Table1[[#This Row],[2023 Tax Bill]])</f>
        <v>4857.49</v>
      </c>
    </row>
    <row r="401" spans="1:34" x14ac:dyDescent="0.25">
      <c r="A401" s="3" t="s">
        <v>25</v>
      </c>
      <c r="B401" s="3" t="s">
        <v>71</v>
      </c>
      <c r="C401" s="3" t="s">
        <v>81</v>
      </c>
      <c r="D401" s="3" t="s">
        <v>207</v>
      </c>
      <c r="E401" s="3" t="s">
        <v>3347</v>
      </c>
      <c r="F401" s="3" t="s">
        <v>3348</v>
      </c>
      <c r="G401" s="3">
        <v>2022</v>
      </c>
      <c r="H401" s="3">
        <v>2021</v>
      </c>
      <c r="I401" s="4">
        <v>2790</v>
      </c>
      <c r="J401" s="3" t="s">
        <v>185</v>
      </c>
      <c r="K401" s="4">
        <v>635.04999999999995</v>
      </c>
      <c r="L401" s="4">
        <v>2790</v>
      </c>
      <c r="M401" s="3" t="s">
        <v>185</v>
      </c>
      <c r="N401" s="4">
        <v>652.64</v>
      </c>
      <c r="O401" s="4">
        <v>2790</v>
      </c>
      <c r="P401" s="3" t="s">
        <v>185</v>
      </c>
      <c r="Q401" s="4">
        <v>669.24</v>
      </c>
      <c r="R401" s="3">
        <v>-87.714498550595096</v>
      </c>
      <c r="S401" s="3">
        <v>41.778510428556899</v>
      </c>
      <c r="T401" s="3" t="s">
        <v>3349</v>
      </c>
      <c r="U401" s="3" t="s">
        <v>33</v>
      </c>
      <c r="V401" s="3" t="s">
        <v>211</v>
      </c>
      <c r="W401" s="3" t="s">
        <v>212</v>
      </c>
      <c r="X401" s="3" t="s">
        <v>88</v>
      </c>
      <c r="Y401" s="3" t="s">
        <v>213</v>
      </c>
      <c r="Z401" s="3" t="s">
        <v>214</v>
      </c>
      <c r="AA401" s="8">
        <f>Table1[[#This Row],[2022 AV (BOR final)]]-Table1[[#This Row],[2021 AV (BOR final)]]</f>
        <v>0</v>
      </c>
      <c r="AB401" s="8">
        <f>Table1[[#This Row],[2023 AV (BOR final)]]-Table1[[#This Row],[2022 AV (BOR final)]]</f>
        <v>0</v>
      </c>
      <c r="AC401" s="8">
        <f>Table1[[#This Row],[2022 Tax Bill]]-Table1[[#This Row],[2021 Tax Bill]]</f>
        <v>17.590000000000032</v>
      </c>
      <c r="AD401" s="3">
        <f>COUNTIF(D:D,Table1[[#This Row],[Project Name]])</f>
        <v>3</v>
      </c>
      <c r="AE401" s="2">
        <f>IF(Table1[[#This Row],[Year Accepted]]=2022,Table1[[#This Row],[2021 AV (BOR final)]],Table1[[#This Row],[2022 AV (BOR final)]])</f>
        <v>2790</v>
      </c>
      <c r="AF401" s="2">
        <f>IF(Table1[[#This Row],[Year Accepted]]=2022,Table1[[#This Row],[2022 AV (BOR final)]],Table1[[#This Row],[2023 AV (BOR final)]])</f>
        <v>2790</v>
      </c>
      <c r="AG401" s="2">
        <f>IF(Table1[[#This Row],[Year Accepted]]=2022,Table1[[#This Row],[2021 Tax Bill]],Table1[[#This Row],[2022 Tax Bill]])</f>
        <v>635.04999999999995</v>
      </c>
      <c r="AH401" s="2">
        <f>IF(Table1[[#This Row],[Year Accepted]]=2022,Table1[[#This Row],[2022 Tax Bill]],Table1[[#This Row],[2023 Tax Bill]])</f>
        <v>652.64</v>
      </c>
    </row>
    <row r="402" spans="1:34" x14ac:dyDescent="0.25">
      <c r="A402" s="3" t="s">
        <v>25</v>
      </c>
      <c r="B402" s="3" t="s">
        <v>71</v>
      </c>
      <c r="C402" s="3" t="s">
        <v>81</v>
      </c>
      <c r="D402" s="3" t="s">
        <v>4869</v>
      </c>
      <c r="E402" s="3" t="s">
        <v>4870</v>
      </c>
      <c r="F402" s="3" t="s">
        <v>4871</v>
      </c>
      <c r="G402" s="3">
        <v>2022</v>
      </c>
      <c r="H402" s="3">
        <v>2021</v>
      </c>
      <c r="I402" s="4">
        <v>601276</v>
      </c>
      <c r="J402" s="3" t="s">
        <v>197</v>
      </c>
      <c r="K402" s="4">
        <v>136853.19</v>
      </c>
      <c r="L402" s="4">
        <v>308336</v>
      </c>
      <c r="M402" s="3" t="s">
        <v>197</v>
      </c>
      <c r="N402" s="4">
        <v>72127.570000000007</v>
      </c>
      <c r="O402" s="4">
        <v>301078</v>
      </c>
      <c r="P402" s="3" t="s">
        <v>197</v>
      </c>
      <c r="Q402" s="4">
        <v>72224.53</v>
      </c>
      <c r="R402" s="3">
        <v>-87.702169211439596</v>
      </c>
      <c r="S402" s="3">
        <v>41.778579739469897</v>
      </c>
      <c r="T402" s="3" t="s">
        <v>4872</v>
      </c>
      <c r="U402" s="3" t="s">
        <v>33</v>
      </c>
      <c r="V402" s="3" t="s">
        <v>544</v>
      </c>
      <c r="W402" s="3" t="s">
        <v>87</v>
      </c>
      <c r="X402" s="3" t="s">
        <v>88</v>
      </c>
      <c r="Y402" s="3" t="s">
        <v>110</v>
      </c>
      <c r="Z402" s="3" t="s">
        <v>111</v>
      </c>
      <c r="AA402" s="8">
        <f>Table1[[#This Row],[2022 AV (BOR final)]]-Table1[[#This Row],[2021 AV (BOR final)]]</f>
        <v>-292940</v>
      </c>
      <c r="AB402" s="8">
        <f>Table1[[#This Row],[2023 AV (BOR final)]]-Table1[[#This Row],[2022 AV (BOR final)]]</f>
        <v>-7258</v>
      </c>
      <c r="AC402" s="8">
        <f>Table1[[#This Row],[2022 Tax Bill]]-Table1[[#This Row],[2021 Tax Bill]]</f>
        <v>-64725.619999999995</v>
      </c>
      <c r="AD402" s="3">
        <f>COUNTIF(D:D,Table1[[#This Row],[Project Name]])</f>
        <v>1</v>
      </c>
      <c r="AE402" s="2">
        <f>IF(Table1[[#This Row],[Year Accepted]]=2022,Table1[[#This Row],[2021 AV (BOR final)]],Table1[[#This Row],[2022 AV (BOR final)]])</f>
        <v>601276</v>
      </c>
      <c r="AF402" s="2">
        <f>IF(Table1[[#This Row],[Year Accepted]]=2022,Table1[[#This Row],[2022 AV (BOR final)]],Table1[[#This Row],[2023 AV (BOR final)]])</f>
        <v>308336</v>
      </c>
      <c r="AG402" s="2">
        <f>IF(Table1[[#This Row],[Year Accepted]]=2022,Table1[[#This Row],[2021 Tax Bill]],Table1[[#This Row],[2022 Tax Bill]])</f>
        <v>136853.19</v>
      </c>
      <c r="AH402" s="2">
        <f>IF(Table1[[#This Row],[Year Accepted]]=2022,Table1[[#This Row],[2022 Tax Bill]],Table1[[#This Row],[2023 Tax Bill]])</f>
        <v>72127.570000000007</v>
      </c>
    </row>
    <row r="403" spans="1:34" x14ac:dyDescent="0.25">
      <c r="A403" s="3" t="s">
        <v>25</v>
      </c>
      <c r="B403" s="3" t="s">
        <v>71</v>
      </c>
      <c r="C403" s="3" t="s">
        <v>81</v>
      </c>
      <c r="D403" s="3" t="s">
        <v>2284</v>
      </c>
      <c r="E403" s="3" t="s">
        <v>3584</v>
      </c>
      <c r="F403" s="3" t="s">
        <v>3585</v>
      </c>
      <c r="G403" s="3">
        <v>2022</v>
      </c>
      <c r="H403" s="3">
        <v>2021</v>
      </c>
      <c r="I403" s="4">
        <v>186406</v>
      </c>
      <c r="J403" s="3" t="s">
        <v>52</v>
      </c>
      <c r="K403" s="4">
        <v>37484.519999999997</v>
      </c>
      <c r="L403" s="4">
        <v>139807</v>
      </c>
      <c r="M403" s="3" t="s">
        <v>52</v>
      </c>
      <c r="N403" s="4">
        <v>28755.84</v>
      </c>
      <c r="O403" s="4">
        <v>139807</v>
      </c>
      <c r="P403" s="3" t="s">
        <v>52</v>
      </c>
      <c r="Q403" s="4">
        <v>29497.919999999998</v>
      </c>
      <c r="R403" s="3">
        <v>-87.702248056745006</v>
      </c>
      <c r="S403" s="3">
        <v>41.778210713196501</v>
      </c>
      <c r="T403" s="3" t="s">
        <v>3586</v>
      </c>
      <c r="U403" s="3" t="s">
        <v>33</v>
      </c>
      <c r="V403" s="3" t="s">
        <v>544</v>
      </c>
      <c r="W403" s="3" t="s">
        <v>87</v>
      </c>
      <c r="X403" s="3" t="s">
        <v>88</v>
      </c>
      <c r="Y403" s="3" t="s">
        <v>110</v>
      </c>
      <c r="Z403" s="3" t="s">
        <v>111</v>
      </c>
      <c r="AA403" s="8">
        <f>Table1[[#This Row],[2022 AV (BOR final)]]-Table1[[#This Row],[2021 AV (BOR final)]]</f>
        <v>-46599</v>
      </c>
      <c r="AB403" s="8">
        <f>Table1[[#This Row],[2023 AV (BOR final)]]-Table1[[#This Row],[2022 AV (BOR final)]]</f>
        <v>0</v>
      </c>
      <c r="AC403" s="8">
        <f>Table1[[#This Row],[2022 Tax Bill]]-Table1[[#This Row],[2021 Tax Bill]]</f>
        <v>-8728.6799999999967</v>
      </c>
      <c r="AD403" s="3">
        <f>COUNTIF(D:D,Table1[[#This Row],[Project Name]])</f>
        <v>3</v>
      </c>
      <c r="AE403" s="2">
        <f>IF(Table1[[#This Row],[Year Accepted]]=2022,Table1[[#This Row],[2021 AV (BOR final)]],Table1[[#This Row],[2022 AV (BOR final)]])</f>
        <v>186406</v>
      </c>
      <c r="AF403" s="2">
        <f>IF(Table1[[#This Row],[Year Accepted]]=2022,Table1[[#This Row],[2022 AV (BOR final)]],Table1[[#This Row],[2023 AV (BOR final)]])</f>
        <v>139807</v>
      </c>
      <c r="AG403" s="2">
        <f>IF(Table1[[#This Row],[Year Accepted]]=2022,Table1[[#This Row],[2021 Tax Bill]],Table1[[#This Row],[2022 Tax Bill]])</f>
        <v>37484.519999999997</v>
      </c>
      <c r="AH403" s="2">
        <f>IF(Table1[[#This Row],[Year Accepted]]=2022,Table1[[#This Row],[2022 Tax Bill]],Table1[[#This Row],[2023 Tax Bill]])</f>
        <v>28755.84</v>
      </c>
    </row>
    <row r="404" spans="1:34" x14ac:dyDescent="0.25">
      <c r="A404" s="3" t="s">
        <v>25</v>
      </c>
      <c r="B404" s="3" t="s">
        <v>71</v>
      </c>
      <c r="C404" s="3" t="s">
        <v>81</v>
      </c>
      <c r="D404" s="3" t="s">
        <v>2284</v>
      </c>
      <c r="E404" s="3" t="s">
        <v>2285</v>
      </c>
      <c r="F404" s="3" t="s">
        <v>2286</v>
      </c>
      <c r="G404" s="3">
        <v>2022</v>
      </c>
      <c r="H404" s="3">
        <v>2021</v>
      </c>
      <c r="I404" s="4">
        <v>3318</v>
      </c>
      <c r="J404" s="3" t="s">
        <v>269</v>
      </c>
      <c r="K404" s="4">
        <v>667.22</v>
      </c>
      <c r="L404" s="4">
        <v>2488</v>
      </c>
      <c r="M404" s="3" t="s">
        <v>269</v>
      </c>
      <c r="N404" s="4">
        <v>511.73</v>
      </c>
      <c r="O404" s="4">
        <v>2488</v>
      </c>
      <c r="P404" s="3" t="s">
        <v>269</v>
      </c>
      <c r="Q404" s="4">
        <v>524.97</v>
      </c>
      <c r="R404" s="3">
        <v>-87.702243094074007</v>
      </c>
      <c r="S404" s="3">
        <v>41.778039167147497</v>
      </c>
      <c r="T404" s="3" t="s">
        <v>2287</v>
      </c>
      <c r="U404" s="3" t="s">
        <v>33</v>
      </c>
      <c r="V404" s="3" t="s">
        <v>544</v>
      </c>
      <c r="W404" s="3" t="s">
        <v>87</v>
      </c>
      <c r="X404" s="3" t="s">
        <v>88</v>
      </c>
      <c r="Y404" s="3" t="s">
        <v>110</v>
      </c>
      <c r="Z404" s="3" t="s">
        <v>111</v>
      </c>
      <c r="AA404" s="8">
        <f>Table1[[#This Row],[2022 AV (BOR final)]]-Table1[[#This Row],[2021 AV (BOR final)]]</f>
        <v>-830</v>
      </c>
      <c r="AB404" s="8">
        <f>Table1[[#This Row],[2023 AV (BOR final)]]-Table1[[#This Row],[2022 AV (BOR final)]]</f>
        <v>0</v>
      </c>
      <c r="AC404" s="8">
        <f>Table1[[#This Row],[2022 Tax Bill]]-Table1[[#This Row],[2021 Tax Bill]]</f>
        <v>-155.49</v>
      </c>
      <c r="AD404" s="3">
        <f>COUNTIF(D:D,Table1[[#This Row],[Project Name]])</f>
        <v>3</v>
      </c>
      <c r="AE404" s="2">
        <f>IF(Table1[[#This Row],[Year Accepted]]=2022,Table1[[#This Row],[2021 AV (BOR final)]],Table1[[#This Row],[2022 AV (BOR final)]])</f>
        <v>3318</v>
      </c>
      <c r="AF404" s="2">
        <f>IF(Table1[[#This Row],[Year Accepted]]=2022,Table1[[#This Row],[2022 AV (BOR final)]],Table1[[#This Row],[2023 AV (BOR final)]])</f>
        <v>2488</v>
      </c>
      <c r="AG404" s="2">
        <f>IF(Table1[[#This Row],[Year Accepted]]=2022,Table1[[#This Row],[2021 Tax Bill]],Table1[[#This Row],[2022 Tax Bill]])</f>
        <v>667.22</v>
      </c>
      <c r="AH404" s="2">
        <f>IF(Table1[[#This Row],[Year Accepted]]=2022,Table1[[#This Row],[2022 Tax Bill]],Table1[[#This Row],[2023 Tax Bill]])</f>
        <v>511.73</v>
      </c>
    </row>
    <row r="405" spans="1:34" x14ac:dyDescent="0.25">
      <c r="A405" s="3" t="s">
        <v>25</v>
      </c>
      <c r="B405" s="3" t="s">
        <v>71</v>
      </c>
      <c r="C405" s="3" t="s">
        <v>81</v>
      </c>
      <c r="D405" s="3" t="s">
        <v>2284</v>
      </c>
      <c r="E405" s="3" t="s">
        <v>3731</v>
      </c>
      <c r="F405" s="3" t="s">
        <v>3732</v>
      </c>
      <c r="G405" s="3">
        <v>2022</v>
      </c>
      <c r="H405" s="3">
        <v>2021</v>
      </c>
      <c r="I405" s="4">
        <v>3318</v>
      </c>
      <c r="J405" s="3" t="s">
        <v>269</v>
      </c>
      <c r="K405" s="4">
        <v>667.22</v>
      </c>
      <c r="L405" s="4">
        <v>2488</v>
      </c>
      <c r="M405" s="3" t="s">
        <v>269</v>
      </c>
      <c r="N405" s="4">
        <v>511.73</v>
      </c>
      <c r="O405" s="4">
        <v>2488</v>
      </c>
      <c r="P405" s="3" t="s">
        <v>269</v>
      </c>
      <c r="Q405" s="4">
        <v>524.97</v>
      </c>
      <c r="R405" s="3">
        <v>-87.702241089446204</v>
      </c>
      <c r="S405" s="3">
        <v>41.777970548404397</v>
      </c>
      <c r="T405" s="3" t="s">
        <v>3733</v>
      </c>
      <c r="U405" s="3" t="s">
        <v>33</v>
      </c>
      <c r="V405" s="3" t="s">
        <v>544</v>
      </c>
      <c r="W405" s="3" t="s">
        <v>87</v>
      </c>
      <c r="X405" s="3" t="s">
        <v>88</v>
      </c>
      <c r="Y405" s="3" t="s">
        <v>110</v>
      </c>
      <c r="Z405" s="3" t="s">
        <v>111</v>
      </c>
      <c r="AA405" s="8">
        <f>Table1[[#This Row],[2022 AV (BOR final)]]-Table1[[#This Row],[2021 AV (BOR final)]]</f>
        <v>-830</v>
      </c>
      <c r="AB405" s="8">
        <f>Table1[[#This Row],[2023 AV (BOR final)]]-Table1[[#This Row],[2022 AV (BOR final)]]</f>
        <v>0</v>
      </c>
      <c r="AC405" s="8">
        <f>Table1[[#This Row],[2022 Tax Bill]]-Table1[[#This Row],[2021 Tax Bill]]</f>
        <v>-155.49</v>
      </c>
      <c r="AD405" s="3">
        <f>COUNTIF(D:D,Table1[[#This Row],[Project Name]])</f>
        <v>3</v>
      </c>
      <c r="AE405" s="2">
        <f>IF(Table1[[#This Row],[Year Accepted]]=2022,Table1[[#This Row],[2021 AV (BOR final)]],Table1[[#This Row],[2022 AV (BOR final)]])</f>
        <v>3318</v>
      </c>
      <c r="AF405" s="2">
        <f>IF(Table1[[#This Row],[Year Accepted]]=2022,Table1[[#This Row],[2022 AV (BOR final)]],Table1[[#This Row],[2023 AV (BOR final)]])</f>
        <v>2488</v>
      </c>
      <c r="AG405" s="2">
        <f>IF(Table1[[#This Row],[Year Accepted]]=2022,Table1[[#This Row],[2021 Tax Bill]],Table1[[#This Row],[2022 Tax Bill]])</f>
        <v>667.22</v>
      </c>
      <c r="AH405" s="2">
        <f>IF(Table1[[#This Row],[Year Accepted]]=2022,Table1[[#This Row],[2022 Tax Bill]],Table1[[#This Row],[2023 Tax Bill]])</f>
        <v>511.73</v>
      </c>
    </row>
    <row r="406" spans="1:34" x14ac:dyDescent="0.25">
      <c r="A406" s="3" t="s">
        <v>25</v>
      </c>
      <c r="B406" s="3" t="s">
        <v>71</v>
      </c>
      <c r="C406" s="3" t="s">
        <v>81</v>
      </c>
      <c r="D406" s="3" t="s">
        <v>3428</v>
      </c>
      <c r="E406" s="3" t="s">
        <v>3429</v>
      </c>
      <c r="F406" s="3" t="s">
        <v>3430</v>
      </c>
      <c r="G406" s="3">
        <v>2022</v>
      </c>
      <c r="H406" s="3">
        <v>2021</v>
      </c>
      <c r="I406" s="4">
        <v>65137</v>
      </c>
      <c r="J406" s="3" t="s">
        <v>52</v>
      </c>
      <c r="K406" s="4">
        <v>13098.46</v>
      </c>
      <c r="L406" s="4">
        <v>48854</v>
      </c>
      <c r="M406" s="3" t="s">
        <v>52</v>
      </c>
      <c r="N406" s="4">
        <v>10048.370000000001</v>
      </c>
      <c r="O406" s="4">
        <v>48854</v>
      </c>
      <c r="P406" s="3" t="s">
        <v>52</v>
      </c>
      <c r="Q406" s="4">
        <v>10307.69</v>
      </c>
      <c r="R406" s="3">
        <v>-87.702487715247599</v>
      </c>
      <c r="S406" s="3">
        <v>41.771939878500604</v>
      </c>
      <c r="T406" s="3" t="s">
        <v>3431</v>
      </c>
      <c r="U406" s="3" t="s">
        <v>33</v>
      </c>
      <c r="V406" s="3" t="s">
        <v>544</v>
      </c>
      <c r="W406" s="3" t="s">
        <v>87</v>
      </c>
      <c r="X406" s="3" t="s">
        <v>88</v>
      </c>
      <c r="Y406" s="3" t="s">
        <v>110</v>
      </c>
      <c r="Z406" s="3" t="s">
        <v>111</v>
      </c>
      <c r="AA406" s="8">
        <f>Table1[[#This Row],[2022 AV (BOR final)]]-Table1[[#This Row],[2021 AV (BOR final)]]</f>
        <v>-16283</v>
      </c>
      <c r="AB406" s="8">
        <f>Table1[[#This Row],[2023 AV (BOR final)]]-Table1[[#This Row],[2022 AV (BOR final)]]</f>
        <v>0</v>
      </c>
      <c r="AC406" s="8">
        <f>Table1[[#This Row],[2022 Tax Bill]]-Table1[[#This Row],[2021 Tax Bill]]</f>
        <v>-3050.0899999999983</v>
      </c>
      <c r="AD406" s="3">
        <f>COUNTIF(D:D,Table1[[#This Row],[Project Name]])</f>
        <v>1</v>
      </c>
      <c r="AE406" s="2">
        <f>IF(Table1[[#This Row],[Year Accepted]]=2022,Table1[[#This Row],[2021 AV (BOR final)]],Table1[[#This Row],[2022 AV (BOR final)]])</f>
        <v>65137</v>
      </c>
      <c r="AF406" s="2">
        <f>IF(Table1[[#This Row],[Year Accepted]]=2022,Table1[[#This Row],[2022 AV (BOR final)]],Table1[[#This Row],[2023 AV (BOR final)]])</f>
        <v>48854</v>
      </c>
      <c r="AG406" s="2">
        <f>IF(Table1[[#This Row],[Year Accepted]]=2022,Table1[[#This Row],[2021 Tax Bill]],Table1[[#This Row],[2022 Tax Bill]])</f>
        <v>13098.46</v>
      </c>
      <c r="AH406" s="2">
        <f>IF(Table1[[#This Row],[Year Accepted]]=2022,Table1[[#This Row],[2022 Tax Bill]],Table1[[#This Row],[2023 Tax Bill]])</f>
        <v>10048.370000000001</v>
      </c>
    </row>
    <row r="407" spans="1:34" x14ac:dyDescent="0.25">
      <c r="A407" s="3" t="s">
        <v>25</v>
      </c>
      <c r="B407" s="3" t="s">
        <v>71</v>
      </c>
      <c r="C407" s="3" t="s">
        <v>81</v>
      </c>
      <c r="D407" s="3" t="s">
        <v>1637</v>
      </c>
      <c r="E407" s="3" t="s">
        <v>1638</v>
      </c>
      <c r="F407" s="3" t="s">
        <v>1639</v>
      </c>
      <c r="G407" s="3">
        <v>2022</v>
      </c>
      <c r="H407" s="3">
        <v>2021</v>
      </c>
      <c r="I407" s="4">
        <v>57687</v>
      </c>
      <c r="J407" s="3" t="s">
        <v>52</v>
      </c>
      <c r="K407" s="4">
        <v>11600.34</v>
      </c>
      <c r="L407" s="4">
        <v>43266</v>
      </c>
      <c r="M407" s="3" t="s">
        <v>52</v>
      </c>
      <c r="N407" s="4">
        <v>8899.06</v>
      </c>
      <c r="O407" s="4">
        <v>43266</v>
      </c>
      <c r="P407" s="3" t="s">
        <v>52</v>
      </c>
      <c r="Q407" s="4">
        <v>9128.68</v>
      </c>
      <c r="R407" s="3">
        <v>-87.6929379575881</v>
      </c>
      <c r="S407" s="3">
        <v>41.775257786669599</v>
      </c>
      <c r="T407" s="3" t="s">
        <v>1640</v>
      </c>
      <c r="U407" s="3" t="s">
        <v>33</v>
      </c>
      <c r="V407" s="3" t="s">
        <v>688</v>
      </c>
      <c r="W407" s="3" t="s">
        <v>87</v>
      </c>
      <c r="X407" s="3" t="s">
        <v>47</v>
      </c>
      <c r="Y407" s="3" t="s">
        <v>354</v>
      </c>
      <c r="Z407" s="3" t="s">
        <v>38</v>
      </c>
      <c r="AA407" s="8">
        <f>Table1[[#This Row],[2022 AV (BOR final)]]-Table1[[#This Row],[2021 AV (BOR final)]]</f>
        <v>-14421</v>
      </c>
      <c r="AB407" s="8">
        <f>Table1[[#This Row],[2023 AV (BOR final)]]-Table1[[#This Row],[2022 AV (BOR final)]]</f>
        <v>0</v>
      </c>
      <c r="AC407" s="8">
        <f>Table1[[#This Row],[2022 Tax Bill]]-Table1[[#This Row],[2021 Tax Bill]]</f>
        <v>-2701.2800000000007</v>
      </c>
      <c r="AD407" s="3">
        <f>COUNTIF(D:D,Table1[[#This Row],[Project Name]])</f>
        <v>1</v>
      </c>
      <c r="AE407" s="2">
        <f>IF(Table1[[#This Row],[Year Accepted]]=2022,Table1[[#This Row],[2021 AV (BOR final)]],Table1[[#This Row],[2022 AV (BOR final)]])</f>
        <v>57687</v>
      </c>
      <c r="AF407" s="2">
        <f>IF(Table1[[#This Row],[Year Accepted]]=2022,Table1[[#This Row],[2022 AV (BOR final)]],Table1[[#This Row],[2023 AV (BOR final)]])</f>
        <v>43266</v>
      </c>
      <c r="AG407" s="2">
        <f>IF(Table1[[#This Row],[Year Accepted]]=2022,Table1[[#This Row],[2021 Tax Bill]],Table1[[#This Row],[2022 Tax Bill]])</f>
        <v>11600.34</v>
      </c>
      <c r="AH407" s="2">
        <f>IF(Table1[[#This Row],[Year Accepted]]=2022,Table1[[#This Row],[2022 Tax Bill]],Table1[[#This Row],[2023 Tax Bill]])</f>
        <v>8899.06</v>
      </c>
    </row>
    <row r="408" spans="1:34" x14ac:dyDescent="0.25">
      <c r="A408" s="3" t="s">
        <v>25</v>
      </c>
      <c r="B408" s="3" t="s">
        <v>71</v>
      </c>
      <c r="C408" s="3" t="s">
        <v>81</v>
      </c>
      <c r="D408" s="3" t="s">
        <v>1238</v>
      </c>
      <c r="E408" s="3" t="s">
        <v>1239</v>
      </c>
      <c r="F408" s="3" t="s">
        <v>1240</v>
      </c>
      <c r="G408" s="3">
        <v>2022</v>
      </c>
      <c r="H408" s="3">
        <v>2021</v>
      </c>
      <c r="I408" s="4">
        <v>61524</v>
      </c>
      <c r="J408" s="3" t="s">
        <v>52</v>
      </c>
      <c r="K408" s="4">
        <v>12371.9</v>
      </c>
      <c r="L408" s="4">
        <v>46143</v>
      </c>
      <c r="M408" s="3" t="s">
        <v>52</v>
      </c>
      <c r="N408" s="4">
        <v>9490.7800000000007</v>
      </c>
      <c r="O408" s="4">
        <v>46143</v>
      </c>
      <c r="P408" s="3" t="s">
        <v>52</v>
      </c>
      <c r="Q408" s="4">
        <v>9735.7099999999991</v>
      </c>
      <c r="R408" s="3">
        <v>-87.702852675861195</v>
      </c>
      <c r="S408" s="3">
        <v>41.752393335960598</v>
      </c>
      <c r="T408" s="3" t="s">
        <v>1241</v>
      </c>
      <c r="U408" s="3" t="s">
        <v>33</v>
      </c>
      <c r="V408" s="3" t="s">
        <v>945</v>
      </c>
      <c r="W408" s="3" t="s">
        <v>946</v>
      </c>
      <c r="X408" s="3" t="s">
        <v>36</v>
      </c>
      <c r="Y408" s="3" t="s">
        <v>110</v>
      </c>
      <c r="Z408" s="3" t="s">
        <v>111</v>
      </c>
      <c r="AA408" s="8">
        <f>Table1[[#This Row],[2022 AV (BOR final)]]-Table1[[#This Row],[2021 AV (BOR final)]]</f>
        <v>-15381</v>
      </c>
      <c r="AB408" s="8">
        <f>Table1[[#This Row],[2023 AV (BOR final)]]-Table1[[#This Row],[2022 AV (BOR final)]]</f>
        <v>0</v>
      </c>
      <c r="AC408" s="8">
        <f>Table1[[#This Row],[2022 Tax Bill]]-Table1[[#This Row],[2021 Tax Bill]]</f>
        <v>-2881.119999999999</v>
      </c>
      <c r="AD408" s="3">
        <f>COUNTIF(D:D,Table1[[#This Row],[Project Name]])</f>
        <v>1</v>
      </c>
      <c r="AE408" s="2">
        <f>IF(Table1[[#This Row],[Year Accepted]]=2022,Table1[[#This Row],[2021 AV (BOR final)]],Table1[[#This Row],[2022 AV (BOR final)]])</f>
        <v>61524</v>
      </c>
      <c r="AF408" s="2">
        <f>IF(Table1[[#This Row],[Year Accepted]]=2022,Table1[[#This Row],[2022 AV (BOR final)]],Table1[[#This Row],[2023 AV (BOR final)]])</f>
        <v>46143</v>
      </c>
      <c r="AG408" s="2">
        <f>IF(Table1[[#This Row],[Year Accepted]]=2022,Table1[[#This Row],[2021 Tax Bill]],Table1[[#This Row],[2022 Tax Bill]])</f>
        <v>12371.9</v>
      </c>
      <c r="AH408" s="2">
        <f>IF(Table1[[#This Row],[Year Accepted]]=2022,Table1[[#This Row],[2022 Tax Bill]],Table1[[#This Row],[2023 Tax Bill]])</f>
        <v>9490.7800000000007</v>
      </c>
    </row>
    <row r="409" spans="1:34" x14ac:dyDescent="0.25">
      <c r="A409" s="3" t="s">
        <v>25</v>
      </c>
      <c r="B409" s="3" t="s">
        <v>26</v>
      </c>
      <c r="C409" s="3" t="s">
        <v>81</v>
      </c>
      <c r="D409" s="3" t="s">
        <v>4351</v>
      </c>
      <c r="E409" s="3" t="s">
        <v>4352</v>
      </c>
      <c r="F409" s="3" t="s">
        <v>4353</v>
      </c>
      <c r="G409" s="3">
        <v>2022</v>
      </c>
      <c r="H409" s="3">
        <v>2021</v>
      </c>
      <c r="I409" s="4">
        <v>122094</v>
      </c>
      <c r="J409" s="3" t="s">
        <v>203</v>
      </c>
      <c r="K409" s="4">
        <v>13790.19</v>
      </c>
      <c r="L409" s="4">
        <v>79359</v>
      </c>
      <c r="M409" s="3" t="s">
        <v>203</v>
      </c>
      <c r="N409" s="4">
        <v>9169.33</v>
      </c>
      <c r="O409" s="4">
        <v>79359</v>
      </c>
      <c r="P409" s="3" t="s">
        <v>203</v>
      </c>
      <c r="Q409" s="4">
        <v>9407.4599999999991</v>
      </c>
      <c r="R409" s="3">
        <v>-87.628857681829203</v>
      </c>
      <c r="S409" s="3">
        <v>41.8210031054452</v>
      </c>
      <c r="T409" s="3" t="s">
        <v>4354</v>
      </c>
      <c r="U409" s="3" t="s">
        <v>33</v>
      </c>
      <c r="V409" s="3" t="s">
        <v>34</v>
      </c>
      <c r="W409" s="3" t="s">
        <v>35</v>
      </c>
      <c r="X409" s="3" t="s">
        <v>47</v>
      </c>
      <c r="Y409" s="3" t="s">
        <v>354</v>
      </c>
      <c r="Z409" s="3" t="s">
        <v>38</v>
      </c>
      <c r="AA409" s="8">
        <f>Table1[[#This Row],[2022 AV (BOR final)]]-Table1[[#This Row],[2021 AV (BOR final)]]</f>
        <v>-42735</v>
      </c>
      <c r="AB409" s="8">
        <f>Table1[[#This Row],[2023 AV (BOR final)]]-Table1[[#This Row],[2022 AV (BOR final)]]</f>
        <v>0</v>
      </c>
      <c r="AC409" s="8">
        <f>Table1[[#This Row],[2022 Tax Bill]]-Table1[[#This Row],[2021 Tax Bill]]</f>
        <v>-4620.8600000000006</v>
      </c>
      <c r="AD409" s="3">
        <f>COUNTIF(D:D,Table1[[#This Row],[Project Name]])</f>
        <v>1</v>
      </c>
      <c r="AE409" s="2">
        <f>IF(Table1[[#This Row],[Year Accepted]]=2022,Table1[[#This Row],[2021 AV (BOR final)]],Table1[[#This Row],[2022 AV (BOR final)]])</f>
        <v>122094</v>
      </c>
      <c r="AF409" s="2">
        <f>IF(Table1[[#This Row],[Year Accepted]]=2022,Table1[[#This Row],[2022 AV (BOR final)]],Table1[[#This Row],[2023 AV (BOR final)]])</f>
        <v>79359</v>
      </c>
      <c r="AG409" s="2">
        <f>IF(Table1[[#This Row],[Year Accepted]]=2022,Table1[[#This Row],[2021 Tax Bill]],Table1[[#This Row],[2022 Tax Bill]])</f>
        <v>13790.19</v>
      </c>
      <c r="AH409" s="2">
        <f>IF(Table1[[#This Row],[Year Accepted]]=2022,Table1[[#This Row],[2022 Tax Bill]],Table1[[#This Row],[2023 Tax Bill]])</f>
        <v>9169.33</v>
      </c>
    </row>
    <row r="410" spans="1:34" x14ac:dyDescent="0.25">
      <c r="A410" s="3" t="s">
        <v>25</v>
      </c>
      <c r="B410" s="3" t="s">
        <v>26</v>
      </c>
      <c r="C410" s="3" t="s">
        <v>81</v>
      </c>
      <c r="D410" s="3" t="s">
        <v>2537</v>
      </c>
      <c r="E410" s="3" t="s">
        <v>2538</v>
      </c>
      <c r="F410" s="3" t="s">
        <v>2539</v>
      </c>
      <c r="G410" s="3">
        <v>2022</v>
      </c>
      <c r="H410" s="3">
        <v>2021</v>
      </c>
      <c r="I410" s="4">
        <v>24102</v>
      </c>
      <c r="J410" s="3" t="s">
        <v>203</v>
      </c>
      <c r="K410" s="4">
        <v>2090.2800000000002</v>
      </c>
      <c r="L410" s="4">
        <v>15665</v>
      </c>
      <c r="M410" s="3" t="s">
        <v>203</v>
      </c>
      <c r="N410" s="4">
        <v>1389.81</v>
      </c>
      <c r="O410" s="4">
        <v>15665</v>
      </c>
      <c r="P410" s="3" t="s">
        <v>203</v>
      </c>
      <c r="Q410" s="4">
        <v>1425.88</v>
      </c>
      <c r="R410" s="3">
        <v>-87.628259948340897</v>
      </c>
      <c r="S410" s="3">
        <v>41.821647290368702</v>
      </c>
      <c r="T410" s="3" t="s">
        <v>2540</v>
      </c>
      <c r="U410" s="3" t="s">
        <v>33</v>
      </c>
      <c r="V410" s="3" t="s">
        <v>34</v>
      </c>
      <c r="W410" s="3" t="s">
        <v>35</v>
      </c>
      <c r="X410" s="3" t="s">
        <v>47</v>
      </c>
      <c r="Y410" s="3" t="s">
        <v>37</v>
      </c>
      <c r="Z410" s="3" t="s">
        <v>38</v>
      </c>
      <c r="AA410" s="8">
        <f>Table1[[#This Row],[2022 AV (BOR final)]]-Table1[[#This Row],[2021 AV (BOR final)]]</f>
        <v>-8437</v>
      </c>
      <c r="AB410" s="8">
        <f>Table1[[#This Row],[2023 AV (BOR final)]]-Table1[[#This Row],[2022 AV (BOR final)]]</f>
        <v>0</v>
      </c>
      <c r="AC410" s="8">
        <f>Table1[[#This Row],[2022 Tax Bill]]-Table1[[#This Row],[2021 Tax Bill]]</f>
        <v>-700.47000000000025</v>
      </c>
      <c r="AD410" s="3">
        <f>COUNTIF(D:D,Table1[[#This Row],[Project Name]])</f>
        <v>1</v>
      </c>
      <c r="AE410" s="2">
        <f>IF(Table1[[#This Row],[Year Accepted]]=2022,Table1[[#This Row],[2021 AV (BOR final)]],Table1[[#This Row],[2022 AV (BOR final)]])</f>
        <v>24102</v>
      </c>
      <c r="AF410" s="2">
        <f>IF(Table1[[#This Row],[Year Accepted]]=2022,Table1[[#This Row],[2022 AV (BOR final)]],Table1[[#This Row],[2023 AV (BOR final)]])</f>
        <v>15665</v>
      </c>
      <c r="AG410" s="2">
        <f>IF(Table1[[#This Row],[Year Accepted]]=2022,Table1[[#This Row],[2021 Tax Bill]],Table1[[#This Row],[2022 Tax Bill]])</f>
        <v>2090.2800000000002</v>
      </c>
      <c r="AH410" s="2">
        <f>IF(Table1[[#This Row],[Year Accepted]]=2022,Table1[[#This Row],[2022 Tax Bill]],Table1[[#This Row],[2023 Tax Bill]])</f>
        <v>1389.81</v>
      </c>
    </row>
    <row r="411" spans="1:34" x14ac:dyDescent="0.25">
      <c r="A411" s="3" t="s">
        <v>25</v>
      </c>
      <c r="B411" s="3" t="s">
        <v>26</v>
      </c>
      <c r="C411" s="3" t="s">
        <v>81</v>
      </c>
      <c r="D411" s="3" t="s">
        <v>3525</v>
      </c>
      <c r="E411" s="3" t="s">
        <v>3526</v>
      </c>
      <c r="F411" s="3" t="s">
        <v>3527</v>
      </c>
      <c r="G411" s="3">
        <v>2022</v>
      </c>
      <c r="H411" s="3">
        <v>2021</v>
      </c>
      <c r="I411" s="4">
        <v>26259</v>
      </c>
      <c r="J411" s="3" t="s">
        <v>203</v>
      </c>
      <c r="K411" s="4">
        <v>2012.57</v>
      </c>
      <c r="L411" s="4">
        <v>17067</v>
      </c>
      <c r="M411" s="3" t="s">
        <v>203</v>
      </c>
      <c r="N411" s="4">
        <v>1338.11</v>
      </c>
      <c r="O411" s="4">
        <v>17067</v>
      </c>
      <c r="P411" s="3" t="s">
        <v>203</v>
      </c>
      <c r="Q411" s="4">
        <v>1372.88</v>
      </c>
      <c r="R411" s="3">
        <v>-87.628246640319801</v>
      </c>
      <c r="S411" s="3">
        <v>41.8209907694064</v>
      </c>
      <c r="T411" s="3" t="s">
        <v>3528</v>
      </c>
      <c r="U411" s="3" t="s">
        <v>33</v>
      </c>
      <c r="V411" s="3" t="s">
        <v>34</v>
      </c>
      <c r="W411" s="3" t="s">
        <v>35</v>
      </c>
      <c r="X411" s="3" t="s">
        <v>47</v>
      </c>
      <c r="Y411" s="3" t="s">
        <v>37</v>
      </c>
      <c r="Z411" s="3" t="s">
        <v>38</v>
      </c>
      <c r="AA411" s="8">
        <f>Table1[[#This Row],[2022 AV (BOR final)]]-Table1[[#This Row],[2021 AV (BOR final)]]</f>
        <v>-9192</v>
      </c>
      <c r="AB411" s="8">
        <f>Table1[[#This Row],[2023 AV (BOR final)]]-Table1[[#This Row],[2022 AV (BOR final)]]</f>
        <v>0</v>
      </c>
      <c r="AC411" s="8">
        <f>Table1[[#This Row],[2022 Tax Bill]]-Table1[[#This Row],[2021 Tax Bill]]</f>
        <v>-674.46</v>
      </c>
      <c r="AD411" s="3">
        <f>COUNTIF(D:D,Table1[[#This Row],[Project Name]])</f>
        <v>1</v>
      </c>
      <c r="AE411" s="2">
        <f>IF(Table1[[#This Row],[Year Accepted]]=2022,Table1[[#This Row],[2021 AV (BOR final)]],Table1[[#This Row],[2022 AV (BOR final)]])</f>
        <v>26259</v>
      </c>
      <c r="AF411" s="2">
        <f>IF(Table1[[#This Row],[Year Accepted]]=2022,Table1[[#This Row],[2022 AV (BOR final)]],Table1[[#This Row],[2023 AV (BOR final)]])</f>
        <v>17067</v>
      </c>
      <c r="AG411" s="2">
        <f>IF(Table1[[#This Row],[Year Accepted]]=2022,Table1[[#This Row],[2021 Tax Bill]],Table1[[#This Row],[2022 Tax Bill]])</f>
        <v>2012.57</v>
      </c>
      <c r="AH411" s="2">
        <f>IF(Table1[[#This Row],[Year Accepted]]=2022,Table1[[#This Row],[2022 Tax Bill]],Table1[[#This Row],[2023 Tax Bill]])</f>
        <v>1338.11</v>
      </c>
    </row>
    <row r="412" spans="1:34" x14ac:dyDescent="0.25">
      <c r="A412" s="3" t="s">
        <v>25</v>
      </c>
      <c r="B412" s="3" t="s">
        <v>26</v>
      </c>
      <c r="C412" s="3" t="s">
        <v>81</v>
      </c>
      <c r="D412" s="3" t="s">
        <v>3003</v>
      </c>
      <c r="E412" s="3" t="s">
        <v>3574</v>
      </c>
      <c r="F412" s="3" t="s">
        <v>3575</v>
      </c>
      <c r="G412" s="3">
        <v>2022</v>
      </c>
      <c r="H412" s="3">
        <v>2021</v>
      </c>
      <c r="I412" s="4">
        <v>44667</v>
      </c>
      <c r="J412" s="3" t="s">
        <v>203</v>
      </c>
      <c r="K412" s="4">
        <v>4864.84</v>
      </c>
      <c r="L412" s="4">
        <v>29032</v>
      </c>
      <c r="M412" s="3" t="s">
        <v>203</v>
      </c>
      <c r="N412" s="4">
        <v>3234.61</v>
      </c>
      <c r="O412" s="4">
        <v>29032</v>
      </c>
      <c r="P412" s="3" t="s">
        <v>203</v>
      </c>
      <c r="Q412" s="4">
        <v>3318.62</v>
      </c>
      <c r="R412" s="3">
        <v>-87.6278102326484</v>
      </c>
      <c r="S412" s="3">
        <v>41.821579879216799</v>
      </c>
      <c r="T412" s="3" t="s">
        <v>3576</v>
      </c>
      <c r="U412" s="3" t="s">
        <v>33</v>
      </c>
      <c r="V412" s="3" t="s">
        <v>34</v>
      </c>
      <c r="W412" s="3" t="s">
        <v>35</v>
      </c>
      <c r="X412" s="3" t="s">
        <v>47</v>
      </c>
      <c r="Y412" s="3" t="s">
        <v>37</v>
      </c>
      <c r="Z412" s="3" t="s">
        <v>38</v>
      </c>
      <c r="AA412" s="8">
        <f>Table1[[#This Row],[2022 AV (BOR final)]]-Table1[[#This Row],[2021 AV (BOR final)]]</f>
        <v>-15635</v>
      </c>
      <c r="AB412" s="8">
        <f>Table1[[#This Row],[2023 AV (BOR final)]]-Table1[[#This Row],[2022 AV (BOR final)]]</f>
        <v>0</v>
      </c>
      <c r="AC412" s="8">
        <f>Table1[[#This Row],[2022 Tax Bill]]-Table1[[#This Row],[2021 Tax Bill]]</f>
        <v>-1630.23</v>
      </c>
      <c r="AD412" s="3">
        <f>COUNTIF(D:D,Table1[[#This Row],[Project Name]])</f>
        <v>2</v>
      </c>
      <c r="AE412" s="2">
        <f>IF(Table1[[#This Row],[Year Accepted]]=2022,Table1[[#This Row],[2021 AV (BOR final)]],Table1[[#This Row],[2022 AV (BOR final)]])</f>
        <v>44667</v>
      </c>
      <c r="AF412" s="2">
        <f>IF(Table1[[#This Row],[Year Accepted]]=2022,Table1[[#This Row],[2022 AV (BOR final)]],Table1[[#This Row],[2023 AV (BOR final)]])</f>
        <v>29032</v>
      </c>
      <c r="AG412" s="2">
        <f>IF(Table1[[#This Row],[Year Accepted]]=2022,Table1[[#This Row],[2021 Tax Bill]],Table1[[#This Row],[2022 Tax Bill]])</f>
        <v>4864.84</v>
      </c>
      <c r="AH412" s="2">
        <f>IF(Table1[[#This Row],[Year Accepted]]=2022,Table1[[#This Row],[2022 Tax Bill]],Table1[[#This Row],[2023 Tax Bill]])</f>
        <v>3234.61</v>
      </c>
    </row>
    <row r="413" spans="1:34" x14ac:dyDescent="0.25">
      <c r="A413" s="3" t="s">
        <v>25</v>
      </c>
      <c r="B413" s="3" t="s">
        <v>26</v>
      </c>
      <c r="C413" s="3" t="s">
        <v>81</v>
      </c>
      <c r="D413" s="3" t="s">
        <v>3003</v>
      </c>
      <c r="E413" s="3" t="s">
        <v>3004</v>
      </c>
      <c r="F413" s="3" t="s">
        <v>3005</v>
      </c>
      <c r="G413" s="3">
        <v>2022</v>
      </c>
      <c r="H413" s="3">
        <v>2021</v>
      </c>
      <c r="I413" s="4">
        <v>41175</v>
      </c>
      <c r="J413" s="3" t="s">
        <v>203</v>
      </c>
      <c r="K413" s="4">
        <v>4899.7299999999996</v>
      </c>
      <c r="L413" s="4">
        <v>26762</v>
      </c>
      <c r="M413" s="3" t="s">
        <v>203</v>
      </c>
      <c r="N413" s="4">
        <v>3257.8</v>
      </c>
      <c r="O413" s="4">
        <v>26762</v>
      </c>
      <c r="P413" s="3" t="s">
        <v>203</v>
      </c>
      <c r="Q413" s="4">
        <v>3342.39</v>
      </c>
      <c r="R413" s="3">
        <v>-87.627797944283401</v>
      </c>
      <c r="S413" s="3">
        <v>41.821046005977699</v>
      </c>
      <c r="T413" s="3" t="s">
        <v>3006</v>
      </c>
      <c r="U413" s="3" t="s">
        <v>33</v>
      </c>
      <c r="V413" s="3" t="s">
        <v>34</v>
      </c>
      <c r="W413" s="3" t="s">
        <v>35</v>
      </c>
      <c r="X413" s="3" t="s">
        <v>47</v>
      </c>
      <c r="Y413" s="3" t="s">
        <v>37</v>
      </c>
      <c r="Z413" s="3" t="s">
        <v>38</v>
      </c>
      <c r="AA413" s="8">
        <f>Table1[[#This Row],[2022 AV (BOR final)]]-Table1[[#This Row],[2021 AV (BOR final)]]</f>
        <v>-14413</v>
      </c>
      <c r="AB413" s="8">
        <f>Table1[[#This Row],[2023 AV (BOR final)]]-Table1[[#This Row],[2022 AV (BOR final)]]</f>
        <v>0</v>
      </c>
      <c r="AC413" s="8">
        <f>Table1[[#This Row],[2022 Tax Bill]]-Table1[[#This Row],[2021 Tax Bill]]</f>
        <v>-1641.9299999999994</v>
      </c>
      <c r="AD413" s="3">
        <f>COUNTIF(D:D,Table1[[#This Row],[Project Name]])</f>
        <v>2</v>
      </c>
      <c r="AE413" s="2">
        <f>IF(Table1[[#This Row],[Year Accepted]]=2022,Table1[[#This Row],[2021 AV (BOR final)]],Table1[[#This Row],[2022 AV (BOR final)]])</f>
        <v>41175</v>
      </c>
      <c r="AF413" s="2">
        <f>IF(Table1[[#This Row],[Year Accepted]]=2022,Table1[[#This Row],[2022 AV (BOR final)]],Table1[[#This Row],[2023 AV (BOR final)]])</f>
        <v>26762</v>
      </c>
      <c r="AG413" s="2">
        <f>IF(Table1[[#This Row],[Year Accepted]]=2022,Table1[[#This Row],[2021 Tax Bill]],Table1[[#This Row],[2022 Tax Bill]])</f>
        <v>4899.7299999999996</v>
      </c>
      <c r="AH413" s="2">
        <f>IF(Table1[[#This Row],[Year Accepted]]=2022,Table1[[#This Row],[2022 Tax Bill]],Table1[[#This Row],[2023 Tax Bill]])</f>
        <v>3257.8</v>
      </c>
    </row>
    <row r="414" spans="1:34" x14ac:dyDescent="0.25">
      <c r="A414" s="3" t="s">
        <v>25</v>
      </c>
      <c r="B414" s="3" t="s">
        <v>26</v>
      </c>
      <c r="C414" s="3" t="s">
        <v>81</v>
      </c>
      <c r="D414" s="3" t="s">
        <v>3052</v>
      </c>
      <c r="E414" s="3" t="s">
        <v>4792</v>
      </c>
      <c r="F414" s="3" t="s">
        <v>4793</v>
      </c>
      <c r="G414" s="3">
        <v>2022</v>
      </c>
      <c r="H414" s="3">
        <v>2021</v>
      </c>
      <c r="I414" s="4">
        <v>48084</v>
      </c>
      <c r="J414" s="3" t="s">
        <v>203</v>
      </c>
      <c r="K414" s="4">
        <v>4849.0600000000004</v>
      </c>
      <c r="L414" s="4">
        <v>31254</v>
      </c>
      <c r="M414" s="3" t="s">
        <v>203</v>
      </c>
      <c r="N414" s="4">
        <v>3224.2</v>
      </c>
      <c r="O414" s="4">
        <v>31254</v>
      </c>
      <c r="P414" s="3" t="s">
        <v>203</v>
      </c>
      <c r="Q414" s="4">
        <v>3307.94</v>
      </c>
      <c r="R414" s="3">
        <v>-87.627870160114298</v>
      </c>
      <c r="S414" s="3">
        <v>41.820668171897204</v>
      </c>
      <c r="T414" s="3" t="s">
        <v>4794</v>
      </c>
      <c r="U414" s="3" t="s">
        <v>33</v>
      </c>
      <c r="V414" s="3" t="s">
        <v>34</v>
      </c>
      <c r="W414" s="3" t="s">
        <v>35</v>
      </c>
      <c r="X414" s="3" t="s">
        <v>47</v>
      </c>
      <c r="Y414" s="3" t="s">
        <v>37</v>
      </c>
      <c r="Z414" s="3" t="s">
        <v>38</v>
      </c>
      <c r="AA414" s="8">
        <f>Table1[[#This Row],[2022 AV (BOR final)]]-Table1[[#This Row],[2021 AV (BOR final)]]</f>
        <v>-16830</v>
      </c>
      <c r="AB414" s="8">
        <f>Table1[[#This Row],[2023 AV (BOR final)]]-Table1[[#This Row],[2022 AV (BOR final)]]</f>
        <v>0</v>
      </c>
      <c r="AC414" s="8">
        <f>Table1[[#This Row],[2022 Tax Bill]]-Table1[[#This Row],[2021 Tax Bill]]</f>
        <v>-1624.8600000000006</v>
      </c>
      <c r="AD414" s="3">
        <f>COUNTIF(D:D,Table1[[#This Row],[Project Name]])</f>
        <v>3</v>
      </c>
      <c r="AE414" s="2">
        <f>IF(Table1[[#This Row],[Year Accepted]]=2022,Table1[[#This Row],[2021 AV (BOR final)]],Table1[[#This Row],[2022 AV (BOR final)]])</f>
        <v>48084</v>
      </c>
      <c r="AF414" s="2">
        <f>IF(Table1[[#This Row],[Year Accepted]]=2022,Table1[[#This Row],[2022 AV (BOR final)]],Table1[[#This Row],[2023 AV (BOR final)]])</f>
        <v>31254</v>
      </c>
      <c r="AG414" s="2">
        <f>IF(Table1[[#This Row],[Year Accepted]]=2022,Table1[[#This Row],[2021 Tax Bill]],Table1[[#This Row],[2022 Tax Bill]])</f>
        <v>4849.0600000000004</v>
      </c>
      <c r="AH414" s="2">
        <f>IF(Table1[[#This Row],[Year Accepted]]=2022,Table1[[#This Row],[2022 Tax Bill]],Table1[[#This Row],[2023 Tax Bill]])</f>
        <v>3224.2</v>
      </c>
    </row>
    <row r="415" spans="1:34" x14ac:dyDescent="0.25">
      <c r="A415" s="3" t="s">
        <v>25</v>
      </c>
      <c r="B415" s="3" t="s">
        <v>26</v>
      </c>
      <c r="C415" s="3" t="s">
        <v>81</v>
      </c>
      <c r="D415" s="3" t="s">
        <v>3052</v>
      </c>
      <c r="E415" s="3" t="s">
        <v>5106</v>
      </c>
      <c r="F415" s="3" t="s">
        <v>5107</v>
      </c>
      <c r="G415" s="3">
        <v>2022</v>
      </c>
      <c r="H415" s="3">
        <v>2021</v>
      </c>
      <c r="I415" s="4">
        <v>562</v>
      </c>
      <c r="J415" s="3" t="s">
        <v>149</v>
      </c>
      <c r="K415" s="4">
        <v>113.38</v>
      </c>
      <c r="L415" s="4">
        <v>562</v>
      </c>
      <c r="M415" s="3" t="s">
        <v>149</v>
      </c>
      <c r="N415" s="4">
        <v>115.95</v>
      </c>
      <c r="O415" s="4">
        <v>562</v>
      </c>
      <c r="P415" s="3" t="s">
        <v>149</v>
      </c>
      <c r="Q415" s="4">
        <v>118.96</v>
      </c>
      <c r="R415" s="3">
        <v>-87.628111738896294</v>
      </c>
      <c r="S415" s="3">
        <v>41.821371070728802</v>
      </c>
      <c r="T415" s="3" t="s">
        <v>5108</v>
      </c>
      <c r="U415" s="3" t="s">
        <v>33</v>
      </c>
      <c r="V415" s="3" t="s">
        <v>34</v>
      </c>
      <c r="W415" s="3" t="s">
        <v>35</v>
      </c>
      <c r="X415" s="3" t="s">
        <v>47</v>
      </c>
      <c r="Y415" s="3" t="s">
        <v>37</v>
      </c>
      <c r="Z415" s="3" t="s">
        <v>38</v>
      </c>
      <c r="AA415" s="8">
        <f>Table1[[#This Row],[2022 AV (BOR final)]]-Table1[[#This Row],[2021 AV (BOR final)]]</f>
        <v>0</v>
      </c>
      <c r="AB415" s="8">
        <f>Table1[[#This Row],[2023 AV (BOR final)]]-Table1[[#This Row],[2022 AV (BOR final)]]</f>
        <v>0</v>
      </c>
      <c r="AC415" s="8">
        <f>Table1[[#This Row],[2022 Tax Bill]]-Table1[[#This Row],[2021 Tax Bill]]</f>
        <v>2.5700000000000074</v>
      </c>
      <c r="AD415" s="3">
        <f>COUNTIF(D:D,Table1[[#This Row],[Project Name]])</f>
        <v>3</v>
      </c>
      <c r="AE415" s="2">
        <f>IF(Table1[[#This Row],[Year Accepted]]=2022,Table1[[#This Row],[2021 AV (BOR final)]],Table1[[#This Row],[2022 AV (BOR final)]])</f>
        <v>562</v>
      </c>
      <c r="AF415" s="2">
        <f>IF(Table1[[#This Row],[Year Accepted]]=2022,Table1[[#This Row],[2022 AV (BOR final)]],Table1[[#This Row],[2023 AV (BOR final)]])</f>
        <v>562</v>
      </c>
      <c r="AG415" s="2">
        <f>IF(Table1[[#This Row],[Year Accepted]]=2022,Table1[[#This Row],[2021 Tax Bill]],Table1[[#This Row],[2022 Tax Bill]])</f>
        <v>113.38</v>
      </c>
      <c r="AH415" s="2">
        <f>IF(Table1[[#This Row],[Year Accepted]]=2022,Table1[[#This Row],[2022 Tax Bill]],Table1[[#This Row],[2023 Tax Bill]])</f>
        <v>115.95</v>
      </c>
    </row>
    <row r="416" spans="1:34" x14ac:dyDescent="0.25">
      <c r="A416" s="3" t="s">
        <v>25</v>
      </c>
      <c r="B416" s="3" t="s">
        <v>26</v>
      </c>
      <c r="C416" s="3" t="s">
        <v>81</v>
      </c>
      <c r="D416" s="3" t="s">
        <v>3052</v>
      </c>
      <c r="E416" s="3" t="s">
        <v>3053</v>
      </c>
      <c r="F416" s="3" t="s">
        <v>3054</v>
      </c>
      <c r="G416" s="3">
        <v>2022</v>
      </c>
      <c r="H416" s="3">
        <v>2021</v>
      </c>
      <c r="I416" s="4">
        <v>544</v>
      </c>
      <c r="J416" s="3" t="s">
        <v>149</v>
      </c>
      <c r="K416" s="4">
        <v>109.69</v>
      </c>
      <c r="L416" s="4">
        <v>544</v>
      </c>
      <c r="M416" s="3" t="s">
        <v>149</v>
      </c>
      <c r="N416" s="4">
        <v>112.21</v>
      </c>
      <c r="O416" s="4">
        <v>544</v>
      </c>
      <c r="P416" s="3" t="s">
        <v>149</v>
      </c>
      <c r="Q416" s="4">
        <v>115.17</v>
      </c>
      <c r="R416" s="3">
        <v>-87.628109384664</v>
      </c>
      <c r="S416" s="3">
        <v>41.821268711117298</v>
      </c>
      <c r="T416" s="3" t="s">
        <v>3055</v>
      </c>
      <c r="U416" s="3" t="s">
        <v>33</v>
      </c>
      <c r="V416" s="3" t="s">
        <v>34</v>
      </c>
      <c r="W416" s="3" t="s">
        <v>35</v>
      </c>
      <c r="X416" s="3" t="s">
        <v>47</v>
      </c>
      <c r="Y416" s="3" t="s">
        <v>37</v>
      </c>
      <c r="Z416" s="3" t="s">
        <v>38</v>
      </c>
      <c r="AA416" s="8">
        <f>Table1[[#This Row],[2022 AV (BOR final)]]-Table1[[#This Row],[2021 AV (BOR final)]]</f>
        <v>0</v>
      </c>
      <c r="AB416" s="8">
        <f>Table1[[#This Row],[2023 AV (BOR final)]]-Table1[[#This Row],[2022 AV (BOR final)]]</f>
        <v>0</v>
      </c>
      <c r="AC416" s="8">
        <f>Table1[[#This Row],[2022 Tax Bill]]-Table1[[#This Row],[2021 Tax Bill]]</f>
        <v>2.519999999999996</v>
      </c>
      <c r="AD416" s="3">
        <f>COUNTIF(D:D,Table1[[#This Row],[Project Name]])</f>
        <v>3</v>
      </c>
      <c r="AE416" s="2">
        <f>IF(Table1[[#This Row],[Year Accepted]]=2022,Table1[[#This Row],[2021 AV (BOR final)]],Table1[[#This Row],[2022 AV (BOR final)]])</f>
        <v>544</v>
      </c>
      <c r="AF416" s="2">
        <f>IF(Table1[[#This Row],[Year Accepted]]=2022,Table1[[#This Row],[2022 AV (BOR final)]],Table1[[#This Row],[2023 AV (BOR final)]])</f>
        <v>544</v>
      </c>
      <c r="AG416" s="2">
        <f>IF(Table1[[#This Row],[Year Accepted]]=2022,Table1[[#This Row],[2021 Tax Bill]],Table1[[#This Row],[2022 Tax Bill]])</f>
        <v>109.69</v>
      </c>
      <c r="AH416" s="2">
        <f>IF(Table1[[#This Row],[Year Accepted]]=2022,Table1[[#This Row],[2022 Tax Bill]],Table1[[#This Row],[2023 Tax Bill]])</f>
        <v>112.21</v>
      </c>
    </row>
    <row r="417" spans="1:34" x14ac:dyDescent="0.25">
      <c r="A417" s="3" t="s">
        <v>25</v>
      </c>
      <c r="B417" s="3" t="s">
        <v>26</v>
      </c>
      <c r="C417" s="3" t="s">
        <v>81</v>
      </c>
      <c r="D417" s="3" t="s">
        <v>905</v>
      </c>
      <c r="E417" s="3" t="s">
        <v>906</v>
      </c>
      <c r="F417" s="3" t="s">
        <v>907</v>
      </c>
      <c r="G417" s="3">
        <v>2022</v>
      </c>
      <c r="H417" s="3">
        <v>2021</v>
      </c>
      <c r="I417" s="4">
        <v>65807</v>
      </c>
      <c r="J417" s="3" t="s">
        <v>203</v>
      </c>
      <c r="K417" s="4">
        <v>7300</v>
      </c>
      <c r="L417" s="4">
        <v>42774</v>
      </c>
      <c r="M417" s="3" t="s">
        <v>203</v>
      </c>
      <c r="N417" s="4">
        <v>4853.9399999999996</v>
      </c>
      <c r="O417" s="4">
        <v>42774</v>
      </c>
      <c r="P417" s="3" t="s">
        <v>203</v>
      </c>
      <c r="Q417" s="4">
        <v>4980.01</v>
      </c>
      <c r="R417" s="3">
        <v>-87.627196939824501</v>
      </c>
      <c r="S417" s="3">
        <v>41.8211336777306</v>
      </c>
      <c r="T417" s="3" t="s">
        <v>908</v>
      </c>
      <c r="U417" s="3" t="s">
        <v>33</v>
      </c>
      <c r="V417" s="3" t="s">
        <v>34</v>
      </c>
      <c r="W417" s="3" t="s">
        <v>35</v>
      </c>
      <c r="X417" s="3" t="s">
        <v>47</v>
      </c>
      <c r="Y417" s="3" t="s">
        <v>37</v>
      </c>
      <c r="Z417" s="3" t="s">
        <v>38</v>
      </c>
      <c r="AA417" s="8">
        <f>Table1[[#This Row],[2022 AV (BOR final)]]-Table1[[#This Row],[2021 AV (BOR final)]]</f>
        <v>-23033</v>
      </c>
      <c r="AB417" s="8">
        <f>Table1[[#This Row],[2023 AV (BOR final)]]-Table1[[#This Row],[2022 AV (BOR final)]]</f>
        <v>0</v>
      </c>
      <c r="AC417" s="8">
        <f>Table1[[#This Row],[2022 Tax Bill]]-Table1[[#This Row],[2021 Tax Bill]]</f>
        <v>-2446.0600000000004</v>
      </c>
      <c r="AD417" s="3">
        <f>COUNTIF(D:D,Table1[[#This Row],[Project Name]])</f>
        <v>1</v>
      </c>
      <c r="AE417" s="2">
        <f>IF(Table1[[#This Row],[Year Accepted]]=2022,Table1[[#This Row],[2021 AV (BOR final)]],Table1[[#This Row],[2022 AV (BOR final)]])</f>
        <v>65807</v>
      </c>
      <c r="AF417" s="2">
        <f>IF(Table1[[#This Row],[Year Accepted]]=2022,Table1[[#This Row],[2022 AV (BOR final)]],Table1[[#This Row],[2023 AV (BOR final)]])</f>
        <v>42774</v>
      </c>
      <c r="AG417" s="2">
        <f>IF(Table1[[#This Row],[Year Accepted]]=2022,Table1[[#This Row],[2021 Tax Bill]],Table1[[#This Row],[2022 Tax Bill]])</f>
        <v>7300</v>
      </c>
      <c r="AH417" s="2">
        <f>IF(Table1[[#This Row],[Year Accepted]]=2022,Table1[[#This Row],[2022 Tax Bill]],Table1[[#This Row],[2023 Tax Bill]])</f>
        <v>4853.9399999999996</v>
      </c>
    </row>
    <row r="418" spans="1:34" x14ac:dyDescent="0.25">
      <c r="A418" s="3" t="s">
        <v>25</v>
      </c>
      <c r="B418" s="3" t="s">
        <v>26</v>
      </c>
      <c r="C418" s="3" t="s">
        <v>81</v>
      </c>
      <c r="D418" s="3" t="s">
        <v>3800</v>
      </c>
      <c r="E418" s="3" t="s">
        <v>3801</v>
      </c>
      <c r="F418" s="3" t="s">
        <v>3802</v>
      </c>
      <c r="G418" s="3">
        <v>2022</v>
      </c>
      <c r="H418" s="3">
        <v>2021</v>
      </c>
      <c r="I418" s="4">
        <v>36136</v>
      </c>
      <c r="J418" s="3" t="s">
        <v>203</v>
      </c>
      <c r="K418" s="4">
        <v>4008.6</v>
      </c>
      <c r="L418" s="4">
        <v>23488</v>
      </c>
      <c r="M418" s="3" t="s">
        <v>203</v>
      </c>
      <c r="N418" s="4">
        <v>2665.41</v>
      </c>
      <c r="O418" s="4">
        <v>23488</v>
      </c>
      <c r="P418" s="3" t="s">
        <v>203</v>
      </c>
      <c r="Q418" s="4">
        <v>2734.63</v>
      </c>
      <c r="R418" s="3">
        <v>-87.626753276269895</v>
      </c>
      <c r="S418" s="3">
        <v>41.821264874295302</v>
      </c>
      <c r="T418" s="3" t="s">
        <v>3803</v>
      </c>
      <c r="U418" s="3" t="s">
        <v>33</v>
      </c>
      <c r="V418" s="3" t="s">
        <v>34</v>
      </c>
      <c r="W418" s="3" t="s">
        <v>35</v>
      </c>
      <c r="X418" s="3" t="s">
        <v>47</v>
      </c>
      <c r="Y418" s="3" t="s">
        <v>37</v>
      </c>
      <c r="Z418" s="3" t="s">
        <v>38</v>
      </c>
      <c r="AA418" s="8">
        <f>Table1[[#This Row],[2022 AV (BOR final)]]-Table1[[#This Row],[2021 AV (BOR final)]]</f>
        <v>-12648</v>
      </c>
      <c r="AB418" s="8">
        <f>Table1[[#This Row],[2023 AV (BOR final)]]-Table1[[#This Row],[2022 AV (BOR final)]]</f>
        <v>0</v>
      </c>
      <c r="AC418" s="8">
        <f>Table1[[#This Row],[2022 Tax Bill]]-Table1[[#This Row],[2021 Tax Bill]]</f>
        <v>-1343.19</v>
      </c>
      <c r="AD418" s="3">
        <f>COUNTIF(D:D,Table1[[#This Row],[Project Name]])</f>
        <v>1</v>
      </c>
      <c r="AE418" s="2">
        <f>IF(Table1[[#This Row],[Year Accepted]]=2022,Table1[[#This Row],[2021 AV (BOR final)]],Table1[[#This Row],[2022 AV (BOR final)]])</f>
        <v>36136</v>
      </c>
      <c r="AF418" s="2">
        <f>IF(Table1[[#This Row],[Year Accepted]]=2022,Table1[[#This Row],[2022 AV (BOR final)]],Table1[[#This Row],[2023 AV (BOR final)]])</f>
        <v>23488</v>
      </c>
      <c r="AG418" s="2">
        <f>IF(Table1[[#This Row],[Year Accepted]]=2022,Table1[[#This Row],[2021 Tax Bill]],Table1[[#This Row],[2022 Tax Bill]])</f>
        <v>4008.6</v>
      </c>
      <c r="AH418" s="2">
        <f>IF(Table1[[#This Row],[Year Accepted]]=2022,Table1[[#This Row],[2022 Tax Bill]],Table1[[#This Row],[2023 Tax Bill]])</f>
        <v>2665.41</v>
      </c>
    </row>
    <row r="419" spans="1:34" x14ac:dyDescent="0.25">
      <c r="A419" s="3" t="s">
        <v>25</v>
      </c>
      <c r="B419" s="3" t="s">
        <v>26</v>
      </c>
      <c r="C419" s="3" t="s">
        <v>81</v>
      </c>
      <c r="D419" s="3" t="s">
        <v>3139</v>
      </c>
      <c r="E419" s="3" t="s">
        <v>3140</v>
      </c>
      <c r="F419" s="3" t="s">
        <v>3141</v>
      </c>
      <c r="G419" s="3">
        <v>2022</v>
      </c>
      <c r="H419" s="3">
        <v>2021</v>
      </c>
      <c r="I419" s="4">
        <v>39591</v>
      </c>
      <c r="J419" s="3" t="s">
        <v>203</v>
      </c>
      <c r="K419" s="4">
        <v>3992.56</v>
      </c>
      <c r="L419" s="4">
        <v>25734</v>
      </c>
      <c r="M419" s="3" t="s">
        <v>203</v>
      </c>
      <c r="N419" s="4">
        <v>2654.75</v>
      </c>
      <c r="O419" s="4">
        <v>25734</v>
      </c>
      <c r="P419" s="3" t="s">
        <v>203</v>
      </c>
      <c r="Q419" s="4">
        <v>2723.69</v>
      </c>
      <c r="R419" s="3">
        <v>-87.627834617026295</v>
      </c>
      <c r="S419" s="3">
        <v>41.820195014118902</v>
      </c>
      <c r="T419" s="3" t="s">
        <v>3142</v>
      </c>
      <c r="U419" s="3" t="s">
        <v>33</v>
      </c>
      <c r="V419" s="3" t="s">
        <v>34</v>
      </c>
      <c r="W419" s="3" t="s">
        <v>35</v>
      </c>
      <c r="X419" s="3" t="s">
        <v>47</v>
      </c>
      <c r="Y419" s="3" t="s">
        <v>37</v>
      </c>
      <c r="Z419" s="3" t="s">
        <v>38</v>
      </c>
      <c r="AA419" s="8">
        <f>Table1[[#This Row],[2022 AV (BOR final)]]-Table1[[#This Row],[2021 AV (BOR final)]]</f>
        <v>-13857</v>
      </c>
      <c r="AB419" s="8">
        <f>Table1[[#This Row],[2023 AV (BOR final)]]-Table1[[#This Row],[2022 AV (BOR final)]]</f>
        <v>0</v>
      </c>
      <c r="AC419" s="8">
        <f>Table1[[#This Row],[2022 Tax Bill]]-Table1[[#This Row],[2021 Tax Bill]]</f>
        <v>-1337.81</v>
      </c>
      <c r="AD419" s="3">
        <f>COUNTIF(D:D,Table1[[#This Row],[Project Name]])</f>
        <v>1</v>
      </c>
      <c r="AE419" s="2">
        <f>IF(Table1[[#This Row],[Year Accepted]]=2022,Table1[[#This Row],[2021 AV (BOR final)]],Table1[[#This Row],[2022 AV (BOR final)]])</f>
        <v>39591</v>
      </c>
      <c r="AF419" s="2">
        <f>IF(Table1[[#This Row],[Year Accepted]]=2022,Table1[[#This Row],[2022 AV (BOR final)]],Table1[[#This Row],[2023 AV (BOR final)]])</f>
        <v>25734</v>
      </c>
      <c r="AG419" s="2">
        <f>IF(Table1[[#This Row],[Year Accepted]]=2022,Table1[[#This Row],[2021 Tax Bill]],Table1[[#This Row],[2022 Tax Bill]])</f>
        <v>3992.56</v>
      </c>
      <c r="AH419" s="2">
        <f>IF(Table1[[#This Row],[Year Accepted]]=2022,Table1[[#This Row],[2022 Tax Bill]],Table1[[#This Row],[2023 Tax Bill]])</f>
        <v>2654.75</v>
      </c>
    </row>
    <row r="420" spans="1:34" x14ac:dyDescent="0.25">
      <c r="A420" s="3" t="s">
        <v>25</v>
      </c>
      <c r="B420" s="3" t="s">
        <v>26</v>
      </c>
      <c r="C420" s="3" t="s">
        <v>81</v>
      </c>
      <c r="D420" s="3" t="s">
        <v>2693</v>
      </c>
      <c r="E420" s="3" t="s">
        <v>2694</v>
      </c>
      <c r="F420" s="3" t="s">
        <v>2695</v>
      </c>
      <c r="G420" s="3">
        <v>2022</v>
      </c>
      <c r="H420" s="3">
        <v>2021</v>
      </c>
      <c r="I420" s="4">
        <v>33627</v>
      </c>
      <c r="J420" s="3" t="s">
        <v>203</v>
      </c>
      <c r="K420" s="4">
        <v>4747.59</v>
      </c>
      <c r="L420" s="4">
        <v>21858</v>
      </c>
      <c r="M420" s="3" t="s">
        <v>203</v>
      </c>
      <c r="N420" s="4">
        <v>3156.88</v>
      </c>
      <c r="O420" s="4">
        <v>21858</v>
      </c>
      <c r="P420" s="3" t="s">
        <v>203</v>
      </c>
      <c r="Q420" s="4">
        <v>3238.86</v>
      </c>
      <c r="R420" s="3">
        <v>-87.628204626472495</v>
      </c>
      <c r="S420" s="3">
        <v>41.819785202003402</v>
      </c>
      <c r="T420" s="3" t="s">
        <v>2696</v>
      </c>
      <c r="U420" s="3" t="s">
        <v>33</v>
      </c>
      <c r="V420" s="3" t="s">
        <v>34</v>
      </c>
      <c r="W420" s="3" t="s">
        <v>35</v>
      </c>
      <c r="X420" s="3" t="s">
        <v>47</v>
      </c>
      <c r="Y420" s="3" t="s">
        <v>37</v>
      </c>
      <c r="Z420" s="3" t="s">
        <v>38</v>
      </c>
      <c r="AA420" s="8">
        <f>Table1[[#This Row],[2022 AV (BOR final)]]-Table1[[#This Row],[2021 AV (BOR final)]]</f>
        <v>-11769</v>
      </c>
      <c r="AB420" s="8">
        <f>Table1[[#This Row],[2023 AV (BOR final)]]-Table1[[#This Row],[2022 AV (BOR final)]]</f>
        <v>0</v>
      </c>
      <c r="AC420" s="8">
        <f>Table1[[#This Row],[2022 Tax Bill]]-Table1[[#This Row],[2021 Tax Bill]]</f>
        <v>-1590.71</v>
      </c>
      <c r="AD420" s="3">
        <f>COUNTIF(D:D,Table1[[#This Row],[Project Name]])</f>
        <v>1</v>
      </c>
      <c r="AE420" s="2">
        <f>IF(Table1[[#This Row],[Year Accepted]]=2022,Table1[[#This Row],[2021 AV (BOR final)]],Table1[[#This Row],[2022 AV (BOR final)]])</f>
        <v>33627</v>
      </c>
      <c r="AF420" s="2">
        <f>IF(Table1[[#This Row],[Year Accepted]]=2022,Table1[[#This Row],[2022 AV (BOR final)]],Table1[[#This Row],[2023 AV (BOR final)]])</f>
        <v>21858</v>
      </c>
      <c r="AG420" s="2">
        <f>IF(Table1[[#This Row],[Year Accepted]]=2022,Table1[[#This Row],[2021 Tax Bill]],Table1[[#This Row],[2022 Tax Bill]])</f>
        <v>4747.59</v>
      </c>
      <c r="AH420" s="2">
        <f>IF(Table1[[#This Row],[Year Accepted]]=2022,Table1[[#This Row],[2022 Tax Bill]],Table1[[#This Row],[2023 Tax Bill]])</f>
        <v>3156.88</v>
      </c>
    </row>
    <row r="421" spans="1:34" x14ac:dyDescent="0.25">
      <c r="A421" s="3" t="s">
        <v>25</v>
      </c>
      <c r="B421" s="3" t="s">
        <v>26</v>
      </c>
      <c r="C421" s="3" t="s">
        <v>81</v>
      </c>
      <c r="D421" s="3" t="s">
        <v>2568</v>
      </c>
      <c r="E421" s="3" t="s">
        <v>2569</v>
      </c>
      <c r="F421" s="3" t="s">
        <v>2570</v>
      </c>
      <c r="G421" s="3">
        <v>2022</v>
      </c>
      <c r="H421" s="3">
        <v>2021</v>
      </c>
      <c r="I421" s="4">
        <v>67874</v>
      </c>
      <c r="J421" s="3" t="s">
        <v>203</v>
      </c>
      <c r="K421" s="4">
        <v>7803.06</v>
      </c>
      <c r="L421" s="4">
        <v>44118</v>
      </c>
      <c r="M421" s="3" t="s">
        <v>203</v>
      </c>
      <c r="N421" s="4">
        <v>5188.53</v>
      </c>
      <c r="O421" s="4">
        <v>44118</v>
      </c>
      <c r="P421" s="3" t="s">
        <v>203</v>
      </c>
      <c r="Q421" s="4">
        <v>5323.29</v>
      </c>
      <c r="R421" s="3">
        <v>-87.6279719867902</v>
      </c>
      <c r="S421" s="3">
        <v>41.819402311403401</v>
      </c>
      <c r="T421" s="3" t="s">
        <v>2571</v>
      </c>
      <c r="U421" s="3" t="s">
        <v>33</v>
      </c>
      <c r="V421" s="3" t="s">
        <v>34</v>
      </c>
      <c r="W421" s="3" t="s">
        <v>35</v>
      </c>
      <c r="X421" s="3" t="s">
        <v>47</v>
      </c>
      <c r="Y421" s="3" t="s">
        <v>37</v>
      </c>
      <c r="Z421" s="3" t="s">
        <v>38</v>
      </c>
      <c r="AA421" s="8">
        <f>Table1[[#This Row],[2022 AV (BOR final)]]-Table1[[#This Row],[2021 AV (BOR final)]]</f>
        <v>-23756</v>
      </c>
      <c r="AB421" s="8">
        <f>Table1[[#This Row],[2023 AV (BOR final)]]-Table1[[#This Row],[2022 AV (BOR final)]]</f>
        <v>0</v>
      </c>
      <c r="AC421" s="8">
        <f>Table1[[#This Row],[2022 Tax Bill]]-Table1[[#This Row],[2021 Tax Bill]]</f>
        <v>-2614.5300000000007</v>
      </c>
      <c r="AD421" s="3">
        <f>COUNTIF(D:D,Table1[[#This Row],[Project Name]])</f>
        <v>1</v>
      </c>
      <c r="AE421" s="2">
        <f>IF(Table1[[#This Row],[Year Accepted]]=2022,Table1[[#This Row],[2021 AV (BOR final)]],Table1[[#This Row],[2022 AV (BOR final)]])</f>
        <v>67874</v>
      </c>
      <c r="AF421" s="2">
        <f>IF(Table1[[#This Row],[Year Accepted]]=2022,Table1[[#This Row],[2022 AV (BOR final)]],Table1[[#This Row],[2023 AV (BOR final)]])</f>
        <v>44118</v>
      </c>
      <c r="AG421" s="2">
        <f>IF(Table1[[#This Row],[Year Accepted]]=2022,Table1[[#This Row],[2021 Tax Bill]],Table1[[#This Row],[2022 Tax Bill]])</f>
        <v>7803.06</v>
      </c>
      <c r="AH421" s="2">
        <f>IF(Table1[[#This Row],[Year Accepted]]=2022,Table1[[#This Row],[2022 Tax Bill]],Table1[[#This Row],[2023 Tax Bill]])</f>
        <v>5188.53</v>
      </c>
    </row>
    <row r="422" spans="1:34" x14ac:dyDescent="0.25">
      <c r="A422" s="3" t="s">
        <v>25</v>
      </c>
      <c r="B422" s="3" t="s">
        <v>26</v>
      </c>
      <c r="C422" s="3" t="s">
        <v>81</v>
      </c>
      <c r="D422" s="3" t="s">
        <v>4814</v>
      </c>
      <c r="E422" s="3" t="s">
        <v>4815</v>
      </c>
      <c r="F422" s="3" t="s">
        <v>4816</v>
      </c>
      <c r="G422" s="3">
        <v>2022</v>
      </c>
      <c r="H422" s="3">
        <v>2021</v>
      </c>
      <c r="I422" s="4">
        <v>48107</v>
      </c>
      <c r="J422" s="3" t="s">
        <v>203</v>
      </c>
      <c r="K422" s="4">
        <v>5433.56</v>
      </c>
      <c r="L422" s="4">
        <v>31268</v>
      </c>
      <c r="M422" s="3" t="s">
        <v>203</v>
      </c>
      <c r="N422" s="4">
        <v>3612.77</v>
      </c>
      <c r="O422" s="4">
        <v>31268</v>
      </c>
      <c r="P422" s="3" t="s">
        <v>203</v>
      </c>
      <c r="Q422" s="4">
        <v>3706.63</v>
      </c>
      <c r="R422" s="3">
        <v>-87.627097217261294</v>
      </c>
      <c r="S422" s="3">
        <v>41.816004497263897</v>
      </c>
      <c r="T422" s="3" t="s">
        <v>4817</v>
      </c>
      <c r="U422" s="3" t="s">
        <v>33</v>
      </c>
      <c r="V422" s="3" t="s">
        <v>34</v>
      </c>
      <c r="W422" s="3" t="s">
        <v>35</v>
      </c>
      <c r="X422" s="3" t="s">
        <v>47</v>
      </c>
      <c r="Y422" s="3" t="s">
        <v>37</v>
      </c>
      <c r="Z422" s="3" t="s">
        <v>38</v>
      </c>
      <c r="AA422" s="8">
        <f>Table1[[#This Row],[2022 AV (BOR final)]]-Table1[[#This Row],[2021 AV (BOR final)]]</f>
        <v>-16839</v>
      </c>
      <c r="AB422" s="8">
        <f>Table1[[#This Row],[2023 AV (BOR final)]]-Table1[[#This Row],[2022 AV (BOR final)]]</f>
        <v>0</v>
      </c>
      <c r="AC422" s="8">
        <f>Table1[[#This Row],[2022 Tax Bill]]-Table1[[#This Row],[2021 Tax Bill]]</f>
        <v>-1820.7900000000004</v>
      </c>
      <c r="AD422" s="3">
        <f>COUNTIF(D:D,Table1[[#This Row],[Project Name]])</f>
        <v>1</v>
      </c>
      <c r="AE422" s="2">
        <f>IF(Table1[[#This Row],[Year Accepted]]=2022,Table1[[#This Row],[2021 AV (BOR final)]],Table1[[#This Row],[2022 AV (BOR final)]])</f>
        <v>48107</v>
      </c>
      <c r="AF422" s="2">
        <f>IF(Table1[[#This Row],[Year Accepted]]=2022,Table1[[#This Row],[2022 AV (BOR final)]],Table1[[#This Row],[2023 AV (BOR final)]])</f>
        <v>31268</v>
      </c>
      <c r="AG422" s="2">
        <f>IF(Table1[[#This Row],[Year Accepted]]=2022,Table1[[#This Row],[2021 Tax Bill]],Table1[[#This Row],[2022 Tax Bill]])</f>
        <v>5433.56</v>
      </c>
      <c r="AH422" s="2">
        <f>IF(Table1[[#This Row],[Year Accepted]]=2022,Table1[[#This Row],[2022 Tax Bill]],Table1[[#This Row],[2023 Tax Bill]])</f>
        <v>3612.77</v>
      </c>
    </row>
    <row r="423" spans="1:34" x14ac:dyDescent="0.25">
      <c r="A423" s="3" t="s">
        <v>25</v>
      </c>
      <c r="B423" s="3" t="s">
        <v>26</v>
      </c>
      <c r="C423" s="3" t="s">
        <v>81</v>
      </c>
      <c r="D423" s="3" t="s">
        <v>1872</v>
      </c>
      <c r="E423" s="3" t="s">
        <v>1873</v>
      </c>
      <c r="F423" s="3" t="s">
        <v>1874</v>
      </c>
      <c r="G423" s="3">
        <v>2022</v>
      </c>
      <c r="H423" s="3">
        <v>2021</v>
      </c>
      <c r="I423" s="4">
        <v>32863</v>
      </c>
      <c r="J423" s="3" t="s">
        <v>203</v>
      </c>
      <c r="K423" s="4">
        <v>2518.71</v>
      </c>
      <c r="L423" s="4">
        <v>21361</v>
      </c>
      <c r="M423" s="3" t="s">
        <v>203</v>
      </c>
      <c r="N423" s="4">
        <v>1674.78</v>
      </c>
      <c r="O423" s="4">
        <v>21361</v>
      </c>
      <c r="P423" s="3" t="s">
        <v>203</v>
      </c>
      <c r="Q423" s="4">
        <v>1718.27</v>
      </c>
      <c r="R423" s="3">
        <v>-87.627034566272499</v>
      </c>
      <c r="S423" s="3">
        <v>41.815327421968199</v>
      </c>
      <c r="T423" s="3" t="s">
        <v>1875</v>
      </c>
      <c r="U423" s="3" t="s">
        <v>33</v>
      </c>
      <c r="V423" s="3" t="s">
        <v>34</v>
      </c>
      <c r="W423" s="3" t="s">
        <v>35</v>
      </c>
      <c r="X423" s="3" t="s">
        <v>47</v>
      </c>
      <c r="Y423" s="3" t="s">
        <v>37</v>
      </c>
      <c r="Z423" s="3" t="s">
        <v>38</v>
      </c>
      <c r="AA423" s="8">
        <f>Table1[[#This Row],[2022 AV (BOR final)]]-Table1[[#This Row],[2021 AV (BOR final)]]</f>
        <v>-11502</v>
      </c>
      <c r="AB423" s="8">
        <f>Table1[[#This Row],[2023 AV (BOR final)]]-Table1[[#This Row],[2022 AV (BOR final)]]</f>
        <v>0</v>
      </c>
      <c r="AC423" s="8">
        <f>Table1[[#This Row],[2022 Tax Bill]]-Table1[[#This Row],[2021 Tax Bill]]</f>
        <v>-843.93000000000006</v>
      </c>
      <c r="AD423" s="3">
        <f>COUNTIF(D:D,Table1[[#This Row],[Project Name]])</f>
        <v>1</v>
      </c>
      <c r="AE423" s="2">
        <f>IF(Table1[[#This Row],[Year Accepted]]=2022,Table1[[#This Row],[2021 AV (BOR final)]],Table1[[#This Row],[2022 AV (BOR final)]])</f>
        <v>32863</v>
      </c>
      <c r="AF423" s="2">
        <f>IF(Table1[[#This Row],[Year Accepted]]=2022,Table1[[#This Row],[2022 AV (BOR final)]],Table1[[#This Row],[2023 AV (BOR final)]])</f>
        <v>21361</v>
      </c>
      <c r="AG423" s="2">
        <f>IF(Table1[[#This Row],[Year Accepted]]=2022,Table1[[#This Row],[2021 Tax Bill]],Table1[[#This Row],[2022 Tax Bill]])</f>
        <v>2518.71</v>
      </c>
      <c r="AH423" s="2">
        <f>IF(Table1[[#This Row],[Year Accepted]]=2022,Table1[[#This Row],[2022 Tax Bill]],Table1[[#This Row],[2023 Tax Bill]])</f>
        <v>1674.78</v>
      </c>
    </row>
    <row r="424" spans="1:34" x14ac:dyDescent="0.25">
      <c r="A424" s="3" t="s">
        <v>25</v>
      </c>
      <c r="B424" s="3" t="s">
        <v>26</v>
      </c>
      <c r="C424" s="3" t="s">
        <v>81</v>
      </c>
      <c r="D424" s="3" t="s">
        <v>2854</v>
      </c>
      <c r="E424" s="3" t="s">
        <v>2855</v>
      </c>
      <c r="F424" s="3" t="s">
        <v>2856</v>
      </c>
      <c r="G424" s="3">
        <v>2022</v>
      </c>
      <c r="H424" s="3">
        <v>2021</v>
      </c>
      <c r="I424" s="4">
        <v>69433</v>
      </c>
      <c r="J424" s="3" t="s">
        <v>203</v>
      </c>
      <c r="K424" s="4">
        <v>8822.5300000000007</v>
      </c>
      <c r="L424" s="4">
        <v>45130</v>
      </c>
      <c r="M424" s="3" t="s">
        <v>203</v>
      </c>
      <c r="N424" s="4">
        <v>5866.23</v>
      </c>
      <c r="O424" s="4">
        <v>45130</v>
      </c>
      <c r="P424" s="3" t="s">
        <v>203</v>
      </c>
      <c r="Q424" s="4">
        <v>6018.6</v>
      </c>
      <c r="R424" s="3">
        <v>-87.626601883934498</v>
      </c>
      <c r="S424" s="3">
        <v>41.815188421444397</v>
      </c>
      <c r="T424" s="3" t="s">
        <v>2857</v>
      </c>
      <c r="U424" s="3" t="s">
        <v>33</v>
      </c>
      <c r="V424" s="3" t="s">
        <v>34</v>
      </c>
      <c r="W424" s="3" t="s">
        <v>35</v>
      </c>
      <c r="X424" s="3" t="s">
        <v>47</v>
      </c>
      <c r="Y424" s="3" t="s">
        <v>37</v>
      </c>
      <c r="Z424" s="3" t="s">
        <v>38</v>
      </c>
      <c r="AA424" s="8">
        <f>Table1[[#This Row],[2022 AV (BOR final)]]-Table1[[#This Row],[2021 AV (BOR final)]]</f>
        <v>-24303</v>
      </c>
      <c r="AB424" s="8">
        <f>Table1[[#This Row],[2023 AV (BOR final)]]-Table1[[#This Row],[2022 AV (BOR final)]]</f>
        <v>0</v>
      </c>
      <c r="AC424" s="8">
        <f>Table1[[#This Row],[2022 Tax Bill]]-Table1[[#This Row],[2021 Tax Bill]]</f>
        <v>-2956.3000000000011</v>
      </c>
      <c r="AD424" s="3">
        <f>COUNTIF(D:D,Table1[[#This Row],[Project Name]])</f>
        <v>1</v>
      </c>
      <c r="AE424" s="2">
        <f>IF(Table1[[#This Row],[Year Accepted]]=2022,Table1[[#This Row],[2021 AV (BOR final)]],Table1[[#This Row],[2022 AV (BOR final)]])</f>
        <v>69433</v>
      </c>
      <c r="AF424" s="2">
        <f>IF(Table1[[#This Row],[Year Accepted]]=2022,Table1[[#This Row],[2022 AV (BOR final)]],Table1[[#This Row],[2023 AV (BOR final)]])</f>
        <v>45130</v>
      </c>
      <c r="AG424" s="2">
        <f>IF(Table1[[#This Row],[Year Accepted]]=2022,Table1[[#This Row],[2021 Tax Bill]],Table1[[#This Row],[2022 Tax Bill]])</f>
        <v>8822.5300000000007</v>
      </c>
      <c r="AH424" s="2">
        <f>IF(Table1[[#This Row],[Year Accepted]]=2022,Table1[[#This Row],[2022 Tax Bill]],Table1[[#This Row],[2023 Tax Bill]])</f>
        <v>5866.23</v>
      </c>
    </row>
    <row r="425" spans="1:34" x14ac:dyDescent="0.25">
      <c r="A425" s="3" t="s">
        <v>25</v>
      </c>
      <c r="B425" s="3" t="s">
        <v>26</v>
      </c>
      <c r="C425" s="3" t="s">
        <v>81</v>
      </c>
      <c r="D425" s="3" t="s">
        <v>2399</v>
      </c>
      <c r="E425" s="3" t="s">
        <v>2400</v>
      </c>
      <c r="F425" s="3" t="s">
        <v>2401</v>
      </c>
      <c r="G425" s="3">
        <v>2022</v>
      </c>
      <c r="H425" s="3">
        <v>2021</v>
      </c>
      <c r="I425" s="4">
        <v>46300</v>
      </c>
      <c r="J425" s="3" t="s">
        <v>203</v>
      </c>
      <c r="K425" s="4">
        <v>4669.1099999999997</v>
      </c>
      <c r="L425" s="4">
        <v>30094</v>
      </c>
      <c r="M425" s="3" t="s">
        <v>203</v>
      </c>
      <c r="N425" s="4">
        <v>3104.56</v>
      </c>
      <c r="O425" s="4">
        <v>30094</v>
      </c>
      <c r="P425" s="3" t="s">
        <v>203</v>
      </c>
      <c r="Q425" s="4">
        <v>3185.21</v>
      </c>
      <c r="R425" s="3">
        <v>-87.627826520265401</v>
      </c>
      <c r="S425" s="3">
        <v>41.814429762871299</v>
      </c>
      <c r="T425" s="3" t="s">
        <v>2402</v>
      </c>
      <c r="U425" s="3" t="s">
        <v>33</v>
      </c>
      <c r="V425" s="3" t="s">
        <v>34</v>
      </c>
      <c r="W425" s="3" t="s">
        <v>35</v>
      </c>
      <c r="X425" s="3" t="s">
        <v>47</v>
      </c>
      <c r="Y425" s="3" t="s">
        <v>37</v>
      </c>
      <c r="Z425" s="3" t="s">
        <v>38</v>
      </c>
      <c r="AA425" s="8">
        <f>Table1[[#This Row],[2022 AV (BOR final)]]-Table1[[#This Row],[2021 AV (BOR final)]]</f>
        <v>-16206</v>
      </c>
      <c r="AB425" s="8">
        <f>Table1[[#This Row],[2023 AV (BOR final)]]-Table1[[#This Row],[2022 AV (BOR final)]]</f>
        <v>0</v>
      </c>
      <c r="AC425" s="8">
        <f>Table1[[#This Row],[2022 Tax Bill]]-Table1[[#This Row],[2021 Tax Bill]]</f>
        <v>-1564.5499999999997</v>
      </c>
      <c r="AD425" s="3">
        <f>COUNTIF(D:D,Table1[[#This Row],[Project Name]])</f>
        <v>1</v>
      </c>
      <c r="AE425" s="2">
        <f>IF(Table1[[#This Row],[Year Accepted]]=2022,Table1[[#This Row],[2021 AV (BOR final)]],Table1[[#This Row],[2022 AV (BOR final)]])</f>
        <v>46300</v>
      </c>
      <c r="AF425" s="2">
        <f>IF(Table1[[#This Row],[Year Accepted]]=2022,Table1[[#This Row],[2022 AV (BOR final)]],Table1[[#This Row],[2023 AV (BOR final)]])</f>
        <v>30094</v>
      </c>
      <c r="AG425" s="2">
        <f>IF(Table1[[#This Row],[Year Accepted]]=2022,Table1[[#This Row],[2021 Tax Bill]],Table1[[#This Row],[2022 Tax Bill]])</f>
        <v>4669.1099999999997</v>
      </c>
      <c r="AH425" s="2">
        <f>IF(Table1[[#This Row],[Year Accepted]]=2022,Table1[[#This Row],[2022 Tax Bill]],Table1[[#This Row],[2023 Tax Bill]])</f>
        <v>3104.56</v>
      </c>
    </row>
    <row r="426" spans="1:34" x14ac:dyDescent="0.25">
      <c r="A426" s="3" t="s">
        <v>25</v>
      </c>
      <c r="B426" s="3" t="s">
        <v>26</v>
      </c>
      <c r="C426" s="3" t="s">
        <v>81</v>
      </c>
      <c r="D426" s="3" t="s">
        <v>1136</v>
      </c>
      <c r="E426" s="3" t="s">
        <v>1137</v>
      </c>
      <c r="F426" s="3" t="s">
        <v>1138</v>
      </c>
      <c r="G426" s="3">
        <v>2022</v>
      </c>
      <c r="H426" s="3">
        <v>2021</v>
      </c>
      <c r="I426" s="4">
        <v>48245</v>
      </c>
      <c r="J426" s="3" t="s">
        <v>203</v>
      </c>
      <c r="K426" s="4">
        <v>4865.28</v>
      </c>
      <c r="L426" s="4">
        <v>31360</v>
      </c>
      <c r="M426" s="3" t="s">
        <v>203</v>
      </c>
      <c r="N426" s="4">
        <v>3235.15</v>
      </c>
      <c r="O426" s="4">
        <v>31360</v>
      </c>
      <c r="P426" s="3" t="s">
        <v>203</v>
      </c>
      <c r="Q426" s="4">
        <v>3319.18</v>
      </c>
      <c r="R426" s="3">
        <v>-87.626999272966003</v>
      </c>
      <c r="S426" s="3">
        <v>41.813877365707498</v>
      </c>
      <c r="T426" s="3" t="s">
        <v>1139</v>
      </c>
      <c r="U426" s="3" t="s">
        <v>33</v>
      </c>
      <c r="V426" s="3" t="s">
        <v>34</v>
      </c>
      <c r="W426" s="3" t="s">
        <v>35</v>
      </c>
      <c r="X426" s="3" t="s">
        <v>47</v>
      </c>
      <c r="Y426" s="3" t="s">
        <v>37</v>
      </c>
      <c r="Z426" s="3" t="s">
        <v>38</v>
      </c>
      <c r="AA426" s="8">
        <f>Table1[[#This Row],[2022 AV (BOR final)]]-Table1[[#This Row],[2021 AV (BOR final)]]</f>
        <v>-16885</v>
      </c>
      <c r="AB426" s="8">
        <f>Table1[[#This Row],[2023 AV (BOR final)]]-Table1[[#This Row],[2022 AV (BOR final)]]</f>
        <v>0</v>
      </c>
      <c r="AC426" s="8">
        <f>Table1[[#This Row],[2022 Tax Bill]]-Table1[[#This Row],[2021 Tax Bill]]</f>
        <v>-1630.1299999999997</v>
      </c>
      <c r="AD426" s="3">
        <f>COUNTIF(D:D,Table1[[#This Row],[Project Name]])</f>
        <v>1</v>
      </c>
      <c r="AE426" s="2">
        <f>IF(Table1[[#This Row],[Year Accepted]]=2022,Table1[[#This Row],[2021 AV (BOR final)]],Table1[[#This Row],[2022 AV (BOR final)]])</f>
        <v>48245</v>
      </c>
      <c r="AF426" s="2">
        <f>IF(Table1[[#This Row],[Year Accepted]]=2022,Table1[[#This Row],[2022 AV (BOR final)]],Table1[[#This Row],[2023 AV (BOR final)]])</f>
        <v>31360</v>
      </c>
      <c r="AG426" s="2">
        <f>IF(Table1[[#This Row],[Year Accepted]]=2022,Table1[[#This Row],[2021 Tax Bill]],Table1[[#This Row],[2022 Tax Bill]])</f>
        <v>4865.28</v>
      </c>
      <c r="AH426" s="2">
        <f>IF(Table1[[#This Row],[Year Accepted]]=2022,Table1[[#This Row],[2022 Tax Bill]],Table1[[#This Row],[2023 Tax Bill]])</f>
        <v>3235.15</v>
      </c>
    </row>
    <row r="427" spans="1:34" x14ac:dyDescent="0.25">
      <c r="A427" s="3" t="s">
        <v>25</v>
      </c>
      <c r="B427" s="3" t="s">
        <v>26</v>
      </c>
      <c r="C427" s="3" t="s">
        <v>81</v>
      </c>
      <c r="D427" s="3" t="s">
        <v>2421</v>
      </c>
      <c r="E427" s="3" t="s">
        <v>2422</v>
      </c>
      <c r="F427" s="3" t="s">
        <v>2423</v>
      </c>
      <c r="G427" s="3">
        <v>2022</v>
      </c>
      <c r="H427" s="3">
        <v>2021</v>
      </c>
      <c r="I427" s="4">
        <v>143054</v>
      </c>
      <c r="J427" s="3" t="s">
        <v>203</v>
      </c>
      <c r="K427" s="4">
        <v>17023.12</v>
      </c>
      <c r="L427" s="4">
        <v>92988</v>
      </c>
      <c r="M427" s="3" t="s">
        <v>203</v>
      </c>
      <c r="N427" s="4">
        <v>11319.63</v>
      </c>
      <c r="O427" s="4">
        <v>92988</v>
      </c>
      <c r="P427" s="3" t="s">
        <v>203</v>
      </c>
      <c r="Q427" s="4">
        <v>11613.59</v>
      </c>
      <c r="R427" s="3">
        <v>-87.626644309854598</v>
      </c>
      <c r="S427" s="3">
        <v>41.813771652507597</v>
      </c>
      <c r="T427" s="3" t="s">
        <v>2424</v>
      </c>
      <c r="U427" s="3" t="s">
        <v>33</v>
      </c>
      <c r="V427" s="3" t="s">
        <v>34</v>
      </c>
      <c r="W427" s="3" t="s">
        <v>35</v>
      </c>
      <c r="X427" s="3" t="s">
        <v>47</v>
      </c>
      <c r="Y427" s="3" t="s">
        <v>37</v>
      </c>
      <c r="Z427" s="3" t="s">
        <v>38</v>
      </c>
      <c r="AA427" s="8">
        <f>Table1[[#This Row],[2022 AV (BOR final)]]-Table1[[#This Row],[2021 AV (BOR final)]]</f>
        <v>-50066</v>
      </c>
      <c r="AB427" s="8">
        <f>Table1[[#This Row],[2023 AV (BOR final)]]-Table1[[#This Row],[2022 AV (BOR final)]]</f>
        <v>0</v>
      </c>
      <c r="AC427" s="8">
        <f>Table1[[#This Row],[2022 Tax Bill]]-Table1[[#This Row],[2021 Tax Bill]]</f>
        <v>-5703.49</v>
      </c>
      <c r="AD427" s="3">
        <f>COUNTIF(D:D,Table1[[#This Row],[Project Name]])</f>
        <v>1</v>
      </c>
      <c r="AE427" s="2">
        <f>IF(Table1[[#This Row],[Year Accepted]]=2022,Table1[[#This Row],[2021 AV (BOR final)]],Table1[[#This Row],[2022 AV (BOR final)]])</f>
        <v>143054</v>
      </c>
      <c r="AF427" s="2">
        <f>IF(Table1[[#This Row],[Year Accepted]]=2022,Table1[[#This Row],[2022 AV (BOR final)]],Table1[[#This Row],[2023 AV (BOR final)]])</f>
        <v>92988</v>
      </c>
      <c r="AG427" s="2">
        <f>IF(Table1[[#This Row],[Year Accepted]]=2022,Table1[[#This Row],[2021 Tax Bill]],Table1[[#This Row],[2022 Tax Bill]])</f>
        <v>17023.12</v>
      </c>
      <c r="AH427" s="2">
        <f>IF(Table1[[#This Row],[Year Accepted]]=2022,Table1[[#This Row],[2022 Tax Bill]],Table1[[#This Row],[2023 Tax Bill]])</f>
        <v>11319.63</v>
      </c>
    </row>
    <row r="428" spans="1:34" x14ac:dyDescent="0.25">
      <c r="A428" s="3" t="s">
        <v>25</v>
      </c>
      <c r="B428" s="3" t="s">
        <v>26</v>
      </c>
      <c r="C428" s="3" t="s">
        <v>81</v>
      </c>
      <c r="D428" s="3" t="s">
        <v>3961</v>
      </c>
      <c r="E428" s="3" t="s">
        <v>3962</v>
      </c>
      <c r="F428" s="3" t="s">
        <v>3963</v>
      </c>
      <c r="G428" s="3">
        <v>2022</v>
      </c>
      <c r="H428" s="3">
        <v>2021</v>
      </c>
      <c r="I428" s="4">
        <v>69483</v>
      </c>
      <c r="J428" s="3" t="s">
        <v>203</v>
      </c>
      <c r="K428" s="4">
        <v>8688.77</v>
      </c>
      <c r="L428" s="4">
        <v>44858</v>
      </c>
      <c r="M428" s="3" t="s">
        <v>203</v>
      </c>
      <c r="N428" s="4">
        <v>5738.31</v>
      </c>
      <c r="O428" s="4">
        <v>44858</v>
      </c>
      <c r="P428" s="3" t="s">
        <v>203</v>
      </c>
      <c r="Q428" s="4">
        <v>5887.31</v>
      </c>
      <c r="R428" s="3">
        <v>-87.627706104129601</v>
      </c>
      <c r="S428" s="3">
        <v>41.815995098254703</v>
      </c>
      <c r="T428" s="3" t="s">
        <v>3964</v>
      </c>
      <c r="U428" s="3" t="s">
        <v>33</v>
      </c>
      <c r="V428" s="3" t="s">
        <v>34</v>
      </c>
      <c r="W428" s="3" t="s">
        <v>35</v>
      </c>
      <c r="X428" s="3" t="s">
        <v>47</v>
      </c>
      <c r="Y428" s="3" t="s">
        <v>37</v>
      </c>
      <c r="Z428" s="3" t="s">
        <v>38</v>
      </c>
      <c r="AA428" s="8">
        <f>Table1[[#This Row],[2022 AV (BOR final)]]-Table1[[#This Row],[2021 AV (BOR final)]]</f>
        <v>-24625</v>
      </c>
      <c r="AB428" s="8">
        <f>Table1[[#This Row],[2023 AV (BOR final)]]-Table1[[#This Row],[2022 AV (BOR final)]]</f>
        <v>0</v>
      </c>
      <c r="AC428" s="8">
        <f>Table1[[#This Row],[2022 Tax Bill]]-Table1[[#This Row],[2021 Tax Bill]]</f>
        <v>-2950.46</v>
      </c>
      <c r="AD428" s="3">
        <f>COUNTIF(D:D,Table1[[#This Row],[Project Name]])</f>
        <v>1</v>
      </c>
      <c r="AE428" s="2">
        <f>IF(Table1[[#This Row],[Year Accepted]]=2022,Table1[[#This Row],[2021 AV (BOR final)]],Table1[[#This Row],[2022 AV (BOR final)]])</f>
        <v>69483</v>
      </c>
      <c r="AF428" s="2">
        <f>IF(Table1[[#This Row],[Year Accepted]]=2022,Table1[[#This Row],[2022 AV (BOR final)]],Table1[[#This Row],[2023 AV (BOR final)]])</f>
        <v>44858</v>
      </c>
      <c r="AG428" s="2">
        <f>IF(Table1[[#This Row],[Year Accepted]]=2022,Table1[[#This Row],[2021 Tax Bill]],Table1[[#This Row],[2022 Tax Bill]])</f>
        <v>8688.77</v>
      </c>
      <c r="AH428" s="2">
        <f>IF(Table1[[#This Row],[Year Accepted]]=2022,Table1[[#This Row],[2022 Tax Bill]],Table1[[#This Row],[2023 Tax Bill]])</f>
        <v>5738.31</v>
      </c>
    </row>
    <row r="429" spans="1:34" x14ac:dyDescent="0.25">
      <c r="A429" s="3" t="s">
        <v>25</v>
      </c>
      <c r="B429" s="3" t="s">
        <v>26</v>
      </c>
      <c r="C429" s="3" t="s">
        <v>81</v>
      </c>
      <c r="D429" s="3" t="s">
        <v>936</v>
      </c>
      <c r="E429" s="3" t="s">
        <v>937</v>
      </c>
      <c r="F429" s="3" t="s">
        <v>938</v>
      </c>
      <c r="G429" s="3">
        <v>2022</v>
      </c>
      <c r="H429" s="3">
        <v>2021</v>
      </c>
      <c r="I429" s="4">
        <v>372174</v>
      </c>
      <c r="J429" s="3" t="s">
        <v>43</v>
      </c>
      <c r="K429" s="4">
        <v>84015.679999999993</v>
      </c>
      <c r="L429" s="4">
        <v>342500</v>
      </c>
      <c r="M429" s="3" t="s">
        <v>43</v>
      </c>
      <c r="N429" s="4">
        <v>83524.02</v>
      </c>
      <c r="O429" s="4">
        <v>228309</v>
      </c>
      <c r="P429" s="3" t="s">
        <v>43</v>
      </c>
      <c r="Q429" s="4">
        <v>57013.17</v>
      </c>
      <c r="R429" s="3">
        <v>-87.665951047153001</v>
      </c>
      <c r="S429" s="3">
        <v>41.808247864003498</v>
      </c>
      <c r="T429" s="3" t="s">
        <v>939</v>
      </c>
      <c r="U429" s="3" t="s">
        <v>33</v>
      </c>
      <c r="V429" s="3" t="s">
        <v>170</v>
      </c>
      <c r="W429" s="3" t="s">
        <v>940</v>
      </c>
      <c r="X429" s="3" t="s">
        <v>88</v>
      </c>
      <c r="Y429" s="3" t="s">
        <v>354</v>
      </c>
      <c r="Z429" s="3" t="s">
        <v>38</v>
      </c>
      <c r="AA429" s="8">
        <f>Table1[[#This Row],[2022 AV (BOR final)]]-Table1[[#This Row],[2021 AV (BOR final)]]</f>
        <v>-29674</v>
      </c>
      <c r="AB429" s="8">
        <f>Table1[[#This Row],[2023 AV (BOR final)]]-Table1[[#This Row],[2022 AV (BOR final)]]</f>
        <v>-114191</v>
      </c>
      <c r="AC429" s="8">
        <f>Table1[[#This Row],[2022 Tax Bill]]-Table1[[#This Row],[2021 Tax Bill]]</f>
        <v>-491.65999999998894</v>
      </c>
      <c r="AD429" s="3">
        <f>COUNTIF(D:D,Table1[[#This Row],[Project Name]])</f>
        <v>1</v>
      </c>
      <c r="AE429" s="2">
        <f>IF(Table1[[#This Row],[Year Accepted]]=2022,Table1[[#This Row],[2021 AV (BOR final)]],Table1[[#This Row],[2022 AV (BOR final)]])</f>
        <v>372174</v>
      </c>
      <c r="AF429" s="2">
        <f>IF(Table1[[#This Row],[Year Accepted]]=2022,Table1[[#This Row],[2022 AV (BOR final)]],Table1[[#This Row],[2023 AV (BOR final)]])</f>
        <v>342500</v>
      </c>
      <c r="AG429" s="2">
        <f>IF(Table1[[#This Row],[Year Accepted]]=2022,Table1[[#This Row],[2021 Tax Bill]],Table1[[#This Row],[2022 Tax Bill]])</f>
        <v>84015.679999999993</v>
      </c>
      <c r="AH429" s="2">
        <f>IF(Table1[[#This Row],[Year Accepted]]=2022,Table1[[#This Row],[2022 Tax Bill]],Table1[[#This Row],[2023 Tax Bill]])</f>
        <v>83524.02</v>
      </c>
    </row>
    <row r="430" spans="1:34" x14ac:dyDescent="0.25">
      <c r="A430" s="3" t="s">
        <v>25</v>
      </c>
      <c r="B430" s="3" t="s">
        <v>26</v>
      </c>
      <c r="C430" s="3" t="s">
        <v>81</v>
      </c>
      <c r="D430" s="3" t="s">
        <v>4975</v>
      </c>
      <c r="E430" s="3" t="s">
        <v>4976</v>
      </c>
      <c r="F430" s="3" t="s">
        <v>4977</v>
      </c>
      <c r="G430" s="3">
        <v>2022</v>
      </c>
      <c r="H430" s="3">
        <v>2021</v>
      </c>
      <c r="I430" s="4">
        <v>65549</v>
      </c>
      <c r="J430" s="3" t="s">
        <v>52</v>
      </c>
      <c r="K430" s="4">
        <v>13181.3</v>
      </c>
      <c r="L430" s="4">
        <v>69173</v>
      </c>
      <c r="M430" s="3" t="s">
        <v>52</v>
      </c>
      <c r="N430" s="4">
        <v>14227.65</v>
      </c>
      <c r="O430" s="4">
        <v>69173</v>
      </c>
      <c r="P430" s="3" t="s">
        <v>52</v>
      </c>
      <c r="Q430" s="4">
        <v>14594.86</v>
      </c>
      <c r="R430" s="3">
        <v>-87.653311702510393</v>
      </c>
      <c r="S430" s="3">
        <v>41.770788238296802</v>
      </c>
      <c r="T430" s="3" t="s">
        <v>4978</v>
      </c>
      <c r="U430" s="3" t="s">
        <v>33</v>
      </c>
      <c r="V430" s="3" t="s">
        <v>688</v>
      </c>
      <c r="W430" s="3" t="s">
        <v>1528</v>
      </c>
      <c r="X430" s="3" t="s">
        <v>47</v>
      </c>
      <c r="Y430" s="3" t="s">
        <v>110</v>
      </c>
      <c r="Z430" s="3" t="s">
        <v>111</v>
      </c>
      <c r="AA430" s="8">
        <f>Table1[[#This Row],[2022 AV (BOR final)]]-Table1[[#This Row],[2021 AV (BOR final)]]</f>
        <v>3624</v>
      </c>
      <c r="AB430" s="8">
        <f>Table1[[#This Row],[2023 AV (BOR final)]]-Table1[[#This Row],[2022 AV (BOR final)]]</f>
        <v>0</v>
      </c>
      <c r="AC430" s="8">
        <f>Table1[[#This Row],[2022 Tax Bill]]-Table1[[#This Row],[2021 Tax Bill]]</f>
        <v>1046.3500000000004</v>
      </c>
      <c r="AD430" s="3">
        <f>COUNTIF(D:D,Table1[[#This Row],[Project Name]])</f>
        <v>1</v>
      </c>
      <c r="AE430" s="2">
        <f>IF(Table1[[#This Row],[Year Accepted]]=2022,Table1[[#This Row],[2021 AV (BOR final)]],Table1[[#This Row],[2022 AV (BOR final)]])</f>
        <v>65549</v>
      </c>
      <c r="AF430" s="2">
        <f>IF(Table1[[#This Row],[Year Accepted]]=2022,Table1[[#This Row],[2022 AV (BOR final)]],Table1[[#This Row],[2023 AV (BOR final)]])</f>
        <v>69173</v>
      </c>
      <c r="AG430" s="2">
        <f>IF(Table1[[#This Row],[Year Accepted]]=2022,Table1[[#This Row],[2021 Tax Bill]],Table1[[#This Row],[2022 Tax Bill]])</f>
        <v>13181.3</v>
      </c>
      <c r="AH430" s="2">
        <f>IF(Table1[[#This Row],[Year Accepted]]=2022,Table1[[#This Row],[2022 Tax Bill]],Table1[[#This Row],[2023 Tax Bill]])</f>
        <v>14227.65</v>
      </c>
    </row>
    <row r="431" spans="1:34" x14ac:dyDescent="0.25">
      <c r="A431" s="3" t="s">
        <v>25</v>
      </c>
      <c r="B431" s="3" t="s">
        <v>26</v>
      </c>
      <c r="C431" s="3" t="s">
        <v>81</v>
      </c>
      <c r="D431" s="3" t="s">
        <v>2960</v>
      </c>
      <c r="E431" s="3" t="s">
        <v>2961</v>
      </c>
      <c r="F431" s="3" t="s">
        <v>2962</v>
      </c>
      <c r="G431" s="3">
        <v>2022</v>
      </c>
      <c r="H431" s="3">
        <v>2021</v>
      </c>
      <c r="I431" s="4">
        <v>146587</v>
      </c>
      <c r="J431" s="3" t="s">
        <v>52</v>
      </c>
      <c r="K431" s="4">
        <v>29477.31</v>
      </c>
      <c r="L431" s="4">
        <v>105101</v>
      </c>
      <c r="M431" s="3" t="s">
        <v>52</v>
      </c>
      <c r="N431" s="4">
        <v>21617.43</v>
      </c>
      <c r="O431" s="4">
        <v>105101</v>
      </c>
      <c r="P431" s="3" t="s">
        <v>52</v>
      </c>
      <c r="Q431" s="4">
        <v>22175.27</v>
      </c>
      <c r="R431" s="3">
        <v>-87.634473800894597</v>
      </c>
      <c r="S431" s="3">
        <v>41.777102267327002</v>
      </c>
      <c r="T431" s="3" t="s">
        <v>2963</v>
      </c>
      <c r="U431" s="3" t="s">
        <v>33</v>
      </c>
      <c r="V431" s="3" t="s">
        <v>108</v>
      </c>
      <c r="W431" s="3" t="s">
        <v>1528</v>
      </c>
      <c r="X431" s="3" t="s">
        <v>47</v>
      </c>
      <c r="Y431" s="3" t="s">
        <v>354</v>
      </c>
      <c r="Z431" s="3" t="s">
        <v>38</v>
      </c>
      <c r="AA431" s="8">
        <f>Table1[[#This Row],[2022 AV (BOR final)]]-Table1[[#This Row],[2021 AV (BOR final)]]</f>
        <v>-41486</v>
      </c>
      <c r="AB431" s="8">
        <f>Table1[[#This Row],[2023 AV (BOR final)]]-Table1[[#This Row],[2022 AV (BOR final)]]</f>
        <v>0</v>
      </c>
      <c r="AC431" s="8">
        <f>Table1[[#This Row],[2022 Tax Bill]]-Table1[[#This Row],[2021 Tax Bill]]</f>
        <v>-7859.880000000001</v>
      </c>
      <c r="AD431" s="3">
        <f>COUNTIF(D:D,Table1[[#This Row],[Project Name]])</f>
        <v>1</v>
      </c>
      <c r="AE431" s="2">
        <f>IF(Table1[[#This Row],[Year Accepted]]=2022,Table1[[#This Row],[2021 AV (BOR final)]],Table1[[#This Row],[2022 AV (BOR final)]])</f>
        <v>146587</v>
      </c>
      <c r="AF431" s="2">
        <f>IF(Table1[[#This Row],[Year Accepted]]=2022,Table1[[#This Row],[2022 AV (BOR final)]],Table1[[#This Row],[2023 AV (BOR final)]])</f>
        <v>105101</v>
      </c>
      <c r="AG431" s="2">
        <f>IF(Table1[[#This Row],[Year Accepted]]=2022,Table1[[#This Row],[2021 Tax Bill]],Table1[[#This Row],[2022 Tax Bill]])</f>
        <v>29477.31</v>
      </c>
      <c r="AH431" s="2">
        <f>IF(Table1[[#This Row],[Year Accepted]]=2022,Table1[[#This Row],[2022 Tax Bill]],Table1[[#This Row],[2023 Tax Bill]])</f>
        <v>21617.43</v>
      </c>
    </row>
    <row r="432" spans="1:34" x14ac:dyDescent="0.25">
      <c r="A432" s="3" t="s">
        <v>25</v>
      </c>
      <c r="B432" s="3" t="s">
        <v>71</v>
      </c>
      <c r="C432" s="3" t="s">
        <v>81</v>
      </c>
      <c r="D432" s="3" t="s">
        <v>894</v>
      </c>
      <c r="E432" s="3" t="s">
        <v>895</v>
      </c>
      <c r="F432" s="3" t="s">
        <v>896</v>
      </c>
      <c r="G432" s="3">
        <v>2022</v>
      </c>
      <c r="H432" s="3">
        <v>2021</v>
      </c>
      <c r="I432" s="4">
        <v>62975</v>
      </c>
      <c r="J432" s="3" t="s">
        <v>52</v>
      </c>
      <c r="K432" s="4">
        <v>12663.69</v>
      </c>
      <c r="L432" s="4">
        <v>47232</v>
      </c>
      <c r="M432" s="3" t="s">
        <v>52</v>
      </c>
      <c r="N432" s="4">
        <v>9714.77</v>
      </c>
      <c r="O432" s="4">
        <v>47234</v>
      </c>
      <c r="P432" s="3" t="s">
        <v>52</v>
      </c>
      <c r="Q432" s="4">
        <v>9965.92</v>
      </c>
      <c r="R432" s="3">
        <v>-87.627999722171694</v>
      </c>
      <c r="S432" s="3">
        <v>41.773307966139598</v>
      </c>
      <c r="T432" s="3" t="s">
        <v>897</v>
      </c>
      <c r="U432" s="3" t="s">
        <v>33</v>
      </c>
      <c r="V432" s="3" t="s">
        <v>108</v>
      </c>
      <c r="W432" s="3" t="s">
        <v>109</v>
      </c>
      <c r="X432" s="3" t="s">
        <v>47</v>
      </c>
      <c r="Y432" s="3" t="s">
        <v>354</v>
      </c>
      <c r="Z432" s="3" t="s">
        <v>38</v>
      </c>
      <c r="AA432" s="8">
        <f>Table1[[#This Row],[2022 AV (BOR final)]]-Table1[[#This Row],[2021 AV (BOR final)]]</f>
        <v>-15743</v>
      </c>
      <c r="AB432" s="8">
        <f>Table1[[#This Row],[2023 AV (BOR final)]]-Table1[[#This Row],[2022 AV (BOR final)]]</f>
        <v>2</v>
      </c>
      <c r="AC432" s="8">
        <f>Table1[[#This Row],[2022 Tax Bill]]-Table1[[#This Row],[2021 Tax Bill]]</f>
        <v>-2948.92</v>
      </c>
      <c r="AD432" s="3">
        <f>COUNTIF(D:D,Table1[[#This Row],[Project Name]])</f>
        <v>1</v>
      </c>
      <c r="AE432" s="2">
        <f>IF(Table1[[#This Row],[Year Accepted]]=2022,Table1[[#This Row],[2021 AV (BOR final)]],Table1[[#This Row],[2022 AV (BOR final)]])</f>
        <v>62975</v>
      </c>
      <c r="AF432" s="2">
        <f>IF(Table1[[#This Row],[Year Accepted]]=2022,Table1[[#This Row],[2022 AV (BOR final)]],Table1[[#This Row],[2023 AV (BOR final)]])</f>
        <v>47232</v>
      </c>
      <c r="AG432" s="2">
        <f>IF(Table1[[#This Row],[Year Accepted]]=2022,Table1[[#This Row],[2021 Tax Bill]],Table1[[#This Row],[2022 Tax Bill]])</f>
        <v>12663.69</v>
      </c>
      <c r="AH432" s="2">
        <f>IF(Table1[[#This Row],[Year Accepted]]=2022,Table1[[#This Row],[2022 Tax Bill]],Table1[[#This Row],[2023 Tax Bill]])</f>
        <v>9714.77</v>
      </c>
    </row>
    <row r="433" spans="1:34" x14ac:dyDescent="0.25">
      <c r="A433" s="3" t="s">
        <v>25</v>
      </c>
      <c r="B433" s="3" t="s">
        <v>26</v>
      </c>
      <c r="C433" s="3" t="s">
        <v>81</v>
      </c>
      <c r="D433" s="3" t="s">
        <v>595</v>
      </c>
      <c r="E433" s="3" t="s">
        <v>1477</v>
      </c>
      <c r="F433" s="3" t="s">
        <v>1478</v>
      </c>
      <c r="G433" s="3">
        <v>2022</v>
      </c>
      <c r="H433" s="3">
        <v>2021</v>
      </c>
      <c r="I433" s="4">
        <v>81860</v>
      </c>
      <c r="J433" s="3" t="s">
        <v>52</v>
      </c>
      <c r="K433" s="4">
        <v>16461.29</v>
      </c>
      <c r="L433" s="4">
        <v>61395</v>
      </c>
      <c r="M433" s="3" t="s">
        <v>52</v>
      </c>
      <c r="N433" s="4">
        <v>12627.9</v>
      </c>
      <c r="O433" s="4">
        <v>47030</v>
      </c>
      <c r="P433" s="3" t="s">
        <v>52</v>
      </c>
      <c r="Q433" s="4">
        <v>9922.9</v>
      </c>
      <c r="R433" s="3">
        <v>-87.627895616490406</v>
      </c>
      <c r="S433" s="3">
        <v>41.771805212036099</v>
      </c>
      <c r="T433" s="3" t="s">
        <v>1479</v>
      </c>
      <c r="U433" s="3" t="s">
        <v>33</v>
      </c>
      <c r="V433" s="3" t="s">
        <v>108</v>
      </c>
      <c r="W433" s="3" t="s">
        <v>109</v>
      </c>
      <c r="X433" s="3" t="s">
        <v>47</v>
      </c>
      <c r="Y433" s="3" t="s">
        <v>354</v>
      </c>
      <c r="Z433" s="3" t="s">
        <v>38</v>
      </c>
      <c r="AA433" s="8">
        <f>Table1[[#This Row],[2022 AV (BOR final)]]-Table1[[#This Row],[2021 AV (BOR final)]]</f>
        <v>-20465</v>
      </c>
      <c r="AB433" s="8">
        <f>Table1[[#This Row],[2023 AV (BOR final)]]-Table1[[#This Row],[2022 AV (BOR final)]]</f>
        <v>-14365</v>
      </c>
      <c r="AC433" s="8">
        <f>Table1[[#This Row],[2022 Tax Bill]]-Table1[[#This Row],[2021 Tax Bill]]</f>
        <v>-3833.3900000000012</v>
      </c>
      <c r="AD433" s="3">
        <f>COUNTIF(D:D,Table1[[#This Row],[Project Name]])</f>
        <v>2</v>
      </c>
      <c r="AE433" s="2">
        <f>IF(Table1[[#This Row],[Year Accepted]]=2022,Table1[[#This Row],[2021 AV (BOR final)]],Table1[[#This Row],[2022 AV (BOR final)]])</f>
        <v>81860</v>
      </c>
      <c r="AF433" s="2">
        <f>IF(Table1[[#This Row],[Year Accepted]]=2022,Table1[[#This Row],[2022 AV (BOR final)]],Table1[[#This Row],[2023 AV (BOR final)]])</f>
        <v>61395</v>
      </c>
      <c r="AG433" s="2">
        <f>IF(Table1[[#This Row],[Year Accepted]]=2022,Table1[[#This Row],[2021 Tax Bill]],Table1[[#This Row],[2022 Tax Bill]])</f>
        <v>16461.29</v>
      </c>
      <c r="AH433" s="2">
        <f>IF(Table1[[#This Row],[Year Accepted]]=2022,Table1[[#This Row],[2022 Tax Bill]],Table1[[#This Row],[2023 Tax Bill]])</f>
        <v>12627.9</v>
      </c>
    </row>
    <row r="434" spans="1:34" x14ac:dyDescent="0.25">
      <c r="A434" s="3" t="s">
        <v>25</v>
      </c>
      <c r="B434" s="3" t="s">
        <v>26</v>
      </c>
      <c r="C434" s="3" t="s">
        <v>81</v>
      </c>
      <c r="D434" s="3" t="s">
        <v>402</v>
      </c>
      <c r="E434" s="3" t="s">
        <v>403</v>
      </c>
      <c r="F434" s="3" t="s">
        <v>404</v>
      </c>
      <c r="G434" s="3">
        <v>2022</v>
      </c>
      <c r="H434" s="3">
        <v>2021</v>
      </c>
      <c r="I434" s="4">
        <v>8479</v>
      </c>
      <c r="J434" s="3" t="s">
        <v>149</v>
      </c>
      <c r="K434" s="4">
        <v>1705.06</v>
      </c>
      <c r="L434" s="4">
        <v>5511</v>
      </c>
      <c r="M434" s="3" t="s">
        <v>149</v>
      </c>
      <c r="N434" s="4">
        <v>1133.55</v>
      </c>
      <c r="O434" s="4">
        <v>5511</v>
      </c>
      <c r="P434" s="3" t="s">
        <v>149</v>
      </c>
      <c r="Q434" s="4">
        <v>1162.78</v>
      </c>
      <c r="R434" s="3">
        <v>-87.627096301316797</v>
      </c>
      <c r="S434" s="3">
        <v>41.768284719182297</v>
      </c>
      <c r="T434" s="3" t="s">
        <v>405</v>
      </c>
      <c r="U434" s="3" t="s">
        <v>33</v>
      </c>
      <c r="V434" s="3" t="s">
        <v>108</v>
      </c>
      <c r="W434" s="3" t="s">
        <v>109</v>
      </c>
      <c r="X434" s="3" t="s">
        <v>47</v>
      </c>
      <c r="Y434" s="3" t="s">
        <v>110</v>
      </c>
      <c r="Z434" s="3" t="s">
        <v>111</v>
      </c>
      <c r="AA434" s="8">
        <f>Table1[[#This Row],[2022 AV (BOR final)]]-Table1[[#This Row],[2021 AV (BOR final)]]</f>
        <v>-2968</v>
      </c>
      <c r="AB434" s="8">
        <f>Table1[[#This Row],[2023 AV (BOR final)]]-Table1[[#This Row],[2022 AV (BOR final)]]</f>
        <v>0</v>
      </c>
      <c r="AC434" s="8">
        <f>Table1[[#This Row],[2022 Tax Bill]]-Table1[[#This Row],[2021 Tax Bill]]</f>
        <v>-571.51</v>
      </c>
      <c r="AD434" s="3">
        <f>COUNTIF(D:D,Table1[[#This Row],[Project Name]])</f>
        <v>10</v>
      </c>
      <c r="AE434" s="2">
        <f>IF(Table1[[#This Row],[Year Accepted]]=2022,Table1[[#This Row],[2021 AV (BOR final)]],Table1[[#This Row],[2022 AV (BOR final)]])</f>
        <v>8479</v>
      </c>
      <c r="AF434" s="2">
        <f>IF(Table1[[#This Row],[Year Accepted]]=2022,Table1[[#This Row],[2022 AV (BOR final)]],Table1[[#This Row],[2023 AV (BOR final)]])</f>
        <v>5511</v>
      </c>
      <c r="AG434" s="2">
        <f>IF(Table1[[#This Row],[Year Accepted]]=2022,Table1[[#This Row],[2021 Tax Bill]],Table1[[#This Row],[2022 Tax Bill]])</f>
        <v>1705.06</v>
      </c>
      <c r="AH434" s="2">
        <f>IF(Table1[[#This Row],[Year Accepted]]=2022,Table1[[#This Row],[2022 Tax Bill]],Table1[[#This Row],[2023 Tax Bill]])</f>
        <v>1133.55</v>
      </c>
    </row>
    <row r="435" spans="1:34" x14ac:dyDescent="0.25">
      <c r="A435" s="3" t="s">
        <v>25</v>
      </c>
      <c r="B435" s="3" t="s">
        <v>26</v>
      </c>
      <c r="C435" s="3" t="s">
        <v>81</v>
      </c>
      <c r="D435" s="3" t="s">
        <v>402</v>
      </c>
      <c r="E435" s="3" t="s">
        <v>1573</v>
      </c>
      <c r="F435" s="3" t="s">
        <v>1574</v>
      </c>
      <c r="G435" s="3">
        <v>2022</v>
      </c>
      <c r="H435" s="3">
        <v>2021</v>
      </c>
      <c r="I435" s="4">
        <v>2730</v>
      </c>
      <c r="J435" s="3" t="s">
        <v>185</v>
      </c>
      <c r="K435" s="4">
        <v>548.95000000000005</v>
      </c>
      <c r="L435" s="4">
        <v>2730</v>
      </c>
      <c r="M435" s="3" t="s">
        <v>185</v>
      </c>
      <c r="N435" s="4">
        <v>561.53</v>
      </c>
      <c r="O435" s="4">
        <v>2730</v>
      </c>
      <c r="P435" s="3" t="s">
        <v>185</v>
      </c>
      <c r="Q435" s="4">
        <v>575.97</v>
      </c>
      <c r="R435" s="3">
        <v>-87.6271249237642</v>
      </c>
      <c r="S435" s="3">
        <v>41.768177383036303</v>
      </c>
      <c r="T435" s="3" t="s">
        <v>1575</v>
      </c>
      <c r="U435" s="3" t="s">
        <v>33</v>
      </c>
      <c r="V435" s="3" t="s">
        <v>108</v>
      </c>
      <c r="W435" s="3" t="s">
        <v>109</v>
      </c>
      <c r="X435" s="3" t="s">
        <v>47</v>
      </c>
      <c r="Y435" s="3" t="s">
        <v>110</v>
      </c>
      <c r="Z435" s="3" t="s">
        <v>111</v>
      </c>
      <c r="AA435" s="8">
        <f>Table1[[#This Row],[2022 AV (BOR final)]]-Table1[[#This Row],[2021 AV (BOR final)]]</f>
        <v>0</v>
      </c>
      <c r="AB435" s="8">
        <f>Table1[[#This Row],[2023 AV (BOR final)]]-Table1[[#This Row],[2022 AV (BOR final)]]</f>
        <v>0</v>
      </c>
      <c r="AC435" s="8">
        <f>Table1[[#This Row],[2022 Tax Bill]]-Table1[[#This Row],[2021 Tax Bill]]</f>
        <v>12.579999999999927</v>
      </c>
      <c r="AD435" s="3">
        <f>COUNTIF(D:D,Table1[[#This Row],[Project Name]])</f>
        <v>10</v>
      </c>
      <c r="AE435" s="2">
        <f>IF(Table1[[#This Row],[Year Accepted]]=2022,Table1[[#This Row],[2021 AV (BOR final)]],Table1[[#This Row],[2022 AV (BOR final)]])</f>
        <v>2730</v>
      </c>
      <c r="AF435" s="2">
        <f>IF(Table1[[#This Row],[Year Accepted]]=2022,Table1[[#This Row],[2022 AV (BOR final)]],Table1[[#This Row],[2023 AV (BOR final)]])</f>
        <v>2730</v>
      </c>
      <c r="AG435" s="2">
        <f>IF(Table1[[#This Row],[Year Accepted]]=2022,Table1[[#This Row],[2021 Tax Bill]],Table1[[#This Row],[2022 Tax Bill]])</f>
        <v>548.95000000000005</v>
      </c>
      <c r="AH435" s="2">
        <f>IF(Table1[[#This Row],[Year Accepted]]=2022,Table1[[#This Row],[2022 Tax Bill]],Table1[[#This Row],[2023 Tax Bill]])</f>
        <v>561.53</v>
      </c>
    </row>
    <row r="436" spans="1:34" x14ac:dyDescent="0.25">
      <c r="A436" s="3" t="s">
        <v>25</v>
      </c>
      <c r="B436" s="3" t="s">
        <v>26</v>
      </c>
      <c r="C436" s="3" t="s">
        <v>81</v>
      </c>
      <c r="D436" s="3" t="s">
        <v>402</v>
      </c>
      <c r="E436" s="3" t="s">
        <v>2896</v>
      </c>
      <c r="F436" s="3" t="s">
        <v>2897</v>
      </c>
      <c r="G436" s="3">
        <v>2022</v>
      </c>
      <c r="H436" s="3">
        <v>2021</v>
      </c>
      <c r="I436" s="4">
        <v>30031</v>
      </c>
      <c r="J436" s="3" t="s">
        <v>247</v>
      </c>
      <c r="K436" s="4">
        <v>6038.95</v>
      </c>
      <c r="L436" s="4">
        <v>19519</v>
      </c>
      <c r="M436" s="3" t="s">
        <v>247</v>
      </c>
      <c r="N436" s="4">
        <v>4014.73</v>
      </c>
      <c r="O436" s="4">
        <v>19519</v>
      </c>
      <c r="P436" s="3" t="s">
        <v>247</v>
      </c>
      <c r="Q436" s="4">
        <v>4118.3100000000004</v>
      </c>
      <c r="R436" s="3">
        <v>-87.627147161775198</v>
      </c>
      <c r="S436" s="3">
        <v>41.768108096280599</v>
      </c>
      <c r="T436" s="3" t="s">
        <v>2898</v>
      </c>
      <c r="U436" s="3" t="s">
        <v>33</v>
      </c>
      <c r="V436" s="3" t="s">
        <v>108</v>
      </c>
      <c r="W436" s="3" t="s">
        <v>109</v>
      </c>
      <c r="X436" s="3" t="s">
        <v>47</v>
      </c>
      <c r="Y436" s="3" t="s">
        <v>110</v>
      </c>
      <c r="Z436" s="3" t="s">
        <v>111</v>
      </c>
      <c r="AA436" s="8">
        <f>Table1[[#This Row],[2022 AV (BOR final)]]-Table1[[#This Row],[2021 AV (BOR final)]]</f>
        <v>-10512</v>
      </c>
      <c r="AB436" s="8">
        <f>Table1[[#This Row],[2023 AV (BOR final)]]-Table1[[#This Row],[2022 AV (BOR final)]]</f>
        <v>0</v>
      </c>
      <c r="AC436" s="8">
        <f>Table1[[#This Row],[2022 Tax Bill]]-Table1[[#This Row],[2021 Tax Bill]]</f>
        <v>-2024.2199999999998</v>
      </c>
      <c r="AD436" s="3">
        <f>COUNTIF(D:D,Table1[[#This Row],[Project Name]])</f>
        <v>10</v>
      </c>
      <c r="AE436" s="2">
        <f>IF(Table1[[#This Row],[Year Accepted]]=2022,Table1[[#This Row],[2021 AV (BOR final)]],Table1[[#This Row],[2022 AV (BOR final)]])</f>
        <v>30031</v>
      </c>
      <c r="AF436" s="2">
        <f>IF(Table1[[#This Row],[Year Accepted]]=2022,Table1[[#This Row],[2022 AV (BOR final)]],Table1[[#This Row],[2023 AV (BOR final)]])</f>
        <v>19519</v>
      </c>
      <c r="AG436" s="2">
        <f>IF(Table1[[#This Row],[Year Accepted]]=2022,Table1[[#This Row],[2021 Tax Bill]],Table1[[#This Row],[2022 Tax Bill]])</f>
        <v>6038.95</v>
      </c>
      <c r="AH436" s="2">
        <f>IF(Table1[[#This Row],[Year Accepted]]=2022,Table1[[#This Row],[2022 Tax Bill]],Table1[[#This Row],[2023 Tax Bill]])</f>
        <v>4014.73</v>
      </c>
    </row>
    <row r="437" spans="1:34" x14ac:dyDescent="0.25">
      <c r="A437" s="3" t="s">
        <v>25</v>
      </c>
      <c r="B437" s="3" t="s">
        <v>26</v>
      </c>
      <c r="C437" s="3" t="s">
        <v>81</v>
      </c>
      <c r="D437" s="3" t="s">
        <v>402</v>
      </c>
      <c r="E437" s="3" t="s">
        <v>3908</v>
      </c>
      <c r="F437" s="3" t="s">
        <v>3909</v>
      </c>
      <c r="G437" s="3">
        <v>2022</v>
      </c>
      <c r="H437" s="3">
        <v>2021</v>
      </c>
      <c r="I437" s="4">
        <v>29919</v>
      </c>
      <c r="J437" s="3" t="s">
        <v>247</v>
      </c>
      <c r="K437" s="4">
        <v>6016.45</v>
      </c>
      <c r="L437" s="4">
        <v>19446</v>
      </c>
      <c r="M437" s="3" t="s">
        <v>247</v>
      </c>
      <c r="N437" s="4">
        <v>3999.68</v>
      </c>
      <c r="O437" s="4">
        <v>19446</v>
      </c>
      <c r="P437" s="3" t="s">
        <v>247</v>
      </c>
      <c r="Q437" s="4">
        <v>4102.92</v>
      </c>
      <c r="R437" s="3">
        <v>-87.627169345677302</v>
      </c>
      <c r="S437" s="3">
        <v>41.768038811723599</v>
      </c>
      <c r="T437" s="3" t="s">
        <v>3910</v>
      </c>
      <c r="U437" s="3" t="s">
        <v>33</v>
      </c>
      <c r="V437" s="3" t="s">
        <v>108</v>
      </c>
      <c r="W437" s="3" t="s">
        <v>109</v>
      </c>
      <c r="X437" s="3" t="s">
        <v>47</v>
      </c>
      <c r="Y437" s="3" t="s">
        <v>110</v>
      </c>
      <c r="Z437" s="3" t="s">
        <v>111</v>
      </c>
      <c r="AA437" s="8">
        <f>Table1[[#This Row],[2022 AV (BOR final)]]-Table1[[#This Row],[2021 AV (BOR final)]]</f>
        <v>-10473</v>
      </c>
      <c r="AB437" s="8">
        <f>Table1[[#This Row],[2023 AV (BOR final)]]-Table1[[#This Row],[2022 AV (BOR final)]]</f>
        <v>0</v>
      </c>
      <c r="AC437" s="8">
        <f>Table1[[#This Row],[2022 Tax Bill]]-Table1[[#This Row],[2021 Tax Bill]]</f>
        <v>-2016.77</v>
      </c>
      <c r="AD437" s="3">
        <f>COUNTIF(D:D,Table1[[#This Row],[Project Name]])</f>
        <v>10</v>
      </c>
      <c r="AE437" s="2">
        <f>IF(Table1[[#This Row],[Year Accepted]]=2022,Table1[[#This Row],[2021 AV (BOR final)]],Table1[[#This Row],[2022 AV (BOR final)]])</f>
        <v>29919</v>
      </c>
      <c r="AF437" s="2">
        <f>IF(Table1[[#This Row],[Year Accepted]]=2022,Table1[[#This Row],[2022 AV (BOR final)]],Table1[[#This Row],[2023 AV (BOR final)]])</f>
        <v>19446</v>
      </c>
      <c r="AG437" s="2">
        <f>IF(Table1[[#This Row],[Year Accepted]]=2022,Table1[[#This Row],[2021 Tax Bill]],Table1[[#This Row],[2022 Tax Bill]])</f>
        <v>6016.45</v>
      </c>
      <c r="AH437" s="2">
        <f>IF(Table1[[#This Row],[Year Accepted]]=2022,Table1[[#This Row],[2022 Tax Bill]],Table1[[#This Row],[2023 Tax Bill]])</f>
        <v>3999.68</v>
      </c>
    </row>
    <row r="438" spans="1:34" x14ac:dyDescent="0.25">
      <c r="A438" s="3" t="s">
        <v>25</v>
      </c>
      <c r="B438" s="3" t="s">
        <v>26</v>
      </c>
      <c r="C438" s="3" t="s">
        <v>81</v>
      </c>
      <c r="D438" s="3" t="s">
        <v>402</v>
      </c>
      <c r="E438" s="3" t="s">
        <v>3218</v>
      </c>
      <c r="F438" s="3" t="s">
        <v>3219</v>
      </c>
      <c r="G438" s="3">
        <v>2022</v>
      </c>
      <c r="H438" s="3">
        <v>2021</v>
      </c>
      <c r="I438" s="4">
        <v>29761</v>
      </c>
      <c r="J438" s="3" t="s">
        <v>247</v>
      </c>
      <c r="K438" s="4">
        <v>5984.64</v>
      </c>
      <c r="L438" s="4">
        <v>19344</v>
      </c>
      <c r="M438" s="3" t="s">
        <v>247</v>
      </c>
      <c r="N438" s="4">
        <v>3978.71</v>
      </c>
      <c r="O438" s="4">
        <v>19344</v>
      </c>
      <c r="P438" s="3" t="s">
        <v>247</v>
      </c>
      <c r="Q438" s="4">
        <v>4081.37</v>
      </c>
      <c r="R438" s="3">
        <v>-87.627191635174398</v>
      </c>
      <c r="S438" s="3">
        <v>41.7679695516794</v>
      </c>
      <c r="T438" s="3" t="s">
        <v>3220</v>
      </c>
      <c r="U438" s="3" t="s">
        <v>33</v>
      </c>
      <c r="V438" s="3" t="s">
        <v>108</v>
      </c>
      <c r="W438" s="3" t="s">
        <v>109</v>
      </c>
      <c r="X438" s="3" t="s">
        <v>47</v>
      </c>
      <c r="Y438" s="3" t="s">
        <v>110</v>
      </c>
      <c r="Z438" s="3" t="s">
        <v>111</v>
      </c>
      <c r="AA438" s="8">
        <f>Table1[[#This Row],[2022 AV (BOR final)]]-Table1[[#This Row],[2021 AV (BOR final)]]</f>
        <v>-10417</v>
      </c>
      <c r="AB438" s="8">
        <f>Table1[[#This Row],[2023 AV (BOR final)]]-Table1[[#This Row],[2022 AV (BOR final)]]</f>
        <v>0</v>
      </c>
      <c r="AC438" s="8">
        <f>Table1[[#This Row],[2022 Tax Bill]]-Table1[[#This Row],[2021 Tax Bill]]</f>
        <v>-2005.9300000000003</v>
      </c>
      <c r="AD438" s="3">
        <f>COUNTIF(D:D,Table1[[#This Row],[Project Name]])</f>
        <v>10</v>
      </c>
      <c r="AE438" s="2">
        <f>IF(Table1[[#This Row],[Year Accepted]]=2022,Table1[[#This Row],[2021 AV (BOR final)]],Table1[[#This Row],[2022 AV (BOR final)]])</f>
        <v>29761</v>
      </c>
      <c r="AF438" s="2">
        <f>IF(Table1[[#This Row],[Year Accepted]]=2022,Table1[[#This Row],[2022 AV (BOR final)]],Table1[[#This Row],[2023 AV (BOR final)]])</f>
        <v>19344</v>
      </c>
      <c r="AG438" s="2">
        <f>IF(Table1[[#This Row],[Year Accepted]]=2022,Table1[[#This Row],[2021 Tax Bill]],Table1[[#This Row],[2022 Tax Bill]])</f>
        <v>5984.64</v>
      </c>
      <c r="AH438" s="2">
        <f>IF(Table1[[#This Row],[Year Accepted]]=2022,Table1[[#This Row],[2022 Tax Bill]],Table1[[#This Row],[2023 Tax Bill]])</f>
        <v>3978.71</v>
      </c>
    </row>
    <row r="439" spans="1:34" x14ac:dyDescent="0.25">
      <c r="A439" s="3" t="s">
        <v>25</v>
      </c>
      <c r="B439" s="3" t="s">
        <v>26</v>
      </c>
      <c r="C439" s="3" t="s">
        <v>81</v>
      </c>
      <c r="D439" s="3" t="s">
        <v>402</v>
      </c>
      <c r="E439" s="3" t="s">
        <v>1788</v>
      </c>
      <c r="F439" s="3" t="s">
        <v>1789</v>
      </c>
      <c r="G439" s="3">
        <v>2022</v>
      </c>
      <c r="H439" s="3">
        <v>2021</v>
      </c>
      <c r="I439" s="4">
        <v>29649</v>
      </c>
      <c r="J439" s="3" t="s">
        <v>247</v>
      </c>
      <c r="K439" s="4">
        <v>5962.14</v>
      </c>
      <c r="L439" s="4">
        <v>19271</v>
      </c>
      <c r="M439" s="3" t="s">
        <v>247</v>
      </c>
      <c r="N439" s="4">
        <v>3963.73</v>
      </c>
      <c r="O439" s="4">
        <v>19271</v>
      </c>
      <c r="P439" s="3" t="s">
        <v>247</v>
      </c>
      <c r="Q439" s="4">
        <v>4065.98</v>
      </c>
      <c r="R439" s="3">
        <v>-87.627213855949194</v>
      </c>
      <c r="S439" s="3">
        <v>41.767900294983299</v>
      </c>
      <c r="T439" s="3" t="s">
        <v>1790</v>
      </c>
      <c r="U439" s="3" t="s">
        <v>33</v>
      </c>
      <c r="V439" s="3" t="s">
        <v>108</v>
      </c>
      <c r="W439" s="3" t="s">
        <v>109</v>
      </c>
      <c r="X439" s="3" t="s">
        <v>47</v>
      </c>
      <c r="Y439" s="3" t="s">
        <v>110</v>
      </c>
      <c r="Z439" s="3" t="s">
        <v>111</v>
      </c>
      <c r="AA439" s="8">
        <f>Table1[[#This Row],[2022 AV (BOR final)]]-Table1[[#This Row],[2021 AV (BOR final)]]</f>
        <v>-10378</v>
      </c>
      <c r="AB439" s="8">
        <f>Table1[[#This Row],[2023 AV (BOR final)]]-Table1[[#This Row],[2022 AV (BOR final)]]</f>
        <v>0</v>
      </c>
      <c r="AC439" s="8">
        <f>Table1[[#This Row],[2022 Tax Bill]]-Table1[[#This Row],[2021 Tax Bill]]</f>
        <v>-1998.4100000000003</v>
      </c>
      <c r="AD439" s="3">
        <f>COUNTIF(D:D,Table1[[#This Row],[Project Name]])</f>
        <v>10</v>
      </c>
      <c r="AE439" s="2">
        <f>IF(Table1[[#This Row],[Year Accepted]]=2022,Table1[[#This Row],[2021 AV (BOR final)]],Table1[[#This Row],[2022 AV (BOR final)]])</f>
        <v>29649</v>
      </c>
      <c r="AF439" s="2">
        <f>IF(Table1[[#This Row],[Year Accepted]]=2022,Table1[[#This Row],[2022 AV (BOR final)]],Table1[[#This Row],[2023 AV (BOR final)]])</f>
        <v>19271</v>
      </c>
      <c r="AG439" s="2">
        <f>IF(Table1[[#This Row],[Year Accepted]]=2022,Table1[[#This Row],[2021 Tax Bill]],Table1[[#This Row],[2022 Tax Bill]])</f>
        <v>5962.14</v>
      </c>
      <c r="AH439" s="2">
        <f>IF(Table1[[#This Row],[Year Accepted]]=2022,Table1[[#This Row],[2022 Tax Bill]],Table1[[#This Row],[2023 Tax Bill]])</f>
        <v>3963.73</v>
      </c>
    </row>
    <row r="440" spans="1:34" x14ac:dyDescent="0.25">
      <c r="A440" s="3" t="s">
        <v>25</v>
      </c>
      <c r="B440" s="3" t="s">
        <v>26</v>
      </c>
      <c r="C440" s="3" t="s">
        <v>81</v>
      </c>
      <c r="D440" s="3" t="s">
        <v>402</v>
      </c>
      <c r="E440" s="3" t="s">
        <v>2828</v>
      </c>
      <c r="F440" s="3" t="s">
        <v>2829</v>
      </c>
      <c r="G440" s="3">
        <v>2022</v>
      </c>
      <c r="H440" s="3">
        <v>2021</v>
      </c>
      <c r="I440" s="4">
        <v>29491</v>
      </c>
      <c r="J440" s="3" t="s">
        <v>247</v>
      </c>
      <c r="K440" s="4">
        <v>5930.39</v>
      </c>
      <c r="L440" s="4">
        <v>29491</v>
      </c>
      <c r="M440" s="3" t="s">
        <v>247</v>
      </c>
      <c r="N440" s="4">
        <v>6065.79</v>
      </c>
      <c r="O440" s="4">
        <v>29491</v>
      </c>
      <c r="P440" s="3" t="s">
        <v>247</v>
      </c>
      <c r="Q440" s="4">
        <v>6222.33</v>
      </c>
      <c r="R440" s="3">
        <v>-87.627236059929501</v>
      </c>
      <c r="S440" s="3">
        <v>41.767831024777301</v>
      </c>
      <c r="T440" s="3" t="s">
        <v>2830</v>
      </c>
      <c r="U440" s="3" t="s">
        <v>33</v>
      </c>
      <c r="V440" s="3" t="s">
        <v>108</v>
      </c>
      <c r="W440" s="3" t="s">
        <v>109</v>
      </c>
      <c r="X440" s="3" t="s">
        <v>47</v>
      </c>
      <c r="Y440" s="3" t="s">
        <v>110</v>
      </c>
      <c r="Z440" s="3" t="s">
        <v>111</v>
      </c>
      <c r="AA440" s="8">
        <f>Table1[[#This Row],[2022 AV (BOR final)]]-Table1[[#This Row],[2021 AV (BOR final)]]</f>
        <v>0</v>
      </c>
      <c r="AB440" s="8">
        <f>Table1[[#This Row],[2023 AV (BOR final)]]-Table1[[#This Row],[2022 AV (BOR final)]]</f>
        <v>0</v>
      </c>
      <c r="AC440" s="8">
        <f>Table1[[#This Row],[2022 Tax Bill]]-Table1[[#This Row],[2021 Tax Bill]]</f>
        <v>135.39999999999964</v>
      </c>
      <c r="AD440" s="3">
        <f>COUNTIF(D:D,Table1[[#This Row],[Project Name]])</f>
        <v>10</v>
      </c>
      <c r="AE440" s="2">
        <f>IF(Table1[[#This Row],[Year Accepted]]=2022,Table1[[#This Row],[2021 AV (BOR final)]],Table1[[#This Row],[2022 AV (BOR final)]])</f>
        <v>29491</v>
      </c>
      <c r="AF440" s="2">
        <f>IF(Table1[[#This Row],[Year Accepted]]=2022,Table1[[#This Row],[2022 AV (BOR final)]],Table1[[#This Row],[2023 AV (BOR final)]])</f>
        <v>29491</v>
      </c>
      <c r="AG440" s="2">
        <f>IF(Table1[[#This Row],[Year Accepted]]=2022,Table1[[#This Row],[2021 Tax Bill]],Table1[[#This Row],[2022 Tax Bill]])</f>
        <v>5930.39</v>
      </c>
      <c r="AH440" s="2">
        <f>IF(Table1[[#This Row],[Year Accepted]]=2022,Table1[[#This Row],[2022 Tax Bill]],Table1[[#This Row],[2023 Tax Bill]])</f>
        <v>6065.79</v>
      </c>
    </row>
    <row r="441" spans="1:34" x14ac:dyDescent="0.25">
      <c r="A441" s="3" t="s">
        <v>25</v>
      </c>
      <c r="B441" s="3" t="s">
        <v>26</v>
      </c>
      <c r="C441" s="3" t="s">
        <v>81</v>
      </c>
      <c r="D441" s="3" t="s">
        <v>402</v>
      </c>
      <c r="E441" s="3" t="s">
        <v>4965</v>
      </c>
      <c r="F441" s="3" t="s">
        <v>4966</v>
      </c>
      <c r="G441" s="3">
        <v>2022</v>
      </c>
      <c r="H441" s="3">
        <v>2021</v>
      </c>
      <c r="I441" s="4">
        <v>35958</v>
      </c>
      <c r="J441" s="3" t="s">
        <v>247</v>
      </c>
      <c r="K441" s="4">
        <v>7230.82</v>
      </c>
      <c r="L441" s="4">
        <v>23372</v>
      </c>
      <c r="M441" s="3" t="s">
        <v>247</v>
      </c>
      <c r="N441" s="4">
        <v>4807.2299999999996</v>
      </c>
      <c r="O441" s="4">
        <v>23372</v>
      </c>
      <c r="P441" s="3" t="s">
        <v>247</v>
      </c>
      <c r="Q441" s="4">
        <v>4931.2700000000004</v>
      </c>
      <c r="R441" s="3">
        <v>-87.627258328816495</v>
      </c>
      <c r="S441" s="3">
        <v>41.767761727872198</v>
      </c>
      <c r="T441" s="3" t="s">
        <v>4967</v>
      </c>
      <c r="U441" s="3" t="s">
        <v>33</v>
      </c>
      <c r="V441" s="3" t="s">
        <v>108</v>
      </c>
      <c r="W441" s="3" t="s">
        <v>109</v>
      </c>
      <c r="X441" s="3" t="s">
        <v>47</v>
      </c>
      <c r="Y441" s="3" t="s">
        <v>110</v>
      </c>
      <c r="Z441" s="3" t="s">
        <v>111</v>
      </c>
      <c r="AA441" s="8">
        <f>Table1[[#This Row],[2022 AV (BOR final)]]-Table1[[#This Row],[2021 AV (BOR final)]]</f>
        <v>-12586</v>
      </c>
      <c r="AB441" s="8">
        <f>Table1[[#This Row],[2023 AV (BOR final)]]-Table1[[#This Row],[2022 AV (BOR final)]]</f>
        <v>0</v>
      </c>
      <c r="AC441" s="8">
        <f>Table1[[#This Row],[2022 Tax Bill]]-Table1[[#This Row],[2021 Tax Bill]]</f>
        <v>-2423.59</v>
      </c>
      <c r="AD441" s="3">
        <f>COUNTIF(D:D,Table1[[#This Row],[Project Name]])</f>
        <v>10</v>
      </c>
      <c r="AE441" s="2">
        <f>IF(Table1[[#This Row],[Year Accepted]]=2022,Table1[[#This Row],[2021 AV (BOR final)]],Table1[[#This Row],[2022 AV (BOR final)]])</f>
        <v>35958</v>
      </c>
      <c r="AF441" s="2">
        <f>IF(Table1[[#This Row],[Year Accepted]]=2022,Table1[[#This Row],[2022 AV (BOR final)]],Table1[[#This Row],[2023 AV (BOR final)]])</f>
        <v>23372</v>
      </c>
      <c r="AG441" s="2">
        <f>IF(Table1[[#This Row],[Year Accepted]]=2022,Table1[[#This Row],[2021 Tax Bill]],Table1[[#This Row],[2022 Tax Bill]])</f>
        <v>7230.82</v>
      </c>
      <c r="AH441" s="2">
        <f>IF(Table1[[#This Row],[Year Accepted]]=2022,Table1[[#This Row],[2022 Tax Bill]],Table1[[#This Row],[2023 Tax Bill]])</f>
        <v>4807.2299999999996</v>
      </c>
    </row>
    <row r="442" spans="1:34" x14ac:dyDescent="0.25">
      <c r="A442" s="3" t="s">
        <v>25</v>
      </c>
      <c r="B442" s="3" t="s">
        <v>26</v>
      </c>
      <c r="C442" s="3" t="s">
        <v>81</v>
      </c>
      <c r="D442" s="3" t="s">
        <v>402</v>
      </c>
      <c r="E442" s="3" t="s">
        <v>4734</v>
      </c>
      <c r="F442" s="3" t="s">
        <v>4735</v>
      </c>
      <c r="G442" s="3">
        <v>2022</v>
      </c>
      <c r="H442" s="3">
        <v>2021</v>
      </c>
      <c r="I442" s="4">
        <v>5235</v>
      </c>
      <c r="J442" s="3" t="s">
        <v>149</v>
      </c>
      <c r="K442" s="4">
        <v>1052.7</v>
      </c>
      <c r="L442" s="4">
        <v>3402</v>
      </c>
      <c r="M442" s="3" t="s">
        <v>149</v>
      </c>
      <c r="N442" s="4">
        <v>699.7</v>
      </c>
      <c r="O442" s="4">
        <v>3402</v>
      </c>
      <c r="P442" s="3" t="s">
        <v>149</v>
      </c>
      <c r="Q442" s="4">
        <v>717.76</v>
      </c>
      <c r="R442" s="3">
        <v>-87.627356982722802</v>
      </c>
      <c r="S442" s="3">
        <v>41.767454203820598</v>
      </c>
      <c r="T442" s="3" t="s">
        <v>4736</v>
      </c>
      <c r="U442" s="3" t="s">
        <v>33</v>
      </c>
      <c r="V442" s="3" t="s">
        <v>108</v>
      </c>
      <c r="W442" s="3" t="s">
        <v>109</v>
      </c>
      <c r="X442" s="3" t="s">
        <v>47</v>
      </c>
      <c r="Y442" s="3" t="s">
        <v>110</v>
      </c>
      <c r="Z442" s="3" t="s">
        <v>111</v>
      </c>
      <c r="AA442" s="8">
        <f>Table1[[#This Row],[2022 AV (BOR final)]]-Table1[[#This Row],[2021 AV (BOR final)]]</f>
        <v>-1833</v>
      </c>
      <c r="AB442" s="8">
        <f>Table1[[#This Row],[2023 AV (BOR final)]]-Table1[[#This Row],[2022 AV (BOR final)]]</f>
        <v>0</v>
      </c>
      <c r="AC442" s="8">
        <f>Table1[[#This Row],[2022 Tax Bill]]-Table1[[#This Row],[2021 Tax Bill]]</f>
        <v>-353</v>
      </c>
      <c r="AD442" s="3">
        <f>COUNTIF(D:D,Table1[[#This Row],[Project Name]])</f>
        <v>10</v>
      </c>
      <c r="AE442" s="2">
        <f>IF(Table1[[#This Row],[Year Accepted]]=2022,Table1[[#This Row],[2021 AV (BOR final)]],Table1[[#This Row],[2022 AV (BOR final)]])</f>
        <v>5235</v>
      </c>
      <c r="AF442" s="2">
        <f>IF(Table1[[#This Row],[Year Accepted]]=2022,Table1[[#This Row],[2022 AV (BOR final)]],Table1[[#This Row],[2023 AV (BOR final)]])</f>
        <v>3402</v>
      </c>
      <c r="AG442" s="2">
        <f>IF(Table1[[#This Row],[Year Accepted]]=2022,Table1[[#This Row],[2021 Tax Bill]],Table1[[#This Row],[2022 Tax Bill]])</f>
        <v>1052.7</v>
      </c>
      <c r="AH442" s="2">
        <f>IF(Table1[[#This Row],[Year Accepted]]=2022,Table1[[#This Row],[2022 Tax Bill]],Table1[[#This Row],[2023 Tax Bill]])</f>
        <v>699.7</v>
      </c>
    </row>
    <row r="443" spans="1:34" x14ac:dyDescent="0.25">
      <c r="A443" s="3" t="s">
        <v>25</v>
      </c>
      <c r="B443" s="3" t="s">
        <v>26</v>
      </c>
      <c r="C443" s="3" t="s">
        <v>81</v>
      </c>
      <c r="D443" s="3" t="s">
        <v>402</v>
      </c>
      <c r="E443" s="3" t="s">
        <v>5048</v>
      </c>
      <c r="F443" s="3" t="s">
        <v>5049</v>
      </c>
      <c r="G443" s="3">
        <v>2022</v>
      </c>
      <c r="H443" s="3">
        <v>2021</v>
      </c>
      <c r="I443" s="4">
        <v>5850</v>
      </c>
      <c r="J443" s="3" t="s">
        <v>185</v>
      </c>
      <c r="K443" s="4">
        <v>1176.4000000000001</v>
      </c>
      <c r="L443" s="4">
        <v>5850</v>
      </c>
      <c r="M443" s="3" t="s">
        <v>185</v>
      </c>
      <c r="N443" s="4">
        <v>1203.27</v>
      </c>
      <c r="O443" s="4">
        <v>5850</v>
      </c>
      <c r="P443" s="3" t="s">
        <v>185</v>
      </c>
      <c r="Q443" s="4">
        <v>1234.27</v>
      </c>
      <c r="R443" s="3">
        <v>-87.627301566906397</v>
      </c>
      <c r="S443" s="3">
        <v>41.767626865752199</v>
      </c>
      <c r="T443" s="3" t="s">
        <v>5050</v>
      </c>
      <c r="U443" s="3" t="s">
        <v>33</v>
      </c>
      <c r="V443" s="3" t="s">
        <v>108</v>
      </c>
      <c r="W443" s="3" t="s">
        <v>109</v>
      </c>
      <c r="X443" s="3" t="s">
        <v>47</v>
      </c>
      <c r="Y443" s="3" t="s">
        <v>110</v>
      </c>
      <c r="Z443" s="3" t="s">
        <v>111</v>
      </c>
      <c r="AA443" s="8">
        <f>Table1[[#This Row],[2022 AV (BOR final)]]-Table1[[#This Row],[2021 AV (BOR final)]]</f>
        <v>0</v>
      </c>
      <c r="AB443" s="8">
        <f>Table1[[#This Row],[2023 AV (BOR final)]]-Table1[[#This Row],[2022 AV (BOR final)]]</f>
        <v>0</v>
      </c>
      <c r="AC443" s="8">
        <f>Table1[[#This Row],[2022 Tax Bill]]-Table1[[#This Row],[2021 Tax Bill]]</f>
        <v>26.869999999999891</v>
      </c>
      <c r="AD443" s="3">
        <f>COUNTIF(D:D,Table1[[#This Row],[Project Name]])</f>
        <v>10</v>
      </c>
      <c r="AE443" s="2">
        <f>IF(Table1[[#This Row],[Year Accepted]]=2022,Table1[[#This Row],[2021 AV (BOR final)]],Table1[[#This Row],[2022 AV (BOR final)]])</f>
        <v>5850</v>
      </c>
      <c r="AF443" s="2">
        <f>IF(Table1[[#This Row],[Year Accepted]]=2022,Table1[[#This Row],[2022 AV (BOR final)]],Table1[[#This Row],[2023 AV (BOR final)]])</f>
        <v>5850</v>
      </c>
      <c r="AG443" s="2">
        <f>IF(Table1[[#This Row],[Year Accepted]]=2022,Table1[[#This Row],[2021 Tax Bill]],Table1[[#This Row],[2022 Tax Bill]])</f>
        <v>1176.4000000000001</v>
      </c>
      <c r="AH443" s="2">
        <f>IF(Table1[[#This Row],[Year Accepted]]=2022,Table1[[#This Row],[2022 Tax Bill]],Table1[[#This Row],[2023 Tax Bill]])</f>
        <v>1203.27</v>
      </c>
    </row>
    <row r="444" spans="1:34" x14ac:dyDescent="0.25">
      <c r="A444" s="3" t="s">
        <v>25</v>
      </c>
      <c r="B444" s="3" t="s">
        <v>26</v>
      </c>
      <c r="C444" s="3" t="s">
        <v>81</v>
      </c>
      <c r="D444" s="3" t="s">
        <v>595</v>
      </c>
      <c r="E444" s="3" t="s">
        <v>596</v>
      </c>
      <c r="F444" s="3" t="s">
        <v>597</v>
      </c>
      <c r="G444" s="3">
        <v>2022</v>
      </c>
      <c r="H444" s="3">
        <v>2021</v>
      </c>
      <c r="I444" s="4">
        <v>79611</v>
      </c>
      <c r="J444" s="3" t="s">
        <v>31</v>
      </c>
      <c r="K444" s="4">
        <v>16009.04</v>
      </c>
      <c r="L444" s="4">
        <v>50869</v>
      </c>
      <c r="M444" s="3" t="s">
        <v>31</v>
      </c>
      <c r="N444" s="4">
        <v>10462.870000000001</v>
      </c>
      <c r="O444" s="4">
        <v>50869</v>
      </c>
      <c r="P444" s="3" t="s">
        <v>31</v>
      </c>
      <c r="Q444" s="4">
        <v>10732.85</v>
      </c>
      <c r="R444" s="3">
        <v>-87.609668454276004</v>
      </c>
      <c r="S444" s="3">
        <v>41.766067989456303</v>
      </c>
      <c r="T444" s="3" t="s">
        <v>598</v>
      </c>
      <c r="U444" s="3" t="s">
        <v>33</v>
      </c>
      <c r="V444" s="3" t="s">
        <v>108</v>
      </c>
      <c r="W444" s="3" t="s">
        <v>109</v>
      </c>
      <c r="X444" s="3" t="s">
        <v>36</v>
      </c>
      <c r="Y444" s="3" t="s">
        <v>110</v>
      </c>
      <c r="Z444" s="3" t="s">
        <v>111</v>
      </c>
      <c r="AA444" s="8">
        <f>Table1[[#This Row],[2022 AV (BOR final)]]-Table1[[#This Row],[2021 AV (BOR final)]]</f>
        <v>-28742</v>
      </c>
      <c r="AB444" s="8">
        <f>Table1[[#This Row],[2023 AV (BOR final)]]-Table1[[#This Row],[2022 AV (BOR final)]]</f>
        <v>0</v>
      </c>
      <c r="AC444" s="8">
        <f>Table1[[#This Row],[2022 Tax Bill]]-Table1[[#This Row],[2021 Tax Bill]]</f>
        <v>-5546.17</v>
      </c>
      <c r="AD444" s="3">
        <f>COUNTIF(D:D,Table1[[#This Row],[Project Name]])</f>
        <v>2</v>
      </c>
      <c r="AE444" s="2">
        <f>IF(Table1[[#This Row],[Year Accepted]]=2022,Table1[[#This Row],[2021 AV (BOR final)]],Table1[[#This Row],[2022 AV (BOR final)]])</f>
        <v>79611</v>
      </c>
      <c r="AF444" s="2">
        <f>IF(Table1[[#This Row],[Year Accepted]]=2022,Table1[[#This Row],[2022 AV (BOR final)]],Table1[[#This Row],[2023 AV (BOR final)]])</f>
        <v>50869</v>
      </c>
      <c r="AG444" s="2">
        <f>IF(Table1[[#This Row],[Year Accepted]]=2022,Table1[[#This Row],[2021 Tax Bill]],Table1[[#This Row],[2022 Tax Bill]])</f>
        <v>16009.04</v>
      </c>
      <c r="AH444" s="2">
        <f>IF(Table1[[#This Row],[Year Accepted]]=2022,Table1[[#This Row],[2022 Tax Bill]],Table1[[#This Row],[2023 Tax Bill]])</f>
        <v>10462.870000000001</v>
      </c>
    </row>
    <row r="445" spans="1:34" x14ac:dyDescent="0.25">
      <c r="A445" s="3" t="s">
        <v>25</v>
      </c>
      <c r="B445" s="3" t="s">
        <v>26</v>
      </c>
      <c r="C445" s="3" t="s">
        <v>81</v>
      </c>
      <c r="D445" s="3" t="s">
        <v>4198</v>
      </c>
      <c r="E445" s="3" t="s">
        <v>4199</v>
      </c>
      <c r="F445" s="3" t="s">
        <v>4200</v>
      </c>
      <c r="G445" s="3">
        <v>2022</v>
      </c>
      <c r="H445" s="3">
        <v>2021</v>
      </c>
      <c r="I445" s="4">
        <v>57557</v>
      </c>
      <c r="J445" s="3" t="s">
        <v>52</v>
      </c>
      <c r="K445" s="4">
        <v>11574.16</v>
      </c>
      <c r="L445" s="4">
        <v>37413</v>
      </c>
      <c r="M445" s="3" t="s">
        <v>52</v>
      </c>
      <c r="N445" s="4">
        <v>7695.16</v>
      </c>
      <c r="O445" s="4">
        <v>37411</v>
      </c>
      <c r="P445" s="3" t="s">
        <v>52</v>
      </c>
      <c r="Q445" s="4">
        <v>7893.37</v>
      </c>
      <c r="R445" s="3">
        <v>-87.635355826910299</v>
      </c>
      <c r="S445" s="3">
        <v>41.758910231281</v>
      </c>
      <c r="T445" s="3" t="s">
        <v>4201</v>
      </c>
      <c r="U445" s="3" t="s">
        <v>33</v>
      </c>
      <c r="V445" s="3" t="s">
        <v>108</v>
      </c>
      <c r="W445" s="3" t="s">
        <v>109</v>
      </c>
      <c r="X445" s="3" t="s">
        <v>36</v>
      </c>
      <c r="Y445" s="3" t="s">
        <v>151</v>
      </c>
      <c r="Z445" s="3" t="s">
        <v>111</v>
      </c>
      <c r="AA445" s="8">
        <f>Table1[[#This Row],[2022 AV (BOR final)]]-Table1[[#This Row],[2021 AV (BOR final)]]</f>
        <v>-20144</v>
      </c>
      <c r="AB445" s="8">
        <f>Table1[[#This Row],[2023 AV (BOR final)]]-Table1[[#This Row],[2022 AV (BOR final)]]</f>
        <v>-2</v>
      </c>
      <c r="AC445" s="8">
        <f>Table1[[#This Row],[2022 Tax Bill]]-Table1[[#This Row],[2021 Tax Bill]]</f>
        <v>-3879</v>
      </c>
      <c r="AD445" s="3">
        <f>COUNTIF(D:D,Table1[[#This Row],[Project Name]])</f>
        <v>1</v>
      </c>
      <c r="AE445" s="2">
        <f>IF(Table1[[#This Row],[Year Accepted]]=2022,Table1[[#This Row],[2021 AV (BOR final)]],Table1[[#This Row],[2022 AV (BOR final)]])</f>
        <v>57557</v>
      </c>
      <c r="AF445" s="2">
        <f>IF(Table1[[#This Row],[Year Accepted]]=2022,Table1[[#This Row],[2022 AV (BOR final)]],Table1[[#This Row],[2023 AV (BOR final)]])</f>
        <v>37413</v>
      </c>
      <c r="AG445" s="2">
        <f>IF(Table1[[#This Row],[Year Accepted]]=2022,Table1[[#This Row],[2021 Tax Bill]],Table1[[#This Row],[2022 Tax Bill]])</f>
        <v>11574.16</v>
      </c>
      <c r="AH445" s="2">
        <f>IF(Table1[[#This Row],[Year Accepted]]=2022,Table1[[#This Row],[2022 Tax Bill]],Table1[[#This Row],[2023 Tax Bill]])</f>
        <v>7695.16</v>
      </c>
    </row>
    <row r="446" spans="1:34" x14ac:dyDescent="0.25">
      <c r="A446" s="3" t="s">
        <v>25</v>
      </c>
      <c r="B446" s="3" t="s">
        <v>26</v>
      </c>
      <c r="C446" s="3" t="s">
        <v>81</v>
      </c>
      <c r="D446" s="3" t="s">
        <v>2347</v>
      </c>
      <c r="E446" s="3" t="s">
        <v>3815</v>
      </c>
      <c r="F446" s="3" t="s">
        <v>3816</v>
      </c>
      <c r="G446" s="3">
        <v>2022</v>
      </c>
      <c r="H446" s="3">
        <v>2021</v>
      </c>
      <c r="I446" s="4">
        <v>3465</v>
      </c>
      <c r="J446" s="3" t="s">
        <v>149</v>
      </c>
      <c r="K446" s="4">
        <v>696.76</v>
      </c>
      <c r="L446" s="4">
        <v>2251</v>
      </c>
      <c r="M446" s="3" t="s">
        <v>149</v>
      </c>
      <c r="N446" s="4">
        <v>462.97</v>
      </c>
      <c r="O446" s="4">
        <v>2251</v>
      </c>
      <c r="P446" s="3" t="s">
        <v>149</v>
      </c>
      <c r="Q446" s="4">
        <v>474.96</v>
      </c>
      <c r="R446" s="3">
        <v>-87.629408597515706</v>
      </c>
      <c r="S446" s="3">
        <v>41.758429334742303</v>
      </c>
      <c r="T446" s="3" t="s">
        <v>3817</v>
      </c>
      <c r="U446" s="3" t="s">
        <v>33</v>
      </c>
      <c r="V446" s="3" t="s">
        <v>108</v>
      </c>
      <c r="W446" s="3" t="s">
        <v>109</v>
      </c>
      <c r="X446" s="3" t="s">
        <v>36</v>
      </c>
      <c r="Y446" s="3" t="s">
        <v>151</v>
      </c>
      <c r="Z446" s="3" t="s">
        <v>111</v>
      </c>
      <c r="AA446" s="8">
        <f>Table1[[#This Row],[2022 AV (BOR final)]]-Table1[[#This Row],[2021 AV (BOR final)]]</f>
        <v>-1214</v>
      </c>
      <c r="AB446" s="8">
        <f>Table1[[#This Row],[2023 AV (BOR final)]]-Table1[[#This Row],[2022 AV (BOR final)]]</f>
        <v>0</v>
      </c>
      <c r="AC446" s="8">
        <f>Table1[[#This Row],[2022 Tax Bill]]-Table1[[#This Row],[2021 Tax Bill]]</f>
        <v>-233.78999999999996</v>
      </c>
      <c r="AD446" s="3">
        <f>COUNTIF(D:D,Table1[[#This Row],[Project Name]])</f>
        <v>4</v>
      </c>
      <c r="AE446" s="2">
        <f>IF(Table1[[#This Row],[Year Accepted]]=2022,Table1[[#This Row],[2021 AV (BOR final)]],Table1[[#This Row],[2022 AV (BOR final)]])</f>
        <v>3465</v>
      </c>
      <c r="AF446" s="2">
        <f>IF(Table1[[#This Row],[Year Accepted]]=2022,Table1[[#This Row],[2022 AV (BOR final)]],Table1[[#This Row],[2023 AV (BOR final)]])</f>
        <v>2251</v>
      </c>
      <c r="AG446" s="2">
        <f>IF(Table1[[#This Row],[Year Accepted]]=2022,Table1[[#This Row],[2021 Tax Bill]],Table1[[#This Row],[2022 Tax Bill]])</f>
        <v>696.76</v>
      </c>
      <c r="AH446" s="2">
        <f>IF(Table1[[#This Row],[Year Accepted]]=2022,Table1[[#This Row],[2022 Tax Bill]],Table1[[#This Row],[2023 Tax Bill]])</f>
        <v>462.97</v>
      </c>
    </row>
    <row r="447" spans="1:34" x14ac:dyDescent="0.25">
      <c r="A447" s="3" t="s">
        <v>25</v>
      </c>
      <c r="B447" s="3" t="s">
        <v>26</v>
      </c>
      <c r="C447" s="3" t="s">
        <v>81</v>
      </c>
      <c r="D447" s="3" t="s">
        <v>2347</v>
      </c>
      <c r="E447" s="3" t="s">
        <v>3193</v>
      </c>
      <c r="F447" s="3" t="s">
        <v>3194</v>
      </c>
      <c r="G447" s="3">
        <v>2022</v>
      </c>
      <c r="H447" s="3">
        <v>2021</v>
      </c>
      <c r="I447" s="4">
        <v>10782</v>
      </c>
      <c r="J447" s="3" t="s">
        <v>67</v>
      </c>
      <c r="K447" s="4">
        <v>2168.15</v>
      </c>
      <c r="L447" s="4">
        <v>7007</v>
      </c>
      <c r="M447" s="3" t="s">
        <v>67</v>
      </c>
      <c r="N447" s="4">
        <v>1441.19</v>
      </c>
      <c r="O447" s="4">
        <v>7007</v>
      </c>
      <c r="P447" s="3" t="s">
        <v>67</v>
      </c>
      <c r="Q447" s="4">
        <v>1478.39</v>
      </c>
      <c r="R447" s="3">
        <v>-87.629245225388203</v>
      </c>
      <c r="S447" s="3">
        <v>41.758431949033998</v>
      </c>
      <c r="T447" s="3" t="s">
        <v>3195</v>
      </c>
      <c r="U447" s="3" t="s">
        <v>33</v>
      </c>
      <c r="V447" s="3" t="s">
        <v>108</v>
      </c>
      <c r="W447" s="3" t="s">
        <v>109</v>
      </c>
      <c r="X447" s="3" t="s">
        <v>36</v>
      </c>
      <c r="Y447" s="3" t="s">
        <v>151</v>
      </c>
      <c r="Z447" s="3" t="s">
        <v>111</v>
      </c>
      <c r="AA447" s="8">
        <f>Table1[[#This Row],[2022 AV (BOR final)]]-Table1[[#This Row],[2021 AV (BOR final)]]</f>
        <v>-3775</v>
      </c>
      <c r="AB447" s="8">
        <f>Table1[[#This Row],[2023 AV (BOR final)]]-Table1[[#This Row],[2022 AV (BOR final)]]</f>
        <v>0</v>
      </c>
      <c r="AC447" s="8">
        <f>Table1[[#This Row],[2022 Tax Bill]]-Table1[[#This Row],[2021 Tax Bill]]</f>
        <v>-726.96</v>
      </c>
      <c r="AD447" s="3">
        <f>COUNTIF(D:D,Table1[[#This Row],[Project Name]])</f>
        <v>4</v>
      </c>
      <c r="AE447" s="2">
        <f>IF(Table1[[#This Row],[Year Accepted]]=2022,Table1[[#This Row],[2021 AV (BOR final)]],Table1[[#This Row],[2022 AV (BOR final)]])</f>
        <v>10782</v>
      </c>
      <c r="AF447" s="2">
        <f>IF(Table1[[#This Row],[Year Accepted]]=2022,Table1[[#This Row],[2022 AV (BOR final)]],Table1[[#This Row],[2023 AV (BOR final)]])</f>
        <v>7007</v>
      </c>
      <c r="AG447" s="2">
        <f>IF(Table1[[#This Row],[Year Accepted]]=2022,Table1[[#This Row],[2021 Tax Bill]],Table1[[#This Row],[2022 Tax Bill]])</f>
        <v>2168.15</v>
      </c>
      <c r="AH447" s="2">
        <f>IF(Table1[[#This Row],[Year Accepted]]=2022,Table1[[#This Row],[2022 Tax Bill]],Table1[[#This Row],[2023 Tax Bill]])</f>
        <v>1441.19</v>
      </c>
    </row>
    <row r="448" spans="1:34" x14ac:dyDescent="0.25">
      <c r="A448" s="3" t="s">
        <v>25</v>
      </c>
      <c r="B448" s="3" t="s">
        <v>26</v>
      </c>
      <c r="C448" s="3" t="s">
        <v>81</v>
      </c>
      <c r="D448" s="3" t="s">
        <v>2347</v>
      </c>
      <c r="E448" s="3" t="s">
        <v>5300</v>
      </c>
      <c r="F448" s="3" t="s">
        <v>5301</v>
      </c>
      <c r="G448" s="3">
        <v>2022</v>
      </c>
      <c r="H448" s="3">
        <v>2021</v>
      </c>
      <c r="I448" s="4">
        <v>6701</v>
      </c>
      <c r="J448" s="3" t="s">
        <v>67</v>
      </c>
      <c r="K448" s="4">
        <v>1347.5</v>
      </c>
      <c r="L448" s="4">
        <v>4356</v>
      </c>
      <c r="M448" s="3" t="s">
        <v>67</v>
      </c>
      <c r="N448" s="4">
        <v>895.98</v>
      </c>
      <c r="O448" s="4">
        <v>4356</v>
      </c>
      <c r="P448" s="3" t="s">
        <v>67</v>
      </c>
      <c r="Q448" s="4">
        <v>919.07</v>
      </c>
      <c r="R448" s="3">
        <v>-87.629133903447894</v>
      </c>
      <c r="S448" s="3">
        <v>41.758433806606099</v>
      </c>
      <c r="T448" s="3" t="s">
        <v>5302</v>
      </c>
      <c r="U448" s="3" t="s">
        <v>33</v>
      </c>
      <c r="V448" s="3" t="s">
        <v>108</v>
      </c>
      <c r="W448" s="3" t="s">
        <v>109</v>
      </c>
      <c r="X448" s="3" t="s">
        <v>36</v>
      </c>
      <c r="Y448" s="3" t="s">
        <v>151</v>
      </c>
      <c r="Z448" s="3" t="s">
        <v>111</v>
      </c>
      <c r="AA448" s="8">
        <f>Table1[[#This Row],[2022 AV (BOR final)]]-Table1[[#This Row],[2021 AV (BOR final)]]</f>
        <v>-2345</v>
      </c>
      <c r="AB448" s="8">
        <f>Table1[[#This Row],[2023 AV (BOR final)]]-Table1[[#This Row],[2022 AV (BOR final)]]</f>
        <v>0</v>
      </c>
      <c r="AC448" s="8">
        <f>Table1[[#This Row],[2022 Tax Bill]]-Table1[[#This Row],[2021 Tax Bill]]</f>
        <v>-451.52</v>
      </c>
      <c r="AD448" s="3">
        <f>COUNTIF(D:D,Table1[[#This Row],[Project Name]])</f>
        <v>4</v>
      </c>
      <c r="AE448" s="2">
        <f>IF(Table1[[#This Row],[Year Accepted]]=2022,Table1[[#This Row],[2021 AV (BOR final)]],Table1[[#This Row],[2022 AV (BOR final)]])</f>
        <v>6701</v>
      </c>
      <c r="AF448" s="2">
        <f>IF(Table1[[#This Row],[Year Accepted]]=2022,Table1[[#This Row],[2022 AV (BOR final)]],Table1[[#This Row],[2023 AV (BOR final)]])</f>
        <v>4356</v>
      </c>
      <c r="AG448" s="2">
        <f>IF(Table1[[#This Row],[Year Accepted]]=2022,Table1[[#This Row],[2021 Tax Bill]],Table1[[#This Row],[2022 Tax Bill]])</f>
        <v>1347.5</v>
      </c>
      <c r="AH448" s="2">
        <f>IF(Table1[[#This Row],[Year Accepted]]=2022,Table1[[#This Row],[2022 Tax Bill]],Table1[[#This Row],[2023 Tax Bill]])</f>
        <v>895.98</v>
      </c>
    </row>
    <row r="449" spans="1:34" x14ac:dyDescent="0.25">
      <c r="A449" s="3" t="s">
        <v>25</v>
      </c>
      <c r="B449" s="3" t="s">
        <v>26</v>
      </c>
      <c r="C449" s="3" t="s">
        <v>81</v>
      </c>
      <c r="D449" s="3" t="s">
        <v>2347</v>
      </c>
      <c r="E449" s="3" t="s">
        <v>2348</v>
      </c>
      <c r="F449" s="3" t="s">
        <v>2349</v>
      </c>
      <c r="G449" s="3">
        <v>2022</v>
      </c>
      <c r="H449" s="3">
        <v>2021</v>
      </c>
      <c r="I449" s="4">
        <v>9819</v>
      </c>
      <c r="J449" s="3" t="s">
        <v>67</v>
      </c>
      <c r="K449" s="4">
        <v>1974.54</v>
      </c>
      <c r="L449" s="4">
        <v>6381</v>
      </c>
      <c r="M449" s="3" t="s">
        <v>67</v>
      </c>
      <c r="N449" s="4">
        <v>1312.45</v>
      </c>
      <c r="O449" s="4">
        <v>6381</v>
      </c>
      <c r="P449" s="3" t="s">
        <v>67</v>
      </c>
      <c r="Q449" s="4">
        <v>1346.33</v>
      </c>
      <c r="R449" s="3">
        <v>-87.629043758446599</v>
      </c>
      <c r="S449" s="3">
        <v>41.758435217444003</v>
      </c>
      <c r="T449" s="3" t="s">
        <v>2350</v>
      </c>
      <c r="U449" s="3" t="s">
        <v>33</v>
      </c>
      <c r="V449" s="3" t="s">
        <v>108</v>
      </c>
      <c r="W449" s="3" t="s">
        <v>109</v>
      </c>
      <c r="X449" s="3" t="s">
        <v>36</v>
      </c>
      <c r="Y449" s="3" t="s">
        <v>151</v>
      </c>
      <c r="Z449" s="3" t="s">
        <v>111</v>
      </c>
      <c r="AA449" s="8">
        <f>Table1[[#This Row],[2022 AV (BOR final)]]-Table1[[#This Row],[2021 AV (BOR final)]]</f>
        <v>-3438</v>
      </c>
      <c r="AB449" s="8">
        <f>Table1[[#This Row],[2023 AV (BOR final)]]-Table1[[#This Row],[2022 AV (BOR final)]]</f>
        <v>0</v>
      </c>
      <c r="AC449" s="8">
        <f>Table1[[#This Row],[2022 Tax Bill]]-Table1[[#This Row],[2021 Tax Bill]]</f>
        <v>-662.08999999999992</v>
      </c>
      <c r="AD449" s="3">
        <f>COUNTIF(D:D,Table1[[#This Row],[Project Name]])</f>
        <v>4</v>
      </c>
      <c r="AE449" s="2">
        <f>IF(Table1[[#This Row],[Year Accepted]]=2022,Table1[[#This Row],[2021 AV (BOR final)]],Table1[[#This Row],[2022 AV (BOR final)]])</f>
        <v>9819</v>
      </c>
      <c r="AF449" s="2">
        <f>IF(Table1[[#This Row],[Year Accepted]]=2022,Table1[[#This Row],[2022 AV (BOR final)]],Table1[[#This Row],[2023 AV (BOR final)]])</f>
        <v>6381</v>
      </c>
      <c r="AG449" s="2">
        <f>IF(Table1[[#This Row],[Year Accepted]]=2022,Table1[[#This Row],[2021 Tax Bill]],Table1[[#This Row],[2022 Tax Bill]])</f>
        <v>1974.54</v>
      </c>
      <c r="AH449" s="2">
        <f>IF(Table1[[#This Row],[Year Accepted]]=2022,Table1[[#This Row],[2022 Tax Bill]],Table1[[#This Row],[2023 Tax Bill]])</f>
        <v>1312.45</v>
      </c>
    </row>
    <row r="450" spans="1:34" x14ac:dyDescent="0.25">
      <c r="A450" s="3" t="s">
        <v>25</v>
      </c>
      <c r="B450" s="3" t="s">
        <v>26</v>
      </c>
      <c r="C450" s="3" t="s">
        <v>81</v>
      </c>
      <c r="D450" s="3" t="s">
        <v>472</v>
      </c>
      <c r="E450" s="3" t="s">
        <v>3827</v>
      </c>
      <c r="F450" s="3" t="s">
        <v>3828</v>
      </c>
      <c r="G450" s="3">
        <v>2022</v>
      </c>
      <c r="H450" s="3">
        <v>2021</v>
      </c>
      <c r="I450" s="4">
        <v>13289</v>
      </c>
      <c r="J450" s="3" t="s">
        <v>67</v>
      </c>
      <c r="K450" s="4">
        <v>2672.3</v>
      </c>
      <c r="L450" s="4">
        <v>8638</v>
      </c>
      <c r="M450" s="3" t="s">
        <v>67</v>
      </c>
      <c r="N450" s="4">
        <v>1776.69</v>
      </c>
      <c r="O450" s="4">
        <v>8638</v>
      </c>
      <c r="P450" s="3" t="s">
        <v>67</v>
      </c>
      <c r="Q450" s="4">
        <v>1822.55</v>
      </c>
      <c r="R450" s="3">
        <v>-87.628929845736707</v>
      </c>
      <c r="S450" s="3">
        <v>41.758437086615601</v>
      </c>
      <c r="T450" s="3" t="s">
        <v>3829</v>
      </c>
      <c r="U450" s="3" t="s">
        <v>33</v>
      </c>
      <c r="V450" s="3" t="s">
        <v>108</v>
      </c>
      <c r="W450" s="3" t="s">
        <v>109</v>
      </c>
      <c r="X450" s="3" t="s">
        <v>36</v>
      </c>
      <c r="Y450" s="3" t="s">
        <v>151</v>
      </c>
      <c r="Z450" s="3" t="s">
        <v>111</v>
      </c>
      <c r="AA450" s="8">
        <f>Table1[[#This Row],[2022 AV (BOR final)]]-Table1[[#This Row],[2021 AV (BOR final)]]</f>
        <v>-4651</v>
      </c>
      <c r="AB450" s="8">
        <f>Table1[[#This Row],[2023 AV (BOR final)]]-Table1[[#This Row],[2022 AV (BOR final)]]</f>
        <v>0</v>
      </c>
      <c r="AC450" s="8">
        <f>Table1[[#This Row],[2022 Tax Bill]]-Table1[[#This Row],[2021 Tax Bill]]</f>
        <v>-895.61000000000013</v>
      </c>
      <c r="AD450" s="3">
        <f>COUNTIF(D:D,Table1[[#This Row],[Project Name]])</f>
        <v>4</v>
      </c>
      <c r="AE450" s="2">
        <f>IF(Table1[[#This Row],[Year Accepted]]=2022,Table1[[#This Row],[2021 AV (BOR final)]],Table1[[#This Row],[2022 AV (BOR final)]])</f>
        <v>13289</v>
      </c>
      <c r="AF450" s="2">
        <f>IF(Table1[[#This Row],[Year Accepted]]=2022,Table1[[#This Row],[2022 AV (BOR final)]],Table1[[#This Row],[2023 AV (BOR final)]])</f>
        <v>8638</v>
      </c>
      <c r="AG450" s="2">
        <f>IF(Table1[[#This Row],[Year Accepted]]=2022,Table1[[#This Row],[2021 Tax Bill]],Table1[[#This Row],[2022 Tax Bill]])</f>
        <v>2672.3</v>
      </c>
      <c r="AH450" s="2">
        <f>IF(Table1[[#This Row],[Year Accepted]]=2022,Table1[[#This Row],[2022 Tax Bill]],Table1[[#This Row],[2023 Tax Bill]])</f>
        <v>1776.69</v>
      </c>
    </row>
    <row r="451" spans="1:34" x14ac:dyDescent="0.25">
      <c r="A451" s="3" t="s">
        <v>25</v>
      </c>
      <c r="B451" s="3" t="s">
        <v>26</v>
      </c>
      <c r="C451" s="3" t="s">
        <v>81</v>
      </c>
      <c r="D451" s="3" t="s">
        <v>472</v>
      </c>
      <c r="E451" s="3" t="s">
        <v>473</v>
      </c>
      <c r="F451" s="3" t="s">
        <v>474</v>
      </c>
      <c r="G451" s="3">
        <v>2022</v>
      </c>
      <c r="H451" s="3">
        <v>2021</v>
      </c>
      <c r="I451" s="4">
        <v>13290</v>
      </c>
      <c r="J451" s="3" t="s">
        <v>67</v>
      </c>
      <c r="K451" s="4">
        <v>2672.5</v>
      </c>
      <c r="L451" s="4">
        <v>8638</v>
      </c>
      <c r="M451" s="3" t="s">
        <v>67</v>
      </c>
      <c r="N451" s="4">
        <v>1776.69</v>
      </c>
      <c r="O451" s="4">
        <v>8638</v>
      </c>
      <c r="P451" s="3" t="s">
        <v>67</v>
      </c>
      <c r="Q451" s="4">
        <v>1822.55</v>
      </c>
      <c r="R451" s="3">
        <v>-87.628839740826805</v>
      </c>
      <c r="S451" s="3">
        <v>41.758438547425797</v>
      </c>
      <c r="T451" s="3" t="s">
        <v>475</v>
      </c>
      <c r="U451" s="3" t="s">
        <v>33</v>
      </c>
      <c r="V451" s="3" t="s">
        <v>108</v>
      </c>
      <c r="W451" s="3" t="s">
        <v>109</v>
      </c>
      <c r="X451" s="3" t="s">
        <v>36</v>
      </c>
      <c r="Y451" s="3" t="s">
        <v>151</v>
      </c>
      <c r="Z451" s="3" t="s">
        <v>111</v>
      </c>
      <c r="AA451" s="8">
        <f>Table1[[#This Row],[2022 AV (BOR final)]]-Table1[[#This Row],[2021 AV (BOR final)]]</f>
        <v>-4652</v>
      </c>
      <c r="AB451" s="8">
        <f>Table1[[#This Row],[2023 AV (BOR final)]]-Table1[[#This Row],[2022 AV (BOR final)]]</f>
        <v>0</v>
      </c>
      <c r="AC451" s="8">
        <f>Table1[[#This Row],[2022 Tax Bill]]-Table1[[#This Row],[2021 Tax Bill]]</f>
        <v>-895.81</v>
      </c>
      <c r="AD451" s="3">
        <f>COUNTIF(D:D,Table1[[#This Row],[Project Name]])</f>
        <v>4</v>
      </c>
      <c r="AE451" s="2">
        <f>IF(Table1[[#This Row],[Year Accepted]]=2022,Table1[[#This Row],[2021 AV (BOR final)]],Table1[[#This Row],[2022 AV (BOR final)]])</f>
        <v>13290</v>
      </c>
      <c r="AF451" s="2">
        <f>IF(Table1[[#This Row],[Year Accepted]]=2022,Table1[[#This Row],[2022 AV (BOR final)]],Table1[[#This Row],[2023 AV (BOR final)]])</f>
        <v>8638</v>
      </c>
      <c r="AG451" s="2">
        <f>IF(Table1[[#This Row],[Year Accepted]]=2022,Table1[[#This Row],[2021 Tax Bill]],Table1[[#This Row],[2022 Tax Bill]])</f>
        <v>2672.5</v>
      </c>
      <c r="AH451" s="2">
        <f>IF(Table1[[#This Row],[Year Accepted]]=2022,Table1[[#This Row],[2022 Tax Bill]],Table1[[#This Row],[2023 Tax Bill]])</f>
        <v>1776.69</v>
      </c>
    </row>
    <row r="452" spans="1:34" x14ac:dyDescent="0.25">
      <c r="A452" s="3" t="s">
        <v>25</v>
      </c>
      <c r="B452" s="3" t="s">
        <v>26</v>
      </c>
      <c r="C452" s="3" t="s">
        <v>81</v>
      </c>
      <c r="D452" s="3" t="s">
        <v>472</v>
      </c>
      <c r="E452" s="3" t="s">
        <v>4656</v>
      </c>
      <c r="F452" s="3" t="s">
        <v>4657</v>
      </c>
      <c r="G452" s="3">
        <v>2022</v>
      </c>
      <c r="H452" s="3">
        <v>2021</v>
      </c>
      <c r="I452" s="4">
        <v>2083</v>
      </c>
      <c r="J452" s="3" t="s">
        <v>149</v>
      </c>
      <c r="K452" s="4">
        <v>418.9</v>
      </c>
      <c r="L452" s="4">
        <v>1354</v>
      </c>
      <c r="M452" s="3" t="s">
        <v>149</v>
      </c>
      <c r="N452" s="4">
        <v>278.52</v>
      </c>
      <c r="O452" s="4">
        <v>1354</v>
      </c>
      <c r="P452" s="3" t="s">
        <v>149</v>
      </c>
      <c r="Q452" s="4">
        <v>285.68</v>
      </c>
      <c r="R452" s="3">
        <v>-87.628749580329796</v>
      </c>
      <c r="S452" s="3">
        <v>41.758440000536702</v>
      </c>
      <c r="T452" s="3" t="s">
        <v>4658</v>
      </c>
      <c r="U452" s="3" t="s">
        <v>33</v>
      </c>
      <c r="V452" s="3" t="s">
        <v>108</v>
      </c>
      <c r="W452" s="3" t="s">
        <v>109</v>
      </c>
      <c r="X452" s="3" t="s">
        <v>36</v>
      </c>
      <c r="Y452" s="3" t="s">
        <v>151</v>
      </c>
      <c r="Z452" s="3" t="s">
        <v>111</v>
      </c>
      <c r="AA452" s="8">
        <f>Table1[[#This Row],[2022 AV (BOR final)]]-Table1[[#This Row],[2021 AV (BOR final)]]</f>
        <v>-729</v>
      </c>
      <c r="AB452" s="8">
        <f>Table1[[#This Row],[2023 AV (BOR final)]]-Table1[[#This Row],[2022 AV (BOR final)]]</f>
        <v>0</v>
      </c>
      <c r="AC452" s="8">
        <f>Table1[[#This Row],[2022 Tax Bill]]-Table1[[#This Row],[2021 Tax Bill]]</f>
        <v>-140.38</v>
      </c>
      <c r="AD452" s="3">
        <f>COUNTIF(D:D,Table1[[#This Row],[Project Name]])</f>
        <v>4</v>
      </c>
      <c r="AE452" s="2">
        <f>IF(Table1[[#This Row],[Year Accepted]]=2022,Table1[[#This Row],[2021 AV (BOR final)]],Table1[[#This Row],[2022 AV (BOR final)]])</f>
        <v>2083</v>
      </c>
      <c r="AF452" s="2">
        <f>IF(Table1[[#This Row],[Year Accepted]]=2022,Table1[[#This Row],[2022 AV (BOR final)]],Table1[[#This Row],[2023 AV (BOR final)]])</f>
        <v>1354</v>
      </c>
      <c r="AG452" s="2">
        <f>IF(Table1[[#This Row],[Year Accepted]]=2022,Table1[[#This Row],[2021 Tax Bill]],Table1[[#This Row],[2022 Tax Bill]])</f>
        <v>418.9</v>
      </c>
      <c r="AH452" s="2">
        <f>IF(Table1[[#This Row],[Year Accepted]]=2022,Table1[[#This Row],[2022 Tax Bill]],Table1[[#This Row],[2023 Tax Bill]])</f>
        <v>278.52</v>
      </c>
    </row>
    <row r="453" spans="1:34" x14ac:dyDescent="0.25">
      <c r="A453" s="3" t="s">
        <v>25</v>
      </c>
      <c r="B453" s="3" t="s">
        <v>26</v>
      </c>
      <c r="C453" s="3" t="s">
        <v>81</v>
      </c>
      <c r="D453" s="3" t="s">
        <v>472</v>
      </c>
      <c r="E453" s="3" t="s">
        <v>1953</v>
      </c>
      <c r="F453" s="3" t="s">
        <v>1954</v>
      </c>
      <c r="G453" s="3">
        <v>2022</v>
      </c>
      <c r="H453" s="3">
        <v>2021</v>
      </c>
      <c r="I453" s="4">
        <v>2173</v>
      </c>
      <c r="J453" s="3" t="s">
        <v>149</v>
      </c>
      <c r="K453" s="4">
        <v>436.98</v>
      </c>
      <c r="L453" s="4">
        <v>1415</v>
      </c>
      <c r="M453" s="3" t="s">
        <v>149</v>
      </c>
      <c r="N453" s="4">
        <v>291.04000000000002</v>
      </c>
      <c r="O453" s="4">
        <v>1415</v>
      </c>
      <c r="P453" s="3" t="s">
        <v>149</v>
      </c>
      <c r="Q453" s="4">
        <v>298.55</v>
      </c>
      <c r="R453" s="3">
        <v>-87.628659419597199</v>
      </c>
      <c r="S453" s="3">
        <v>41.758441425070401</v>
      </c>
      <c r="T453" s="3" t="s">
        <v>1955</v>
      </c>
      <c r="U453" s="3" t="s">
        <v>33</v>
      </c>
      <c r="V453" s="3" t="s">
        <v>108</v>
      </c>
      <c r="W453" s="3" t="s">
        <v>109</v>
      </c>
      <c r="X453" s="3" t="s">
        <v>36</v>
      </c>
      <c r="Y453" s="3" t="s">
        <v>151</v>
      </c>
      <c r="Z453" s="3" t="s">
        <v>111</v>
      </c>
      <c r="AA453" s="8">
        <f>Table1[[#This Row],[2022 AV (BOR final)]]-Table1[[#This Row],[2021 AV (BOR final)]]</f>
        <v>-758</v>
      </c>
      <c r="AB453" s="8">
        <f>Table1[[#This Row],[2023 AV (BOR final)]]-Table1[[#This Row],[2022 AV (BOR final)]]</f>
        <v>0</v>
      </c>
      <c r="AC453" s="8">
        <f>Table1[[#This Row],[2022 Tax Bill]]-Table1[[#This Row],[2021 Tax Bill]]</f>
        <v>-145.94</v>
      </c>
      <c r="AD453" s="3">
        <f>COUNTIF(D:D,Table1[[#This Row],[Project Name]])</f>
        <v>4</v>
      </c>
      <c r="AE453" s="2">
        <f>IF(Table1[[#This Row],[Year Accepted]]=2022,Table1[[#This Row],[2021 AV (BOR final)]],Table1[[#This Row],[2022 AV (BOR final)]])</f>
        <v>2173</v>
      </c>
      <c r="AF453" s="2">
        <f>IF(Table1[[#This Row],[Year Accepted]]=2022,Table1[[#This Row],[2022 AV (BOR final)]],Table1[[#This Row],[2023 AV (BOR final)]])</f>
        <v>1415</v>
      </c>
      <c r="AG453" s="2">
        <f>IF(Table1[[#This Row],[Year Accepted]]=2022,Table1[[#This Row],[2021 Tax Bill]],Table1[[#This Row],[2022 Tax Bill]])</f>
        <v>436.98</v>
      </c>
      <c r="AH453" s="2">
        <f>IF(Table1[[#This Row],[Year Accepted]]=2022,Table1[[#This Row],[2022 Tax Bill]],Table1[[#This Row],[2023 Tax Bill]])</f>
        <v>291.04000000000002</v>
      </c>
    </row>
    <row r="454" spans="1:34" x14ac:dyDescent="0.25">
      <c r="A454" s="3" t="s">
        <v>25</v>
      </c>
      <c r="B454" s="3" t="s">
        <v>26</v>
      </c>
      <c r="C454" s="3" t="s">
        <v>81</v>
      </c>
      <c r="D454" s="3" t="s">
        <v>1216</v>
      </c>
      <c r="E454" s="3" t="s">
        <v>1217</v>
      </c>
      <c r="F454" s="3" t="s">
        <v>1218</v>
      </c>
      <c r="G454" s="3">
        <v>2022</v>
      </c>
      <c r="H454" s="3">
        <v>2021</v>
      </c>
      <c r="I454" s="4">
        <v>5745</v>
      </c>
      <c r="J454" s="3" t="s">
        <v>149</v>
      </c>
      <c r="K454" s="4">
        <v>1155.3</v>
      </c>
      <c r="L454" s="4">
        <v>3734</v>
      </c>
      <c r="M454" s="3" t="s">
        <v>149</v>
      </c>
      <c r="N454" s="4">
        <v>768.01</v>
      </c>
      <c r="O454" s="4">
        <v>3734</v>
      </c>
      <c r="P454" s="3" t="s">
        <v>149</v>
      </c>
      <c r="Q454" s="4">
        <v>787.85</v>
      </c>
      <c r="R454" s="3">
        <v>-87.628493423715895</v>
      </c>
      <c r="S454" s="3">
        <v>41.758444093701002</v>
      </c>
      <c r="T454" s="3" t="s">
        <v>1219</v>
      </c>
      <c r="U454" s="3" t="s">
        <v>33</v>
      </c>
      <c r="V454" s="3" t="s">
        <v>108</v>
      </c>
      <c r="W454" s="3" t="s">
        <v>109</v>
      </c>
      <c r="X454" s="3" t="s">
        <v>36</v>
      </c>
      <c r="Y454" s="3" t="s">
        <v>151</v>
      </c>
      <c r="Z454" s="3" t="s">
        <v>111</v>
      </c>
      <c r="AA454" s="8">
        <f>Table1[[#This Row],[2022 AV (BOR final)]]-Table1[[#This Row],[2021 AV (BOR final)]]</f>
        <v>-2011</v>
      </c>
      <c r="AB454" s="8">
        <f>Table1[[#This Row],[2023 AV (BOR final)]]-Table1[[#This Row],[2022 AV (BOR final)]]</f>
        <v>0</v>
      </c>
      <c r="AC454" s="8">
        <f>Table1[[#This Row],[2022 Tax Bill]]-Table1[[#This Row],[2021 Tax Bill]]</f>
        <v>-387.28999999999996</v>
      </c>
      <c r="AD454" s="3">
        <f>COUNTIF(D:D,Table1[[#This Row],[Project Name]])</f>
        <v>2</v>
      </c>
      <c r="AE454" s="2">
        <f>IF(Table1[[#This Row],[Year Accepted]]=2022,Table1[[#This Row],[2021 AV (BOR final)]],Table1[[#This Row],[2022 AV (BOR final)]])</f>
        <v>5745</v>
      </c>
      <c r="AF454" s="2">
        <f>IF(Table1[[#This Row],[Year Accepted]]=2022,Table1[[#This Row],[2022 AV (BOR final)]],Table1[[#This Row],[2023 AV (BOR final)]])</f>
        <v>3734</v>
      </c>
      <c r="AG454" s="2">
        <f>IF(Table1[[#This Row],[Year Accepted]]=2022,Table1[[#This Row],[2021 Tax Bill]],Table1[[#This Row],[2022 Tax Bill]])</f>
        <v>1155.3</v>
      </c>
      <c r="AH454" s="2">
        <f>IF(Table1[[#This Row],[Year Accepted]]=2022,Table1[[#This Row],[2022 Tax Bill]],Table1[[#This Row],[2023 Tax Bill]])</f>
        <v>768.01</v>
      </c>
    </row>
    <row r="455" spans="1:34" x14ac:dyDescent="0.25">
      <c r="A455" s="3" t="s">
        <v>25</v>
      </c>
      <c r="B455" s="3" t="s">
        <v>26</v>
      </c>
      <c r="C455" s="3" t="s">
        <v>81</v>
      </c>
      <c r="D455" s="3" t="s">
        <v>1216</v>
      </c>
      <c r="E455" s="3" t="s">
        <v>1315</v>
      </c>
      <c r="F455" s="3" t="s">
        <v>1316</v>
      </c>
      <c r="G455" s="3">
        <v>2022</v>
      </c>
      <c r="H455" s="3">
        <v>2021</v>
      </c>
      <c r="I455" s="4">
        <v>18004</v>
      </c>
      <c r="J455" s="3" t="s">
        <v>67</v>
      </c>
      <c r="K455" s="4">
        <v>3620.47</v>
      </c>
      <c r="L455" s="4">
        <v>11703</v>
      </c>
      <c r="M455" s="3" t="s">
        <v>67</v>
      </c>
      <c r="N455" s="4">
        <v>2407.1</v>
      </c>
      <c r="O455" s="4">
        <v>11703</v>
      </c>
      <c r="P455" s="3" t="s">
        <v>67</v>
      </c>
      <c r="Q455" s="4">
        <v>2469.2399999999998</v>
      </c>
      <c r="R455" s="3">
        <v>-87.628253008735399</v>
      </c>
      <c r="S455" s="3">
        <v>41.758448066170999</v>
      </c>
      <c r="T455" s="3" t="s">
        <v>1317</v>
      </c>
      <c r="U455" s="3" t="s">
        <v>33</v>
      </c>
      <c r="V455" s="3" t="s">
        <v>108</v>
      </c>
      <c r="W455" s="3" t="s">
        <v>109</v>
      </c>
      <c r="X455" s="3" t="s">
        <v>36</v>
      </c>
      <c r="Y455" s="3" t="s">
        <v>151</v>
      </c>
      <c r="Z455" s="3" t="s">
        <v>111</v>
      </c>
      <c r="AA455" s="8">
        <f>Table1[[#This Row],[2022 AV (BOR final)]]-Table1[[#This Row],[2021 AV (BOR final)]]</f>
        <v>-6301</v>
      </c>
      <c r="AB455" s="8">
        <f>Table1[[#This Row],[2023 AV (BOR final)]]-Table1[[#This Row],[2022 AV (BOR final)]]</f>
        <v>0</v>
      </c>
      <c r="AC455" s="8">
        <f>Table1[[#This Row],[2022 Tax Bill]]-Table1[[#This Row],[2021 Tax Bill]]</f>
        <v>-1213.3699999999999</v>
      </c>
      <c r="AD455" s="3">
        <f>COUNTIF(D:D,Table1[[#This Row],[Project Name]])</f>
        <v>2</v>
      </c>
      <c r="AE455" s="2">
        <f>IF(Table1[[#This Row],[Year Accepted]]=2022,Table1[[#This Row],[2021 AV (BOR final)]],Table1[[#This Row],[2022 AV (BOR final)]])</f>
        <v>18004</v>
      </c>
      <c r="AF455" s="2">
        <f>IF(Table1[[#This Row],[Year Accepted]]=2022,Table1[[#This Row],[2022 AV (BOR final)]],Table1[[#This Row],[2023 AV (BOR final)]])</f>
        <v>11703</v>
      </c>
      <c r="AG455" s="2">
        <f>IF(Table1[[#This Row],[Year Accepted]]=2022,Table1[[#This Row],[2021 Tax Bill]],Table1[[#This Row],[2022 Tax Bill]])</f>
        <v>3620.47</v>
      </c>
      <c r="AH455" s="2">
        <f>IF(Table1[[#This Row],[Year Accepted]]=2022,Table1[[#This Row],[2022 Tax Bill]],Table1[[#This Row],[2023 Tax Bill]])</f>
        <v>2407.1</v>
      </c>
    </row>
    <row r="456" spans="1:34" x14ac:dyDescent="0.25">
      <c r="A456" s="3" t="s">
        <v>25</v>
      </c>
      <c r="B456" s="3" t="s">
        <v>26</v>
      </c>
      <c r="C456" s="3" t="s">
        <v>81</v>
      </c>
      <c r="D456" s="3" t="s">
        <v>182</v>
      </c>
      <c r="E456" s="3" t="s">
        <v>2619</v>
      </c>
      <c r="F456" s="3" t="s">
        <v>2620</v>
      </c>
      <c r="G456" s="3">
        <v>2022</v>
      </c>
      <c r="H456" s="3">
        <v>2021</v>
      </c>
      <c r="I456" s="4">
        <v>18686</v>
      </c>
      <c r="J456" s="3" t="s">
        <v>67</v>
      </c>
      <c r="K456" s="4">
        <v>3757.55</v>
      </c>
      <c r="L456" s="4">
        <v>12146</v>
      </c>
      <c r="M456" s="3" t="s">
        <v>67</v>
      </c>
      <c r="N456" s="4">
        <v>2498.1999999999998</v>
      </c>
      <c r="O456" s="4">
        <v>12146</v>
      </c>
      <c r="P456" s="3" t="s">
        <v>67</v>
      </c>
      <c r="Q456" s="4">
        <v>2562.69</v>
      </c>
      <c r="R456" s="3">
        <v>-87.627735605843597</v>
      </c>
      <c r="S456" s="3">
        <v>41.758454601833698</v>
      </c>
      <c r="T456" s="3" t="s">
        <v>2621</v>
      </c>
      <c r="U456" s="3" t="s">
        <v>33</v>
      </c>
      <c r="V456" s="3" t="s">
        <v>108</v>
      </c>
      <c r="W456" s="3" t="s">
        <v>109</v>
      </c>
      <c r="X456" s="3" t="s">
        <v>36</v>
      </c>
      <c r="Y456" s="3" t="s">
        <v>151</v>
      </c>
      <c r="Z456" s="3" t="s">
        <v>111</v>
      </c>
      <c r="AA456" s="8">
        <f>Table1[[#This Row],[2022 AV (BOR final)]]-Table1[[#This Row],[2021 AV (BOR final)]]</f>
        <v>-6540</v>
      </c>
      <c r="AB456" s="8">
        <f>Table1[[#This Row],[2023 AV (BOR final)]]-Table1[[#This Row],[2022 AV (BOR final)]]</f>
        <v>0</v>
      </c>
      <c r="AC456" s="8">
        <f>Table1[[#This Row],[2022 Tax Bill]]-Table1[[#This Row],[2021 Tax Bill]]</f>
        <v>-1259.3500000000004</v>
      </c>
      <c r="AD456" s="3">
        <f>COUNTIF(D:D,Table1[[#This Row],[Project Name]])</f>
        <v>4</v>
      </c>
      <c r="AE456" s="2">
        <f>IF(Table1[[#This Row],[Year Accepted]]=2022,Table1[[#This Row],[2021 AV (BOR final)]],Table1[[#This Row],[2022 AV (BOR final)]])</f>
        <v>18686</v>
      </c>
      <c r="AF456" s="2">
        <f>IF(Table1[[#This Row],[Year Accepted]]=2022,Table1[[#This Row],[2022 AV (BOR final)]],Table1[[#This Row],[2023 AV (BOR final)]])</f>
        <v>12146</v>
      </c>
      <c r="AG456" s="2">
        <f>IF(Table1[[#This Row],[Year Accepted]]=2022,Table1[[#This Row],[2021 Tax Bill]],Table1[[#This Row],[2022 Tax Bill]])</f>
        <v>3757.55</v>
      </c>
      <c r="AH456" s="2">
        <f>IF(Table1[[#This Row],[Year Accepted]]=2022,Table1[[#This Row],[2022 Tax Bill]],Table1[[#This Row],[2023 Tax Bill]])</f>
        <v>2498.1999999999998</v>
      </c>
    </row>
    <row r="457" spans="1:34" x14ac:dyDescent="0.25">
      <c r="A457" s="3" t="s">
        <v>25</v>
      </c>
      <c r="B457" s="3" t="s">
        <v>26</v>
      </c>
      <c r="C457" s="3" t="s">
        <v>81</v>
      </c>
      <c r="D457" s="3" t="s">
        <v>182</v>
      </c>
      <c r="E457" s="3" t="s">
        <v>183</v>
      </c>
      <c r="F457" s="3" t="s">
        <v>184</v>
      </c>
      <c r="G457" s="3">
        <v>2022</v>
      </c>
      <c r="H457" s="3">
        <v>2021</v>
      </c>
      <c r="I457" s="4">
        <v>2849</v>
      </c>
      <c r="J457" s="3" t="s">
        <v>185</v>
      </c>
      <c r="K457" s="4">
        <v>572.92999999999995</v>
      </c>
      <c r="L457" s="4">
        <v>2849</v>
      </c>
      <c r="M457" s="3" t="s">
        <v>185</v>
      </c>
      <c r="N457" s="4">
        <v>586.02</v>
      </c>
      <c r="O457" s="4">
        <v>2849</v>
      </c>
      <c r="P457" s="3" t="s">
        <v>185</v>
      </c>
      <c r="Q457" s="4">
        <v>601.08000000000004</v>
      </c>
      <c r="R457" s="3">
        <v>-87.6275265264984</v>
      </c>
      <c r="S457" s="3">
        <v>41.758457906942098</v>
      </c>
      <c r="T457" s="3" t="s">
        <v>186</v>
      </c>
      <c r="U457" s="3" t="s">
        <v>33</v>
      </c>
      <c r="V457" s="3" t="s">
        <v>108</v>
      </c>
      <c r="W457" s="3" t="s">
        <v>109</v>
      </c>
      <c r="X457" s="3" t="s">
        <v>36</v>
      </c>
      <c r="Y457" s="3" t="s">
        <v>151</v>
      </c>
      <c r="Z457" s="3" t="s">
        <v>111</v>
      </c>
      <c r="AA457" s="8">
        <f>Table1[[#This Row],[2022 AV (BOR final)]]-Table1[[#This Row],[2021 AV (BOR final)]]</f>
        <v>0</v>
      </c>
      <c r="AB457" s="8">
        <f>Table1[[#This Row],[2023 AV (BOR final)]]-Table1[[#This Row],[2022 AV (BOR final)]]</f>
        <v>0</v>
      </c>
      <c r="AC457" s="8">
        <f>Table1[[#This Row],[2022 Tax Bill]]-Table1[[#This Row],[2021 Tax Bill]]</f>
        <v>13.090000000000032</v>
      </c>
      <c r="AD457" s="3">
        <f>COUNTIF(D:D,Table1[[#This Row],[Project Name]])</f>
        <v>4</v>
      </c>
      <c r="AE457" s="2">
        <f>IF(Table1[[#This Row],[Year Accepted]]=2022,Table1[[#This Row],[2021 AV (BOR final)]],Table1[[#This Row],[2022 AV (BOR final)]])</f>
        <v>2849</v>
      </c>
      <c r="AF457" s="2">
        <f>IF(Table1[[#This Row],[Year Accepted]]=2022,Table1[[#This Row],[2022 AV (BOR final)]],Table1[[#This Row],[2023 AV (BOR final)]])</f>
        <v>2849</v>
      </c>
      <c r="AG457" s="2">
        <f>IF(Table1[[#This Row],[Year Accepted]]=2022,Table1[[#This Row],[2021 Tax Bill]],Table1[[#This Row],[2022 Tax Bill]])</f>
        <v>572.92999999999995</v>
      </c>
      <c r="AH457" s="2">
        <f>IF(Table1[[#This Row],[Year Accepted]]=2022,Table1[[#This Row],[2022 Tax Bill]],Table1[[#This Row],[2023 Tax Bill]])</f>
        <v>586.02</v>
      </c>
    </row>
    <row r="458" spans="1:34" x14ac:dyDescent="0.25">
      <c r="A458" s="3" t="s">
        <v>25</v>
      </c>
      <c r="B458" s="3" t="s">
        <v>26</v>
      </c>
      <c r="C458" s="3" t="s">
        <v>81</v>
      </c>
      <c r="D458" s="3" t="s">
        <v>182</v>
      </c>
      <c r="E458" s="3" t="s">
        <v>3205</v>
      </c>
      <c r="F458" s="3" t="s">
        <v>3206</v>
      </c>
      <c r="G458" s="3">
        <v>2022</v>
      </c>
      <c r="H458" s="3">
        <v>2021</v>
      </c>
      <c r="I458" s="4">
        <v>4430</v>
      </c>
      <c r="J458" s="3" t="s">
        <v>149</v>
      </c>
      <c r="K458" s="4">
        <v>890.83</v>
      </c>
      <c r="L458" s="4">
        <v>2879</v>
      </c>
      <c r="M458" s="3" t="s">
        <v>149</v>
      </c>
      <c r="N458" s="4">
        <v>592.14</v>
      </c>
      <c r="O458" s="4">
        <v>2879</v>
      </c>
      <c r="P458" s="3" t="s">
        <v>149</v>
      </c>
      <c r="Q458" s="4">
        <v>607.45000000000005</v>
      </c>
      <c r="R458" s="3">
        <v>-87.627420255961596</v>
      </c>
      <c r="S458" s="3">
        <v>41.758459655563001</v>
      </c>
      <c r="T458" s="3" t="s">
        <v>3207</v>
      </c>
      <c r="U458" s="3" t="s">
        <v>33</v>
      </c>
      <c r="V458" s="3" t="s">
        <v>108</v>
      </c>
      <c r="W458" s="3" t="s">
        <v>109</v>
      </c>
      <c r="X458" s="3" t="s">
        <v>36</v>
      </c>
      <c r="Y458" s="3" t="s">
        <v>151</v>
      </c>
      <c r="Z458" s="3" t="s">
        <v>111</v>
      </c>
      <c r="AA458" s="8">
        <f>Table1[[#This Row],[2022 AV (BOR final)]]-Table1[[#This Row],[2021 AV (BOR final)]]</f>
        <v>-1551</v>
      </c>
      <c r="AB458" s="8">
        <f>Table1[[#This Row],[2023 AV (BOR final)]]-Table1[[#This Row],[2022 AV (BOR final)]]</f>
        <v>0</v>
      </c>
      <c r="AC458" s="8">
        <f>Table1[[#This Row],[2022 Tax Bill]]-Table1[[#This Row],[2021 Tax Bill]]</f>
        <v>-298.69000000000005</v>
      </c>
      <c r="AD458" s="3">
        <f>COUNTIF(D:D,Table1[[#This Row],[Project Name]])</f>
        <v>4</v>
      </c>
      <c r="AE458" s="2">
        <f>IF(Table1[[#This Row],[Year Accepted]]=2022,Table1[[#This Row],[2021 AV (BOR final)]],Table1[[#This Row],[2022 AV (BOR final)]])</f>
        <v>4430</v>
      </c>
      <c r="AF458" s="2">
        <f>IF(Table1[[#This Row],[Year Accepted]]=2022,Table1[[#This Row],[2022 AV (BOR final)]],Table1[[#This Row],[2023 AV (BOR final)]])</f>
        <v>2879</v>
      </c>
      <c r="AG458" s="2">
        <f>IF(Table1[[#This Row],[Year Accepted]]=2022,Table1[[#This Row],[2021 Tax Bill]],Table1[[#This Row],[2022 Tax Bill]])</f>
        <v>890.83</v>
      </c>
      <c r="AH458" s="2">
        <f>IF(Table1[[#This Row],[Year Accepted]]=2022,Table1[[#This Row],[2022 Tax Bill]],Table1[[#This Row],[2023 Tax Bill]])</f>
        <v>592.14</v>
      </c>
    </row>
    <row r="459" spans="1:34" x14ac:dyDescent="0.25">
      <c r="A459" s="3" t="s">
        <v>25</v>
      </c>
      <c r="B459" s="3" t="s">
        <v>26</v>
      </c>
      <c r="C459" s="3" t="s">
        <v>81</v>
      </c>
      <c r="D459" s="3" t="s">
        <v>182</v>
      </c>
      <c r="E459" s="3" t="s">
        <v>606</v>
      </c>
      <c r="F459" s="3" t="s">
        <v>607</v>
      </c>
      <c r="G459" s="3">
        <v>2022</v>
      </c>
      <c r="H459" s="3">
        <v>2021</v>
      </c>
      <c r="I459" s="4">
        <v>3364</v>
      </c>
      <c r="J459" s="3" t="s">
        <v>149</v>
      </c>
      <c r="K459" s="4">
        <v>676.46</v>
      </c>
      <c r="L459" s="4">
        <v>2186</v>
      </c>
      <c r="M459" s="3" t="s">
        <v>149</v>
      </c>
      <c r="N459" s="4">
        <v>449.61</v>
      </c>
      <c r="O459" s="4">
        <v>2186</v>
      </c>
      <c r="P459" s="3" t="s">
        <v>149</v>
      </c>
      <c r="Q459" s="4">
        <v>461.25</v>
      </c>
      <c r="R459" s="3">
        <v>-87.627320986487206</v>
      </c>
      <c r="S459" s="3">
        <v>41.758461240480401</v>
      </c>
      <c r="T459" s="3" t="s">
        <v>608</v>
      </c>
      <c r="U459" s="3" t="s">
        <v>33</v>
      </c>
      <c r="V459" s="3" t="s">
        <v>108</v>
      </c>
      <c r="W459" s="3" t="s">
        <v>109</v>
      </c>
      <c r="X459" s="3" t="s">
        <v>36</v>
      </c>
      <c r="Y459" s="3" t="s">
        <v>151</v>
      </c>
      <c r="Z459" s="3" t="s">
        <v>111</v>
      </c>
      <c r="AA459" s="8">
        <f>Table1[[#This Row],[2022 AV (BOR final)]]-Table1[[#This Row],[2021 AV (BOR final)]]</f>
        <v>-1178</v>
      </c>
      <c r="AB459" s="8">
        <f>Table1[[#This Row],[2023 AV (BOR final)]]-Table1[[#This Row],[2022 AV (BOR final)]]</f>
        <v>0</v>
      </c>
      <c r="AC459" s="8">
        <f>Table1[[#This Row],[2022 Tax Bill]]-Table1[[#This Row],[2021 Tax Bill]]</f>
        <v>-226.85000000000002</v>
      </c>
      <c r="AD459" s="3">
        <f>COUNTIF(D:D,Table1[[#This Row],[Project Name]])</f>
        <v>4</v>
      </c>
      <c r="AE459" s="2">
        <f>IF(Table1[[#This Row],[Year Accepted]]=2022,Table1[[#This Row],[2021 AV (BOR final)]],Table1[[#This Row],[2022 AV (BOR final)]])</f>
        <v>3364</v>
      </c>
      <c r="AF459" s="2">
        <f>IF(Table1[[#This Row],[Year Accepted]]=2022,Table1[[#This Row],[2022 AV (BOR final)]],Table1[[#This Row],[2023 AV (BOR final)]])</f>
        <v>2186</v>
      </c>
      <c r="AG459" s="2">
        <f>IF(Table1[[#This Row],[Year Accepted]]=2022,Table1[[#This Row],[2021 Tax Bill]],Table1[[#This Row],[2022 Tax Bill]])</f>
        <v>676.46</v>
      </c>
      <c r="AH459" s="2">
        <f>IF(Table1[[#This Row],[Year Accepted]]=2022,Table1[[#This Row],[2022 Tax Bill]],Table1[[#This Row],[2023 Tax Bill]])</f>
        <v>449.61</v>
      </c>
    </row>
    <row r="460" spans="1:34" x14ac:dyDescent="0.25">
      <c r="A460" s="3" t="s">
        <v>25</v>
      </c>
      <c r="B460" s="3" t="s">
        <v>26</v>
      </c>
      <c r="C460" s="3" t="s">
        <v>81</v>
      </c>
      <c r="D460" s="3" t="s">
        <v>3529</v>
      </c>
      <c r="E460" s="3" t="s">
        <v>3530</v>
      </c>
      <c r="F460" s="3" t="s">
        <v>3531</v>
      </c>
      <c r="G460" s="3">
        <v>2022</v>
      </c>
      <c r="H460" s="3">
        <v>2021</v>
      </c>
      <c r="I460" s="4">
        <v>31563</v>
      </c>
      <c r="J460" s="3" t="s">
        <v>67</v>
      </c>
      <c r="K460" s="4">
        <v>6347.01</v>
      </c>
      <c r="L460" s="4">
        <v>20515</v>
      </c>
      <c r="M460" s="3" t="s">
        <v>67</v>
      </c>
      <c r="N460" s="4">
        <v>4219.59</v>
      </c>
      <c r="O460" s="4">
        <v>20515</v>
      </c>
      <c r="P460" s="3" t="s">
        <v>67</v>
      </c>
      <c r="Q460" s="4">
        <v>4328.4399999999996</v>
      </c>
      <c r="R460" s="3">
        <v>-87.626723557018195</v>
      </c>
      <c r="S460" s="3">
        <v>41.758470770592297</v>
      </c>
      <c r="T460" s="3" t="s">
        <v>3532</v>
      </c>
      <c r="U460" s="3" t="s">
        <v>33</v>
      </c>
      <c r="V460" s="3" t="s">
        <v>108</v>
      </c>
      <c r="W460" s="3" t="s">
        <v>109</v>
      </c>
      <c r="X460" s="3" t="s">
        <v>36</v>
      </c>
      <c r="Y460" s="3" t="s">
        <v>151</v>
      </c>
      <c r="Z460" s="3" t="s">
        <v>111</v>
      </c>
      <c r="AA460" s="8">
        <f>Table1[[#This Row],[2022 AV (BOR final)]]-Table1[[#This Row],[2021 AV (BOR final)]]</f>
        <v>-11048</v>
      </c>
      <c r="AB460" s="8">
        <f>Table1[[#This Row],[2023 AV (BOR final)]]-Table1[[#This Row],[2022 AV (BOR final)]]</f>
        <v>0</v>
      </c>
      <c r="AC460" s="8">
        <f>Table1[[#This Row],[2022 Tax Bill]]-Table1[[#This Row],[2021 Tax Bill]]</f>
        <v>-2127.42</v>
      </c>
      <c r="AD460" s="3">
        <f>COUNTIF(D:D,Table1[[#This Row],[Project Name]])</f>
        <v>1</v>
      </c>
      <c r="AE460" s="2">
        <f>IF(Table1[[#This Row],[Year Accepted]]=2022,Table1[[#This Row],[2021 AV (BOR final)]],Table1[[#This Row],[2022 AV (BOR final)]])</f>
        <v>31563</v>
      </c>
      <c r="AF460" s="2">
        <f>IF(Table1[[#This Row],[Year Accepted]]=2022,Table1[[#This Row],[2022 AV (BOR final)]],Table1[[#This Row],[2023 AV (BOR final)]])</f>
        <v>20515</v>
      </c>
      <c r="AG460" s="2">
        <f>IF(Table1[[#This Row],[Year Accepted]]=2022,Table1[[#This Row],[2021 Tax Bill]],Table1[[#This Row],[2022 Tax Bill]])</f>
        <v>6347.01</v>
      </c>
      <c r="AH460" s="2">
        <f>IF(Table1[[#This Row],[Year Accepted]]=2022,Table1[[#This Row],[2022 Tax Bill]],Table1[[#This Row],[2023 Tax Bill]])</f>
        <v>4219.59</v>
      </c>
    </row>
    <row r="461" spans="1:34" x14ac:dyDescent="0.25">
      <c r="A461" s="3" t="s">
        <v>25</v>
      </c>
      <c r="B461" s="3" t="s">
        <v>26</v>
      </c>
      <c r="C461" s="3" t="s">
        <v>81</v>
      </c>
      <c r="D461" s="3" t="s">
        <v>5272</v>
      </c>
      <c r="E461" s="3" t="s">
        <v>5273</v>
      </c>
      <c r="F461" s="3" t="s">
        <v>5274</v>
      </c>
      <c r="G461" s="3">
        <v>2022</v>
      </c>
      <c r="H461" s="3">
        <v>2021</v>
      </c>
      <c r="I461" s="4">
        <v>136432</v>
      </c>
      <c r="J461" s="3" t="s">
        <v>52</v>
      </c>
      <c r="K461" s="4">
        <v>27435.200000000001</v>
      </c>
      <c r="L461" s="4">
        <v>155886</v>
      </c>
      <c r="M461" s="3" t="s">
        <v>52</v>
      </c>
      <c r="N461" s="4">
        <v>32063</v>
      </c>
      <c r="O461" s="4">
        <v>155886</v>
      </c>
      <c r="P461" s="3" t="s">
        <v>52</v>
      </c>
      <c r="Q461" s="4">
        <v>32890.42</v>
      </c>
      <c r="R461" s="3">
        <v>-87.630749509962399</v>
      </c>
      <c r="S461" s="3">
        <v>41.757633763832402</v>
      </c>
      <c r="T461" s="3" t="s">
        <v>5275</v>
      </c>
      <c r="U461" s="3" t="s">
        <v>33</v>
      </c>
      <c r="V461" s="3" t="s">
        <v>108</v>
      </c>
      <c r="W461" s="3" t="s">
        <v>109</v>
      </c>
      <c r="X461" s="3" t="s">
        <v>36</v>
      </c>
      <c r="Y461" s="3" t="s">
        <v>151</v>
      </c>
      <c r="Z461" s="3" t="s">
        <v>111</v>
      </c>
      <c r="AA461" s="8">
        <f>Table1[[#This Row],[2022 AV (BOR final)]]-Table1[[#This Row],[2021 AV (BOR final)]]</f>
        <v>19454</v>
      </c>
      <c r="AB461" s="8">
        <f>Table1[[#This Row],[2023 AV (BOR final)]]-Table1[[#This Row],[2022 AV (BOR final)]]</f>
        <v>0</v>
      </c>
      <c r="AC461" s="8">
        <f>Table1[[#This Row],[2022 Tax Bill]]-Table1[[#This Row],[2021 Tax Bill]]</f>
        <v>4627.7999999999993</v>
      </c>
      <c r="AD461" s="3">
        <f>COUNTIF(D:D,Table1[[#This Row],[Project Name]])</f>
        <v>1</v>
      </c>
      <c r="AE461" s="2">
        <f>IF(Table1[[#This Row],[Year Accepted]]=2022,Table1[[#This Row],[2021 AV (BOR final)]],Table1[[#This Row],[2022 AV (BOR final)]])</f>
        <v>136432</v>
      </c>
      <c r="AF461" s="2">
        <f>IF(Table1[[#This Row],[Year Accepted]]=2022,Table1[[#This Row],[2022 AV (BOR final)]],Table1[[#This Row],[2023 AV (BOR final)]])</f>
        <v>155886</v>
      </c>
      <c r="AG461" s="2">
        <f>IF(Table1[[#This Row],[Year Accepted]]=2022,Table1[[#This Row],[2021 Tax Bill]],Table1[[#This Row],[2022 Tax Bill]])</f>
        <v>27435.200000000001</v>
      </c>
      <c r="AH461" s="2">
        <f>IF(Table1[[#This Row],[Year Accepted]]=2022,Table1[[#This Row],[2022 Tax Bill]],Table1[[#This Row],[2023 Tax Bill]])</f>
        <v>32063</v>
      </c>
    </row>
    <row r="462" spans="1:34" x14ac:dyDescent="0.25">
      <c r="A462" s="3" t="s">
        <v>25</v>
      </c>
      <c r="B462" s="3" t="s">
        <v>26</v>
      </c>
      <c r="C462" s="3" t="s">
        <v>81</v>
      </c>
      <c r="D462" s="3" t="s">
        <v>3971</v>
      </c>
      <c r="E462" s="3" t="s">
        <v>3972</v>
      </c>
      <c r="F462" s="3" t="s">
        <v>3973</v>
      </c>
      <c r="G462" s="3">
        <v>2022</v>
      </c>
      <c r="H462" s="3">
        <v>2021</v>
      </c>
      <c r="I462" s="4">
        <v>101252</v>
      </c>
      <c r="J462" s="3" t="s">
        <v>52</v>
      </c>
      <c r="K462" s="4">
        <v>20360.82</v>
      </c>
      <c r="L462" s="4">
        <v>81754</v>
      </c>
      <c r="M462" s="3" t="s">
        <v>52</v>
      </c>
      <c r="N462" s="4">
        <v>16815.34</v>
      </c>
      <c r="O462" s="4">
        <v>79653</v>
      </c>
      <c r="P462" s="3" t="s">
        <v>52</v>
      </c>
      <c r="Q462" s="4">
        <v>16805.98</v>
      </c>
      <c r="R462" s="3">
        <v>-87.656937229058002</v>
      </c>
      <c r="S462" s="3">
        <v>41.747002296700401</v>
      </c>
      <c r="T462" s="3" t="s">
        <v>3974</v>
      </c>
      <c r="U462" s="3" t="s">
        <v>33</v>
      </c>
      <c r="V462" s="3" t="s">
        <v>164</v>
      </c>
      <c r="W462" s="3" t="s">
        <v>165</v>
      </c>
      <c r="X462" s="3" t="s">
        <v>79</v>
      </c>
      <c r="Y462" s="3" t="s">
        <v>151</v>
      </c>
      <c r="Z462" s="3" t="s">
        <v>111</v>
      </c>
      <c r="AA462" s="8">
        <f>Table1[[#This Row],[2022 AV (BOR final)]]-Table1[[#This Row],[2021 AV (BOR final)]]</f>
        <v>-19498</v>
      </c>
      <c r="AB462" s="8">
        <f>Table1[[#This Row],[2023 AV (BOR final)]]-Table1[[#This Row],[2022 AV (BOR final)]]</f>
        <v>-2101</v>
      </c>
      <c r="AC462" s="8">
        <f>Table1[[#This Row],[2022 Tax Bill]]-Table1[[#This Row],[2021 Tax Bill]]</f>
        <v>-3545.4799999999996</v>
      </c>
      <c r="AD462" s="3">
        <f>COUNTIF(D:D,Table1[[#This Row],[Project Name]])</f>
        <v>1</v>
      </c>
      <c r="AE462" s="2">
        <f>IF(Table1[[#This Row],[Year Accepted]]=2022,Table1[[#This Row],[2021 AV (BOR final)]],Table1[[#This Row],[2022 AV (BOR final)]])</f>
        <v>101252</v>
      </c>
      <c r="AF462" s="2">
        <f>IF(Table1[[#This Row],[Year Accepted]]=2022,Table1[[#This Row],[2022 AV (BOR final)]],Table1[[#This Row],[2023 AV (BOR final)]])</f>
        <v>81754</v>
      </c>
      <c r="AG462" s="2">
        <f>IF(Table1[[#This Row],[Year Accepted]]=2022,Table1[[#This Row],[2021 Tax Bill]],Table1[[#This Row],[2022 Tax Bill]])</f>
        <v>20360.82</v>
      </c>
      <c r="AH462" s="2">
        <f>IF(Table1[[#This Row],[Year Accepted]]=2022,Table1[[#This Row],[2022 Tax Bill]],Table1[[#This Row],[2023 Tax Bill]])</f>
        <v>16815.34</v>
      </c>
    </row>
    <row r="463" spans="1:34" x14ac:dyDescent="0.25">
      <c r="A463" s="3" t="s">
        <v>25</v>
      </c>
      <c r="B463" s="3" t="s">
        <v>26</v>
      </c>
      <c r="C463" s="3" t="s">
        <v>81</v>
      </c>
      <c r="D463" s="3" t="s">
        <v>3911</v>
      </c>
      <c r="E463" s="3" t="s">
        <v>3912</v>
      </c>
      <c r="F463" s="3" t="s">
        <v>3913</v>
      </c>
      <c r="G463" s="3">
        <v>2022</v>
      </c>
      <c r="H463" s="3">
        <v>2021</v>
      </c>
      <c r="I463" s="4">
        <v>249115</v>
      </c>
      <c r="J463" s="3" t="s">
        <v>247</v>
      </c>
      <c r="K463" s="4">
        <v>61666.6</v>
      </c>
      <c r="L463" s="4">
        <v>161924</v>
      </c>
      <c r="M463" s="3" t="s">
        <v>247</v>
      </c>
      <c r="N463" s="4">
        <v>40742.269999999997</v>
      </c>
      <c r="O463" s="4">
        <v>161924</v>
      </c>
      <c r="P463" s="3" t="s">
        <v>247</v>
      </c>
      <c r="Q463" s="4">
        <v>42169.41</v>
      </c>
      <c r="R463" s="3">
        <v>-87.643065774428294</v>
      </c>
      <c r="S463" s="3">
        <v>41.678979714319503</v>
      </c>
      <c r="T463" s="3" t="s">
        <v>3914</v>
      </c>
      <c r="U463" s="3" t="s">
        <v>33</v>
      </c>
      <c r="V463" s="3" t="s">
        <v>678</v>
      </c>
      <c r="W463" s="3" t="s">
        <v>2214</v>
      </c>
      <c r="X463" s="3" t="s">
        <v>129</v>
      </c>
      <c r="Y463" s="3" t="s">
        <v>327</v>
      </c>
      <c r="Z463" s="3" t="s">
        <v>193</v>
      </c>
      <c r="AA463" s="8">
        <f>Table1[[#This Row],[2022 AV (BOR final)]]-Table1[[#This Row],[2021 AV (BOR final)]]</f>
        <v>-87191</v>
      </c>
      <c r="AB463" s="8">
        <f>Table1[[#This Row],[2023 AV (BOR final)]]-Table1[[#This Row],[2022 AV (BOR final)]]</f>
        <v>0</v>
      </c>
      <c r="AC463" s="8">
        <f>Table1[[#This Row],[2022 Tax Bill]]-Table1[[#This Row],[2021 Tax Bill]]</f>
        <v>-20924.330000000002</v>
      </c>
      <c r="AD463" s="3">
        <f>COUNTIF(D:D,Table1[[#This Row],[Project Name]])</f>
        <v>1</v>
      </c>
      <c r="AE463" s="2">
        <f>IF(Table1[[#This Row],[Year Accepted]]=2022,Table1[[#This Row],[2021 AV (BOR final)]],Table1[[#This Row],[2022 AV (BOR final)]])</f>
        <v>249115</v>
      </c>
      <c r="AF463" s="2">
        <f>IF(Table1[[#This Row],[Year Accepted]]=2022,Table1[[#This Row],[2022 AV (BOR final)]],Table1[[#This Row],[2023 AV (BOR final)]])</f>
        <v>161924</v>
      </c>
      <c r="AG463" s="2">
        <f>IF(Table1[[#This Row],[Year Accepted]]=2022,Table1[[#This Row],[2021 Tax Bill]],Table1[[#This Row],[2022 Tax Bill]])</f>
        <v>61666.6</v>
      </c>
      <c r="AH463" s="2">
        <f>IF(Table1[[#This Row],[Year Accepted]]=2022,Table1[[#This Row],[2022 Tax Bill]],Table1[[#This Row],[2023 Tax Bill]])</f>
        <v>40742.269999999997</v>
      </c>
    </row>
    <row r="464" spans="1:34" x14ac:dyDescent="0.25">
      <c r="A464" s="3" t="s">
        <v>25</v>
      </c>
      <c r="B464" s="3" t="s">
        <v>26</v>
      </c>
      <c r="C464" s="3" t="s">
        <v>81</v>
      </c>
      <c r="D464" s="3" t="s">
        <v>2599</v>
      </c>
      <c r="E464" s="3" t="s">
        <v>2600</v>
      </c>
      <c r="F464" s="3" t="s">
        <v>2601</v>
      </c>
      <c r="G464" s="3">
        <v>2022</v>
      </c>
      <c r="H464" s="3">
        <v>2021</v>
      </c>
      <c r="I464" s="4">
        <v>378315</v>
      </c>
      <c r="J464" s="3" t="s">
        <v>52</v>
      </c>
      <c r="K464" s="4">
        <v>76291.48</v>
      </c>
      <c r="L464" s="4">
        <v>245905</v>
      </c>
      <c r="M464" s="3" t="s">
        <v>52</v>
      </c>
      <c r="N464" s="4">
        <v>50729.25</v>
      </c>
      <c r="O464" s="4">
        <v>245905</v>
      </c>
      <c r="P464" s="3" t="s">
        <v>52</v>
      </c>
      <c r="Q464" s="4">
        <v>52009.62</v>
      </c>
      <c r="R464" s="3">
        <v>-87.635255338896798</v>
      </c>
      <c r="S464" s="3">
        <v>41.676807192385098</v>
      </c>
      <c r="T464" s="3" t="s">
        <v>2602</v>
      </c>
      <c r="U464" s="3" t="s">
        <v>33</v>
      </c>
      <c r="V464" s="3" t="s">
        <v>678</v>
      </c>
      <c r="W464" s="3" t="s">
        <v>2214</v>
      </c>
      <c r="X464" s="3" t="s">
        <v>129</v>
      </c>
      <c r="Y464" s="3" t="s">
        <v>192</v>
      </c>
      <c r="Z464" s="3" t="s">
        <v>193</v>
      </c>
      <c r="AA464" s="8">
        <f>Table1[[#This Row],[2022 AV (BOR final)]]-Table1[[#This Row],[2021 AV (BOR final)]]</f>
        <v>-132410</v>
      </c>
      <c r="AB464" s="8">
        <f>Table1[[#This Row],[2023 AV (BOR final)]]-Table1[[#This Row],[2022 AV (BOR final)]]</f>
        <v>0</v>
      </c>
      <c r="AC464" s="8">
        <f>Table1[[#This Row],[2022 Tax Bill]]-Table1[[#This Row],[2021 Tax Bill]]</f>
        <v>-25562.229999999996</v>
      </c>
      <c r="AD464" s="3">
        <f>COUNTIF(D:D,Table1[[#This Row],[Project Name]])</f>
        <v>1</v>
      </c>
      <c r="AE464" s="2">
        <f>IF(Table1[[#This Row],[Year Accepted]]=2022,Table1[[#This Row],[2021 AV (BOR final)]],Table1[[#This Row],[2022 AV (BOR final)]])</f>
        <v>378315</v>
      </c>
      <c r="AF464" s="2">
        <f>IF(Table1[[#This Row],[Year Accepted]]=2022,Table1[[#This Row],[2022 AV (BOR final)]],Table1[[#This Row],[2023 AV (BOR final)]])</f>
        <v>245905</v>
      </c>
      <c r="AG464" s="2">
        <f>IF(Table1[[#This Row],[Year Accepted]]=2022,Table1[[#This Row],[2021 Tax Bill]],Table1[[#This Row],[2022 Tax Bill]])</f>
        <v>76291.48</v>
      </c>
      <c r="AH464" s="2">
        <f>IF(Table1[[#This Row],[Year Accepted]]=2022,Table1[[#This Row],[2022 Tax Bill]],Table1[[#This Row],[2023 Tax Bill]])</f>
        <v>50729.25</v>
      </c>
    </row>
    <row r="465" spans="1:34" x14ac:dyDescent="0.25">
      <c r="A465" s="3" t="s">
        <v>25</v>
      </c>
      <c r="B465" s="3" t="s">
        <v>26</v>
      </c>
      <c r="C465" s="3" t="s">
        <v>81</v>
      </c>
      <c r="D465" s="3" t="s">
        <v>2390</v>
      </c>
      <c r="E465" s="3" t="s">
        <v>4572</v>
      </c>
      <c r="F465" s="3" t="s">
        <v>4573</v>
      </c>
      <c r="G465" s="3">
        <v>2022</v>
      </c>
      <c r="H465" s="3">
        <v>2021</v>
      </c>
      <c r="I465" s="4">
        <v>17110</v>
      </c>
      <c r="J465" s="3" t="s">
        <v>149</v>
      </c>
      <c r="K465" s="4">
        <v>3450.41</v>
      </c>
      <c r="L465" s="4">
        <v>11120</v>
      </c>
      <c r="M465" s="3" t="s">
        <v>149</v>
      </c>
      <c r="N465" s="4">
        <v>2294.0500000000002</v>
      </c>
      <c r="O465" s="4">
        <v>11120</v>
      </c>
      <c r="P465" s="3" t="s">
        <v>149</v>
      </c>
      <c r="Q465" s="4">
        <v>2351.89</v>
      </c>
      <c r="R465" s="3">
        <v>-87.641418285056304</v>
      </c>
      <c r="S465" s="3">
        <v>41.674426432797503</v>
      </c>
      <c r="T465" s="3" t="s">
        <v>4574</v>
      </c>
      <c r="U465" s="3" t="s">
        <v>33</v>
      </c>
      <c r="V465" s="3" t="s">
        <v>678</v>
      </c>
      <c r="W465" s="3" t="s">
        <v>2214</v>
      </c>
      <c r="X465" s="3" t="s">
        <v>129</v>
      </c>
      <c r="Y465" s="3" t="s">
        <v>192</v>
      </c>
      <c r="Z465" s="3" t="s">
        <v>193</v>
      </c>
      <c r="AA465" s="8">
        <f>Table1[[#This Row],[2022 AV (BOR final)]]-Table1[[#This Row],[2021 AV (BOR final)]]</f>
        <v>-5990</v>
      </c>
      <c r="AB465" s="8">
        <f>Table1[[#This Row],[2023 AV (BOR final)]]-Table1[[#This Row],[2022 AV (BOR final)]]</f>
        <v>0</v>
      </c>
      <c r="AC465" s="8">
        <f>Table1[[#This Row],[2022 Tax Bill]]-Table1[[#This Row],[2021 Tax Bill]]</f>
        <v>-1156.3599999999997</v>
      </c>
      <c r="AD465" s="3">
        <f>COUNTIF(D:D,Table1[[#This Row],[Project Name]])</f>
        <v>2</v>
      </c>
      <c r="AE465" s="2">
        <f>IF(Table1[[#This Row],[Year Accepted]]=2022,Table1[[#This Row],[2021 AV (BOR final)]],Table1[[#This Row],[2022 AV (BOR final)]])</f>
        <v>17110</v>
      </c>
      <c r="AF465" s="2">
        <f>IF(Table1[[#This Row],[Year Accepted]]=2022,Table1[[#This Row],[2022 AV (BOR final)]],Table1[[#This Row],[2023 AV (BOR final)]])</f>
        <v>11120</v>
      </c>
      <c r="AG465" s="2">
        <f>IF(Table1[[#This Row],[Year Accepted]]=2022,Table1[[#This Row],[2021 Tax Bill]],Table1[[#This Row],[2022 Tax Bill]])</f>
        <v>3450.41</v>
      </c>
      <c r="AH465" s="2">
        <f>IF(Table1[[#This Row],[Year Accepted]]=2022,Table1[[#This Row],[2022 Tax Bill]],Table1[[#This Row],[2023 Tax Bill]])</f>
        <v>2294.0500000000002</v>
      </c>
    </row>
    <row r="466" spans="1:34" x14ac:dyDescent="0.25">
      <c r="A466" s="3" t="s">
        <v>25</v>
      </c>
      <c r="B466" s="3" t="s">
        <v>26</v>
      </c>
      <c r="C466" s="3" t="s">
        <v>81</v>
      </c>
      <c r="D466" s="3" t="s">
        <v>2390</v>
      </c>
      <c r="E466" s="3" t="s">
        <v>2391</v>
      </c>
      <c r="F466" s="3" t="s">
        <v>2392</v>
      </c>
      <c r="G466" s="3">
        <v>2022</v>
      </c>
      <c r="H466" s="3">
        <v>2021</v>
      </c>
      <c r="I466" s="4">
        <v>277811</v>
      </c>
      <c r="J466" s="3" t="s">
        <v>247</v>
      </c>
      <c r="K466" s="4">
        <v>56023.73</v>
      </c>
      <c r="L466" s="4">
        <v>180576</v>
      </c>
      <c r="M466" s="3" t="s">
        <v>247</v>
      </c>
      <c r="N466" s="4">
        <v>37252.15</v>
      </c>
      <c r="O466" s="4">
        <v>180576</v>
      </c>
      <c r="P466" s="3" t="s">
        <v>247</v>
      </c>
      <c r="Q466" s="4">
        <v>38192.33</v>
      </c>
      <c r="R466" s="3">
        <v>-87.640442958208496</v>
      </c>
      <c r="S466" s="3">
        <v>41.674687881599503</v>
      </c>
      <c r="T466" s="3" t="s">
        <v>2393</v>
      </c>
      <c r="U466" s="3" t="s">
        <v>33</v>
      </c>
      <c r="V466" s="3" t="s">
        <v>678</v>
      </c>
      <c r="W466" s="3" t="s">
        <v>2214</v>
      </c>
      <c r="X466" s="3" t="s">
        <v>129</v>
      </c>
      <c r="Y466" s="3" t="s">
        <v>192</v>
      </c>
      <c r="Z466" s="3" t="s">
        <v>193</v>
      </c>
      <c r="AA466" s="8">
        <f>Table1[[#This Row],[2022 AV (BOR final)]]-Table1[[#This Row],[2021 AV (BOR final)]]</f>
        <v>-97235</v>
      </c>
      <c r="AB466" s="8">
        <f>Table1[[#This Row],[2023 AV (BOR final)]]-Table1[[#This Row],[2022 AV (BOR final)]]</f>
        <v>0</v>
      </c>
      <c r="AC466" s="8">
        <f>Table1[[#This Row],[2022 Tax Bill]]-Table1[[#This Row],[2021 Tax Bill]]</f>
        <v>-18771.580000000002</v>
      </c>
      <c r="AD466" s="3">
        <f>COUNTIF(D:D,Table1[[#This Row],[Project Name]])</f>
        <v>2</v>
      </c>
      <c r="AE466" s="2">
        <f>IF(Table1[[#This Row],[Year Accepted]]=2022,Table1[[#This Row],[2021 AV (BOR final)]],Table1[[#This Row],[2022 AV (BOR final)]])</f>
        <v>277811</v>
      </c>
      <c r="AF466" s="2">
        <f>IF(Table1[[#This Row],[Year Accepted]]=2022,Table1[[#This Row],[2022 AV (BOR final)]],Table1[[#This Row],[2023 AV (BOR final)]])</f>
        <v>180576</v>
      </c>
      <c r="AG466" s="2">
        <f>IF(Table1[[#This Row],[Year Accepted]]=2022,Table1[[#This Row],[2021 Tax Bill]],Table1[[#This Row],[2022 Tax Bill]])</f>
        <v>56023.73</v>
      </c>
      <c r="AH466" s="2">
        <f>IF(Table1[[#This Row],[Year Accepted]]=2022,Table1[[#This Row],[2022 Tax Bill]],Table1[[#This Row],[2023 Tax Bill]])</f>
        <v>37252.15</v>
      </c>
    </row>
    <row r="467" spans="1:34" x14ac:dyDescent="0.25">
      <c r="A467" s="3" t="s">
        <v>25</v>
      </c>
      <c r="B467" s="3" t="s">
        <v>26</v>
      </c>
      <c r="C467" s="3" t="s">
        <v>145</v>
      </c>
      <c r="D467" s="3" t="s">
        <v>1404</v>
      </c>
      <c r="E467" s="3" t="s">
        <v>1405</v>
      </c>
      <c r="F467" s="3" t="s">
        <v>1406</v>
      </c>
      <c r="G467" s="3">
        <v>2022</v>
      </c>
      <c r="H467" s="3">
        <v>2021</v>
      </c>
      <c r="I467" s="4">
        <v>123799</v>
      </c>
      <c r="J467" s="3" t="s">
        <v>730</v>
      </c>
      <c r="K467" s="4">
        <v>24894.83</v>
      </c>
      <c r="L467" s="4">
        <v>80469</v>
      </c>
      <c r="M467" s="3" t="s">
        <v>730</v>
      </c>
      <c r="N467" s="4">
        <v>16551.03</v>
      </c>
      <c r="O467" s="4">
        <v>80469</v>
      </c>
      <c r="P467" s="3" t="s">
        <v>730</v>
      </c>
      <c r="Q467" s="4">
        <v>16978.189999999999</v>
      </c>
      <c r="R467" s="3">
        <v>-87.714970679758693</v>
      </c>
      <c r="S467" s="3">
        <v>41.803376882045498</v>
      </c>
      <c r="T467" s="3" t="s">
        <v>1407</v>
      </c>
      <c r="U467" s="3" t="s">
        <v>33</v>
      </c>
      <c r="V467" s="3" t="s">
        <v>544</v>
      </c>
      <c r="W467" s="3" t="s">
        <v>1408</v>
      </c>
      <c r="X467" s="3" t="s">
        <v>88</v>
      </c>
      <c r="Y467" s="3" t="s">
        <v>89</v>
      </c>
      <c r="Z467" s="3" t="s">
        <v>89</v>
      </c>
      <c r="AA467" s="8">
        <f>Table1[[#This Row],[2022 AV (BOR final)]]-Table1[[#This Row],[2021 AV (BOR final)]]</f>
        <v>-43330</v>
      </c>
      <c r="AB467" s="8">
        <f>Table1[[#This Row],[2023 AV (BOR final)]]-Table1[[#This Row],[2022 AV (BOR final)]]</f>
        <v>0</v>
      </c>
      <c r="AC467" s="8">
        <f>Table1[[#This Row],[2022 Tax Bill]]-Table1[[#This Row],[2021 Tax Bill]]</f>
        <v>-8343.8000000000029</v>
      </c>
      <c r="AD467" s="3">
        <f>COUNTIF(D:D,Table1[[#This Row],[Project Name]])</f>
        <v>1</v>
      </c>
      <c r="AE467" s="2">
        <f>IF(Table1[[#This Row],[Year Accepted]]=2022,Table1[[#This Row],[2021 AV (BOR final)]],Table1[[#This Row],[2022 AV (BOR final)]])</f>
        <v>123799</v>
      </c>
      <c r="AF467" s="2">
        <f>IF(Table1[[#This Row],[Year Accepted]]=2022,Table1[[#This Row],[2022 AV (BOR final)]],Table1[[#This Row],[2023 AV (BOR final)]])</f>
        <v>80469</v>
      </c>
      <c r="AG467" s="2">
        <f>IF(Table1[[#This Row],[Year Accepted]]=2022,Table1[[#This Row],[2021 Tax Bill]],Table1[[#This Row],[2022 Tax Bill]])</f>
        <v>24894.83</v>
      </c>
      <c r="AH467" s="2">
        <f>IF(Table1[[#This Row],[Year Accepted]]=2022,Table1[[#This Row],[2022 Tax Bill]],Table1[[#This Row],[2023 Tax Bill]])</f>
        <v>16551.03</v>
      </c>
    </row>
    <row r="468" spans="1:34" x14ac:dyDescent="0.25">
      <c r="A468" s="3" t="s">
        <v>25</v>
      </c>
      <c r="B468" s="3" t="s">
        <v>26</v>
      </c>
      <c r="C468" s="3" t="s">
        <v>145</v>
      </c>
      <c r="D468" s="3" t="s">
        <v>1602</v>
      </c>
      <c r="E468" s="3" t="s">
        <v>1603</v>
      </c>
      <c r="F468" s="3" t="s">
        <v>1604</v>
      </c>
      <c r="G468" s="3">
        <v>2022</v>
      </c>
      <c r="H468" s="3">
        <v>2021</v>
      </c>
      <c r="I468" s="4">
        <v>95851</v>
      </c>
      <c r="J468" s="3" t="s">
        <v>730</v>
      </c>
      <c r="K468" s="4">
        <v>19274.77</v>
      </c>
      <c r="L468" s="4">
        <v>62304</v>
      </c>
      <c r="M468" s="3" t="s">
        <v>730</v>
      </c>
      <c r="N468" s="4">
        <v>12814.82</v>
      </c>
      <c r="O468" s="4">
        <v>62304</v>
      </c>
      <c r="P468" s="3" t="s">
        <v>730</v>
      </c>
      <c r="Q468" s="4">
        <v>13145.56</v>
      </c>
      <c r="R468" s="3">
        <v>-87.714616570639805</v>
      </c>
      <c r="S468" s="3">
        <v>41.803065505585302</v>
      </c>
      <c r="T468" s="3" t="s">
        <v>1605</v>
      </c>
      <c r="U468" s="3" t="s">
        <v>33</v>
      </c>
      <c r="V468" s="3" t="s">
        <v>544</v>
      </c>
      <c r="W468" s="3" t="s">
        <v>1408</v>
      </c>
      <c r="X468" s="3" t="s">
        <v>88</v>
      </c>
      <c r="Y468" s="3" t="s">
        <v>89</v>
      </c>
      <c r="Z468" s="3" t="s">
        <v>89</v>
      </c>
      <c r="AA468" s="8">
        <f>Table1[[#This Row],[2022 AV (BOR final)]]-Table1[[#This Row],[2021 AV (BOR final)]]</f>
        <v>-33547</v>
      </c>
      <c r="AB468" s="8">
        <f>Table1[[#This Row],[2023 AV (BOR final)]]-Table1[[#This Row],[2022 AV (BOR final)]]</f>
        <v>0</v>
      </c>
      <c r="AC468" s="8">
        <f>Table1[[#This Row],[2022 Tax Bill]]-Table1[[#This Row],[2021 Tax Bill]]</f>
        <v>-6459.9500000000007</v>
      </c>
      <c r="AD468" s="3">
        <f>COUNTIF(D:D,Table1[[#This Row],[Project Name]])</f>
        <v>1</v>
      </c>
      <c r="AE468" s="2">
        <f>IF(Table1[[#This Row],[Year Accepted]]=2022,Table1[[#This Row],[2021 AV (BOR final)]],Table1[[#This Row],[2022 AV (BOR final)]])</f>
        <v>95851</v>
      </c>
      <c r="AF468" s="2">
        <f>IF(Table1[[#This Row],[Year Accepted]]=2022,Table1[[#This Row],[2022 AV (BOR final)]],Table1[[#This Row],[2023 AV (BOR final)]])</f>
        <v>62304</v>
      </c>
      <c r="AG468" s="2">
        <f>IF(Table1[[#This Row],[Year Accepted]]=2022,Table1[[#This Row],[2021 Tax Bill]],Table1[[#This Row],[2022 Tax Bill]])</f>
        <v>19274.77</v>
      </c>
      <c r="AH468" s="2">
        <f>IF(Table1[[#This Row],[Year Accepted]]=2022,Table1[[#This Row],[2022 Tax Bill]],Table1[[#This Row],[2023 Tax Bill]])</f>
        <v>12814.82</v>
      </c>
    </row>
    <row r="469" spans="1:34" x14ac:dyDescent="0.25">
      <c r="A469" s="3" t="s">
        <v>25</v>
      </c>
      <c r="B469" s="3" t="s">
        <v>26</v>
      </c>
      <c r="C469" s="3" t="s">
        <v>145</v>
      </c>
      <c r="D469" s="3" t="s">
        <v>1879</v>
      </c>
      <c r="E469" s="3" t="s">
        <v>1880</v>
      </c>
      <c r="F469" s="3" t="s">
        <v>1881</v>
      </c>
      <c r="G469" s="3">
        <v>2022</v>
      </c>
      <c r="H469" s="3">
        <v>2021</v>
      </c>
      <c r="I469" s="4">
        <v>68717</v>
      </c>
      <c r="J469" s="3" t="s">
        <v>730</v>
      </c>
      <c r="K469" s="4">
        <v>13818.39</v>
      </c>
      <c r="L469" s="4">
        <v>44666</v>
      </c>
      <c r="M469" s="3" t="s">
        <v>730</v>
      </c>
      <c r="N469" s="4">
        <v>9187.01</v>
      </c>
      <c r="O469" s="4">
        <v>44666</v>
      </c>
      <c r="P469" s="3" t="s">
        <v>730</v>
      </c>
      <c r="Q469" s="4">
        <v>9424.08</v>
      </c>
      <c r="R469" s="3">
        <v>-87.714607563037205</v>
      </c>
      <c r="S469" s="3">
        <v>41.802733534979197</v>
      </c>
      <c r="T469" s="3" t="s">
        <v>1882</v>
      </c>
      <c r="U469" s="3" t="s">
        <v>33</v>
      </c>
      <c r="V469" s="3" t="s">
        <v>544</v>
      </c>
      <c r="W469" s="3" t="s">
        <v>1408</v>
      </c>
      <c r="X469" s="3" t="s">
        <v>88</v>
      </c>
      <c r="Y469" s="3" t="s">
        <v>89</v>
      </c>
      <c r="Z469" s="3" t="s">
        <v>89</v>
      </c>
      <c r="AA469" s="8">
        <f>Table1[[#This Row],[2022 AV (BOR final)]]-Table1[[#This Row],[2021 AV (BOR final)]]</f>
        <v>-24051</v>
      </c>
      <c r="AB469" s="8">
        <f>Table1[[#This Row],[2023 AV (BOR final)]]-Table1[[#This Row],[2022 AV (BOR final)]]</f>
        <v>0</v>
      </c>
      <c r="AC469" s="8">
        <f>Table1[[#This Row],[2022 Tax Bill]]-Table1[[#This Row],[2021 Tax Bill]]</f>
        <v>-4631.3799999999992</v>
      </c>
      <c r="AD469" s="3">
        <f>COUNTIF(D:D,Table1[[#This Row],[Project Name]])</f>
        <v>1</v>
      </c>
      <c r="AE469" s="2">
        <f>IF(Table1[[#This Row],[Year Accepted]]=2022,Table1[[#This Row],[2021 AV (BOR final)]],Table1[[#This Row],[2022 AV (BOR final)]])</f>
        <v>68717</v>
      </c>
      <c r="AF469" s="2">
        <f>IF(Table1[[#This Row],[Year Accepted]]=2022,Table1[[#This Row],[2022 AV (BOR final)]],Table1[[#This Row],[2023 AV (BOR final)]])</f>
        <v>44666</v>
      </c>
      <c r="AG469" s="2">
        <f>IF(Table1[[#This Row],[Year Accepted]]=2022,Table1[[#This Row],[2021 Tax Bill]],Table1[[#This Row],[2022 Tax Bill]])</f>
        <v>13818.39</v>
      </c>
      <c r="AH469" s="2">
        <f>IF(Table1[[#This Row],[Year Accepted]]=2022,Table1[[#This Row],[2022 Tax Bill]],Table1[[#This Row],[2023 Tax Bill]])</f>
        <v>9187.01</v>
      </c>
    </row>
    <row r="470" spans="1:34" x14ac:dyDescent="0.25">
      <c r="A470" s="3" t="s">
        <v>25</v>
      </c>
      <c r="B470" s="3" t="s">
        <v>26</v>
      </c>
      <c r="C470" s="3" t="s">
        <v>145</v>
      </c>
      <c r="D470" s="3" t="s">
        <v>4011</v>
      </c>
      <c r="E470" s="3" t="s">
        <v>4012</v>
      </c>
      <c r="F470" s="3" t="s">
        <v>4013</v>
      </c>
      <c r="G470" s="3">
        <v>2022</v>
      </c>
      <c r="H470" s="3">
        <v>2021</v>
      </c>
      <c r="I470" s="4">
        <v>103028</v>
      </c>
      <c r="J470" s="3" t="s">
        <v>52</v>
      </c>
      <c r="K470" s="4">
        <v>20717.97</v>
      </c>
      <c r="L470" s="4">
        <v>77270</v>
      </c>
      <c r="M470" s="3" t="s">
        <v>52</v>
      </c>
      <c r="N470" s="4">
        <v>15893.05</v>
      </c>
      <c r="O470" s="4">
        <v>77270</v>
      </c>
      <c r="P470" s="3" t="s">
        <v>52</v>
      </c>
      <c r="Q470" s="4">
        <v>16303.25</v>
      </c>
      <c r="R470" s="3">
        <v>-87.698775273391803</v>
      </c>
      <c r="S470" s="3">
        <v>41.784679538023902</v>
      </c>
      <c r="T470" s="3" t="s">
        <v>4014</v>
      </c>
      <c r="U470" s="3" t="s">
        <v>33</v>
      </c>
      <c r="V470" s="3" t="s">
        <v>86</v>
      </c>
      <c r="W470" s="3" t="s">
        <v>87</v>
      </c>
      <c r="X470" s="3" t="s">
        <v>88</v>
      </c>
      <c r="Y470" s="3" t="s">
        <v>89</v>
      </c>
      <c r="Z470" s="3" t="s">
        <v>89</v>
      </c>
      <c r="AA470" s="8">
        <f>Table1[[#This Row],[2022 AV (BOR final)]]-Table1[[#This Row],[2021 AV (BOR final)]]</f>
        <v>-25758</v>
      </c>
      <c r="AB470" s="8">
        <f>Table1[[#This Row],[2023 AV (BOR final)]]-Table1[[#This Row],[2022 AV (BOR final)]]</f>
        <v>0</v>
      </c>
      <c r="AC470" s="8">
        <f>Table1[[#This Row],[2022 Tax Bill]]-Table1[[#This Row],[2021 Tax Bill]]</f>
        <v>-4824.9200000000019</v>
      </c>
      <c r="AD470" s="3">
        <f>COUNTIF(D:D,Table1[[#This Row],[Project Name]])</f>
        <v>1</v>
      </c>
      <c r="AE470" s="2">
        <f>IF(Table1[[#This Row],[Year Accepted]]=2022,Table1[[#This Row],[2021 AV (BOR final)]],Table1[[#This Row],[2022 AV (BOR final)]])</f>
        <v>103028</v>
      </c>
      <c r="AF470" s="2">
        <f>IF(Table1[[#This Row],[Year Accepted]]=2022,Table1[[#This Row],[2022 AV (BOR final)]],Table1[[#This Row],[2023 AV (BOR final)]])</f>
        <v>77270</v>
      </c>
      <c r="AG470" s="2">
        <f>IF(Table1[[#This Row],[Year Accepted]]=2022,Table1[[#This Row],[2021 Tax Bill]],Table1[[#This Row],[2022 Tax Bill]])</f>
        <v>20717.97</v>
      </c>
      <c r="AH470" s="2">
        <f>IF(Table1[[#This Row],[Year Accepted]]=2022,Table1[[#This Row],[2022 Tax Bill]],Table1[[#This Row],[2023 Tax Bill]])</f>
        <v>15893.05</v>
      </c>
    </row>
    <row r="471" spans="1:34" x14ac:dyDescent="0.25">
      <c r="A471" s="3" t="s">
        <v>25</v>
      </c>
      <c r="B471" s="3" t="s">
        <v>71</v>
      </c>
      <c r="C471" s="3" t="s">
        <v>145</v>
      </c>
      <c r="D471" s="3" t="s">
        <v>3533</v>
      </c>
      <c r="E471" s="3" t="s">
        <v>3534</v>
      </c>
      <c r="F471" s="3" t="s">
        <v>3535</v>
      </c>
      <c r="G471" s="3">
        <v>2022</v>
      </c>
      <c r="H471" s="3">
        <v>2021</v>
      </c>
      <c r="I471" s="4">
        <v>86831</v>
      </c>
      <c r="J471" s="3" t="s">
        <v>52</v>
      </c>
      <c r="K471" s="4">
        <v>17460.89</v>
      </c>
      <c r="L471" s="4">
        <v>65122</v>
      </c>
      <c r="M471" s="3" t="s">
        <v>52</v>
      </c>
      <c r="N471" s="4">
        <v>13394.43</v>
      </c>
      <c r="O471" s="4">
        <v>65122</v>
      </c>
      <c r="P471" s="3" t="s">
        <v>52</v>
      </c>
      <c r="Q471" s="4">
        <v>13740.07</v>
      </c>
      <c r="R471" s="3">
        <v>-87.702421519028405</v>
      </c>
      <c r="S471" s="3">
        <v>41.784270515997598</v>
      </c>
      <c r="T471" s="3" t="s">
        <v>3536</v>
      </c>
      <c r="U471" s="3" t="s">
        <v>33</v>
      </c>
      <c r="V471" s="3" t="s">
        <v>544</v>
      </c>
      <c r="W471" s="3" t="s">
        <v>87</v>
      </c>
      <c r="X471" s="3" t="s">
        <v>88</v>
      </c>
      <c r="Y471" s="3" t="s">
        <v>89</v>
      </c>
      <c r="Z471" s="3" t="s">
        <v>89</v>
      </c>
      <c r="AA471" s="8">
        <f>Table1[[#This Row],[2022 AV (BOR final)]]-Table1[[#This Row],[2021 AV (BOR final)]]</f>
        <v>-21709</v>
      </c>
      <c r="AB471" s="8">
        <f>Table1[[#This Row],[2023 AV (BOR final)]]-Table1[[#This Row],[2022 AV (BOR final)]]</f>
        <v>0</v>
      </c>
      <c r="AC471" s="8">
        <f>Table1[[#This Row],[2022 Tax Bill]]-Table1[[#This Row],[2021 Tax Bill]]</f>
        <v>-4066.4599999999991</v>
      </c>
      <c r="AD471" s="3">
        <f>COUNTIF(D:D,Table1[[#This Row],[Project Name]])</f>
        <v>1</v>
      </c>
      <c r="AE471" s="2">
        <f>IF(Table1[[#This Row],[Year Accepted]]=2022,Table1[[#This Row],[2021 AV (BOR final)]],Table1[[#This Row],[2022 AV (BOR final)]])</f>
        <v>86831</v>
      </c>
      <c r="AF471" s="2">
        <f>IF(Table1[[#This Row],[Year Accepted]]=2022,Table1[[#This Row],[2022 AV (BOR final)]],Table1[[#This Row],[2023 AV (BOR final)]])</f>
        <v>65122</v>
      </c>
      <c r="AG471" s="2">
        <f>IF(Table1[[#This Row],[Year Accepted]]=2022,Table1[[#This Row],[2021 Tax Bill]],Table1[[#This Row],[2022 Tax Bill]])</f>
        <v>17460.89</v>
      </c>
      <c r="AH471" s="2">
        <f>IF(Table1[[#This Row],[Year Accepted]]=2022,Table1[[#This Row],[2022 Tax Bill]],Table1[[#This Row],[2023 Tax Bill]])</f>
        <v>13394.43</v>
      </c>
    </row>
    <row r="472" spans="1:34" x14ac:dyDescent="0.25">
      <c r="A472" s="3" t="s">
        <v>25</v>
      </c>
      <c r="B472" s="3" t="s">
        <v>26</v>
      </c>
      <c r="C472" s="3" t="s">
        <v>145</v>
      </c>
      <c r="D472" s="3" t="s">
        <v>3293</v>
      </c>
      <c r="E472" s="3" t="s">
        <v>3294</v>
      </c>
      <c r="F472" s="3" t="s">
        <v>3295</v>
      </c>
      <c r="G472" s="3">
        <v>2022</v>
      </c>
      <c r="H472" s="3">
        <v>2021</v>
      </c>
      <c r="I472" s="4">
        <v>85737</v>
      </c>
      <c r="J472" s="3" t="s">
        <v>52</v>
      </c>
      <c r="K472" s="4">
        <v>17240.89</v>
      </c>
      <c r="L472" s="4">
        <v>64303</v>
      </c>
      <c r="M472" s="3" t="s">
        <v>52</v>
      </c>
      <c r="N472" s="4">
        <v>13226.01</v>
      </c>
      <c r="O472" s="4">
        <v>64303</v>
      </c>
      <c r="P472" s="3" t="s">
        <v>52</v>
      </c>
      <c r="Q472" s="4">
        <v>13567.29</v>
      </c>
      <c r="R472" s="3">
        <v>-87.701202295053804</v>
      </c>
      <c r="S472" s="3">
        <v>41.784289230215002</v>
      </c>
      <c r="T472" s="3" t="s">
        <v>3296</v>
      </c>
      <c r="U472" s="3" t="s">
        <v>33</v>
      </c>
      <c r="V472" s="3" t="s">
        <v>544</v>
      </c>
      <c r="W472" s="3" t="s">
        <v>87</v>
      </c>
      <c r="X472" s="3" t="s">
        <v>88</v>
      </c>
      <c r="Y472" s="3" t="s">
        <v>89</v>
      </c>
      <c r="Z472" s="3" t="s">
        <v>89</v>
      </c>
      <c r="AA472" s="8">
        <f>Table1[[#This Row],[2022 AV (BOR final)]]-Table1[[#This Row],[2021 AV (BOR final)]]</f>
        <v>-21434</v>
      </c>
      <c r="AB472" s="8">
        <f>Table1[[#This Row],[2023 AV (BOR final)]]-Table1[[#This Row],[2022 AV (BOR final)]]</f>
        <v>0</v>
      </c>
      <c r="AC472" s="8">
        <f>Table1[[#This Row],[2022 Tax Bill]]-Table1[[#This Row],[2021 Tax Bill]]</f>
        <v>-4014.8799999999992</v>
      </c>
      <c r="AD472" s="3">
        <f>COUNTIF(D:D,Table1[[#This Row],[Project Name]])</f>
        <v>1</v>
      </c>
      <c r="AE472" s="2">
        <f>IF(Table1[[#This Row],[Year Accepted]]=2022,Table1[[#This Row],[2021 AV (BOR final)]],Table1[[#This Row],[2022 AV (BOR final)]])</f>
        <v>85737</v>
      </c>
      <c r="AF472" s="2">
        <f>IF(Table1[[#This Row],[Year Accepted]]=2022,Table1[[#This Row],[2022 AV (BOR final)]],Table1[[#This Row],[2023 AV (BOR final)]])</f>
        <v>64303</v>
      </c>
      <c r="AG472" s="2">
        <f>IF(Table1[[#This Row],[Year Accepted]]=2022,Table1[[#This Row],[2021 Tax Bill]],Table1[[#This Row],[2022 Tax Bill]])</f>
        <v>17240.89</v>
      </c>
      <c r="AH472" s="2">
        <f>IF(Table1[[#This Row],[Year Accepted]]=2022,Table1[[#This Row],[2022 Tax Bill]],Table1[[#This Row],[2023 Tax Bill]])</f>
        <v>13226.01</v>
      </c>
    </row>
    <row r="473" spans="1:34" x14ac:dyDescent="0.25">
      <c r="A473" s="3" t="s">
        <v>25</v>
      </c>
      <c r="B473" s="3" t="s">
        <v>26</v>
      </c>
      <c r="C473" s="3" t="s">
        <v>145</v>
      </c>
      <c r="D473" s="3" t="s">
        <v>3716</v>
      </c>
      <c r="E473" s="3" t="s">
        <v>3717</v>
      </c>
      <c r="F473" s="3" t="s">
        <v>3718</v>
      </c>
      <c r="G473" s="3">
        <v>2022</v>
      </c>
      <c r="H473" s="3">
        <v>2021</v>
      </c>
      <c r="I473" s="4">
        <v>110141</v>
      </c>
      <c r="J473" s="3" t="s">
        <v>31</v>
      </c>
      <c r="K473" s="4">
        <v>22148.32</v>
      </c>
      <c r="L473" s="4">
        <v>82607</v>
      </c>
      <c r="M473" s="3" t="s">
        <v>31</v>
      </c>
      <c r="N473" s="4">
        <v>18058.3</v>
      </c>
      <c r="O473" s="4">
        <v>82607</v>
      </c>
      <c r="P473" s="3" t="s">
        <v>31</v>
      </c>
      <c r="Q473" s="4">
        <v>18311.28</v>
      </c>
      <c r="R473" s="3">
        <v>-87.702875584352796</v>
      </c>
      <c r="S473" s="3">
        <v>41.782457029769503</v>
      </c>
      <c r="T473" s="3" t="s">
        <v>3719</v>
      </c>
      <c r="U473" s="3" t="s">
        <v>33</v>
      </c>
      <c r="V473" s="3" t="s">
        <v>544</v>
      </c>
      <c r="W473" s="3" t="s">
        <v>87</v>
      </c>
      <c r="X473" s="3" t="s">
        <v>88</v>
      </c>
      <c r="Y473" s="3" t="s">
        <v>89</v>
      </c>
      <c r="Z473" s="3" t="s">
        <v>89</v>
      </c>
      <c r="AA473" s="8">
        <f>Table1[[#This Row],[2022 AV (BOR final)]]-Table1[[#This Row],[2021 AV (BOR final)]]</f>
        <v>-27534</v>
      </c>
      <c r="AB473" s="8">
        <f>Table1[[#This Row],[2023 AV (BOR final)]]-Table1[[#This Row],[2022 AV (BOR final)]]</f>
        <v>0</v>
      </c>
      <c r="AC473" s="8">
        <f>Table1[[#This Row],[2022 Tax Bill]]-Table1[[#This Row],[2021 Tax Bill]]</f>
        <v>-4090.0200000000004</v>
      </c>
      <c r="AD473" s="3">
        <f>COUNTIF(D:D,Table1[[#This Row],[Project Name]])</f>
        <v>1</v>
      </c>
      <c r="AE473" s="2">
        <f>IF(Table1[[#This Row],[Year Accepted]]=2022,Table1[[#This Row],[2021 AV (BOR final)]],Table1[[#This Row],[2022 AV (BOR final)]])</f>
        <v>110141</v>
      </c>
      <c r="AF473" s="2">
        <f>IF(Table1[[#This Row],[Year Accepted]]=2022,Table1[[#This Row],[2022 AV (BOR final)]],Table1[[#This Row],[2023 AV (BOR final)]])</f>
        <v>82607</v>
      </c>
      <c r="AG473" s="2">
        <f>IF(Table1[[#This Row],[Year Accepted]]=2022,Table1[[#This Row],[2021 Tax Bill]],Table1[[#This Row],[2022 Tax Bill]])</f>
        <v>22148.32</v>
      </c>
      <c r="AH473" s="2">
        <f>IF(Table1[[#This Row],[Year Accepted]]=2022,Table1[[#This Row],[2022 Tax Bill]],Table1[[#This Row],[2023 Tax Bill]])</f>
        <v>18058.3</v>
      </c>
    </row>
    <row r="474" spans="1:34" x14ac:dyDescent="0.25">
      <c r="A474" s="3" t="s">
        <v>25</v>
      </c>
      <c r="B474" s="3" t="s">
        <v>26</v>
      </c>
      <c r="C474" s="3" t="s">
        <v>145</v>
      </c>
      <c r="D474" s="3" t="s">
        <v>1140</v>
      </c>
      <c r="E474" s="3" t="s">
        <v>1141</v>
      </c>
      <c r="F474" s="3" t="s">
        <v>1142</v>
      </c>
      <c r="G474" s="3">
        <v>2022</v>
      </c>
      <c r="H474" s="3">
        <v>2021</v>
      </c>
      <c r="I474" s="4">
        <v>81509</v>
      </c>
      <c r="J474" s="3" t="s">
        <v>61</v>
      </c>
      <c r="K474" s="4">
        <v>16390.71</v>
      </c>
      <c r="L474" s="4">
        <v>61132</v>
      </c>
      <c r="M474" s="3" t="s">
        <v>61</v>
      </c>
      <c r="N474" s="4">
        <v>12573.8</v>
      </c>
      <c r="O474" s="4">
        <v>61132</v>
      </c>
      <c r="P474" s="3" t="s">
        <v>61</v>
      </c>
      <c r="Q474" s="4">
        <v>12898.22</v>
      </c>
      <c r="R474" s="3">
        <v>-87.6992295140724</v>
      </c>
      <c r="S474" s="3">
        <v>41.782497886614799</v>
      </c>
      <c r="T474" s="3" t="s">
        <v>1143</v>
      </c>
      <c r="U474" s="3" t="s">
        <v>33</v>
      </c>
      <c r="V474" s="3" t="s">
        <v>86</v>
      </c>
      <c r="W474" s="3" t="s">
        <v>87</v>
      </c>
      <c r="X474" s="3" t="s">
        <v>88</v>
      </c>
      <c r="Y474" s="3" t="s">
        <v>89</v>
      </c>
      <c r="Z474" s="3" t="s">
        <v>89</v>
      </c>
      <c r="AA474" s="8">
        <f>Table1[[#This Row],[2022 AV (BOR final)]]-Table1[[#This Row],[2021 AV (BOR final)]]</f>
        <v>-20377</v>
      </c>
      <c r="AB474" s="8">
        <f>Table1[[#This Row],[2023 AV (BOR final)]]-Table1[[#This Row],[2022 AV (BOR final)]]</f>
        <v>0</v>
      </c>
      <c r="AC474" s="8">
        <f>Table1[[#This Row],[2022 Tax Bill]]-Table1[[#This Row],[2021 Tax Bill]]</f>
        <v>-3816.91</v>
      </c>
      <c r="AD474" s="3">
        <f>COUNTIF(D:D,Table1[[#This Row],[Project Name]])</f>
        <v>1</v>
      </c>
      <c r="AE474" s="2">
        <f>IF(Table1[[#This Row],[Year Accepted]]=2022,Table1[[#This Row],[2021 AV (BOR final)]],Table1[[#This Row],[2022 AV (BOR final)]])</f>
        <v>81509</v>
      </c>
      <c r="AF474" s="2">
        <f>IF(Table1[[#This Row],[Year Accepted]]=2022,Table1[[#This Row],[2022 AV (BOR final)]],Table1[[#This Row],[2023 AV (BOR final)]])</f>
        <v>61132</v>
      </c>
      <c r="AG474" s="2">
        <f>IF(Table1[[#This Row],[Year Accepted]]=2022,Table1[[#This Row],[2021 Tax Bill]],Table1[[#This Row],[2022 Tax Bill]])</f>
        <v>16390.71</v>
      </c>
      <c r="AH474" s="2">
        <f>IF(Table1[[#This Row],[Year Accepted]]=2022,Table1[[#This Row],[2022 Tax Bill]],Table1[[#This Row],[2023 Tax Bill]])</f>
        <v>12573.8</v>
      </c>
    </row>
    <row r="475" spans="1:34" x14ac:dyDescent="0.25">
      <c r="A475" s="3" t="s">
        <v>25</v>
      </c>
      <c r="B475" s="3" t="s">
        <v>26</v>
      </c>
      <c r="C475" s="3" t="s">
        <v>145</v>
      </c>
      <c r="D475" s="3" t="s">
        <v>3619</v>
      </c>
      <c r="E475" s="3" t="s">
        <v>3620</v>
      </c>
      <c r="F475" s="3" t="s">
        <v>3621</v>
      </c>
      <c r="G475" s="3">
        <v>2022</v>
      </c>
      <c r="H475" s="3">
        <v>2021</v>
      </c>
      <c r="I475" s="4">
        <v>84054</v>
      </c>
      <c r="J475" s="3" t="s">
        <v>61</v>
      </c>
      <c r="K475" s="4">
        <v>16902.490000000002</v>
      </c>
      <c r="L475" s="4">
        <v>63041</v>
      </c>
      <c r="M475" s="3" t="s">
        <v>61</v>
      </c>
      <c r="N475" s="4">
        <v>12966.42</v>
      </c>
      <c r="O475" s="4">
        <v>63041</v>
      </c>
      <c r="P475" s="3" t="s">
        <v>61</v>
      </c>
      <c r="Q475" s="4">
        <v>13301.06</v>
      </c>
      <c r="R475" s="3">
        <v>-87.698713699948399</v>
      </c>
      <c r="S475" s="3">
        <v>41.7825068764812</v>
      </c>
      <c r="T475" s="3" t="s">
        <v>3622</v>
      </c>
      <c r="U475" s="3" t="s">
        <v>33</v>
      </c>
      <c r="V475" s="3" t="s">
        <v>86</v>
      </c>
      <c r="W475" s="3" t="s">
        <v>87</v>
      </c>
      <c r="X475" s="3" t="s">
        <v>88</v>
      </c>
      <c r="Y475" s="3" t="s">
        <v>89</v>
      </c>
      <c r="Z475" s="3" t="s">
        <v>89</v>
      </c>
      <c r="AA475" s="8">
        <f>Table1[[#This Row],[2022 AV (BOR final)]]-Table1[[#This Row],[2021 AV (BOR final)]]</f>
        <v>-21013</v>
      </c>
      <c r="AB475" s="8">
        <f>Table1[[#This Row],[2023 AV (BOR final)]]-Table1[[#This Row],[2022 AV (BOR final)]]</f>
        <v>0</v>
      </c>
      <c r="AC475" s="8">
        <f>Table1[[#This Row],[2022 Tax Bill]]-Table1[[#This Row],[2021 Tax Bill]]</f>
        <v>-3936.0700000000015</v>
      </c>
      <c r="AD475" s="3">
        <f>COUNTIF(D:D,Table1[[#This Row],[Project Name]])</f>
        <v>1</v>
      </c>
      <c r="AE475" s="2">
        <f>IF(Table1[[#This Row],[Year Accepted]]=2022,Table1[[#This Row],[2021 AV (BOR final)]],Table1[[#This Row],[2022 AV (BOR final)]])</f>
        <v>84054</v>
      </c>
      <c r="AF475" s="2">
        <f>IF(Table1[[#This Row],[Year Accepted]]=2022,Table1[[#This Row],[2022 AV (BOR final)]],Table1[[#This Row],[2023 AV (BOR final)]])</f>
        <v>63041</v>
      </c>
      <c r="AG475" s="2">
        <f>IF(Table1[[#This Row],[Year Accepted]]=2022,Table1[[#This Row],[2021 Tax Bill]],Table1[[#This Row],[2022 Tax Bill]])</f>
        <v>16902.490000000002</v>
      </c>
      <c r="AH475" s="2">
        <f>IF(Table1[[#This Row],[Year Accepted]]=2022,Table1[[#This Row],[2022 Tax Bill]],Table1[[#This Row],[2023 Tax Bill]])</f>
        <v>12966.42</v>
      </c>
    </row>
    <row r="476" spans="1:34" x14ac:dyDescent="0.25">
      <c r="A476" s="3" t="s">
        <v>25</v>
      </c>
      <c r="B476" s="3" t="s">
        <v>26</v>
      </c>
      <c r="C476" s="3" t="s">
        <v>145</v>
      </c>
      <c r="D476" s="3" t="s">
        <v>540</v>
      </c>
      <c r="E476" s="3" t="s">
        <v>541</v>
      </c>
      <c r="F476" s="3" t="s">
        <v>542</v>
      </c>
      <c r="G476" s="3">
        <v>2022</v>
      </c>
      <c r="H476" s="3">
        <v>2021</v>
      </c>
      <c r="I476" s="4">
        <v>205335</v>
      </c>
      <c r="J476" s="3" t="s">
        <v>31</v>
      </c>
      <c r="K476" s="4">
        <v>46735.17</v>
      </c>
      <c r="L476" s="4">
        <v>154004</v>
      </c>
      <c r="M476" s="3" t="s">
        <v>31</v>
      </c>
      <c r="N476" s="4">
        <v>36025.379999999997</v>
      </c>
      <c r="O476" s="4">
        <v>154004</v>
      </c>
      <c r="P476" s="3" t="s">
        <v>31</v>
      </c>
      <c r="Q476" s="4">
        <v>36943.43</v>
      </c>
      <c r="R476" s="3">
        <v>-87.702793404130006</v>
      </c>
      <c r="S476" s="3">
        <v>41.779608014847902</v>
      </c>
      <c r="T476" s="3" t="s">
        <v>543</v>
      </c>
      <c r="U476" s="3" t="s">
        <v>33</v>
      </c>
      <c r="V476" s="3" t="s">
        <v>544</v>
      </c>
      <c r="W476" s="3" t="s">
        <v>87</v>
      </c>
      <c r="X476" s="3" t="s">
        <v>88</v>
      </c>
      <c r="Y476" s="3" t="s">
        <v>89</v>
      </c>
      <c r="Z476" s="3" t="s">
        <v>89</v>
      </c>
      <c r="AA476" s="8">
        <f>Table1[[#This Row],[2022 AV (BOR final)]]-Table1[[#This Row],[2021 AV (BOR final)]]</f>
        <v>-51331</v>
      </c>
      <c r="AB476" s="8">
        <f>Table1[[#This Row],[2023 AV (BOR final)]]-Table1[[#This Row],[2022 AV (BOR final)]]</f>
        <v>0</v>
      </c>
      <c r="AC476" s="8">
        <f>Table1[[#This Row],[2022 Tax Bill]]-Table1[[#This Row],[2021 Tax Bill]]</f>
        <v>-10709.79</v>
      </c>
      <c r="AD476" s="3">
        <f>COUNTIF(D:D,Table1[[#This Row],[Project Name]])</f>
        <v>1</v>
      </c>
      <c r="AE476" s="2">
        <f>IF(Table1[[#This Row],[Year Accepted]]=2022,Table1[[#This Row],[2021 AV (BOR final)]],Table1[[#This Row],[2022 AV (BOR final)]])</f>
        <v>205335</v>
      </c>
      <c r="AF476" s="2">
        <f>IF(Table1[[#This Row],[Year Accepted]]=2022,Table1[[#This Row],[2022 AV (BOR final)]],Table1[[#This Row],[2023 AV (BOR final)]])</f>
        <v>154004</v>
      </c>
      <c r="AG476" s="2">
        <f>IF(Table1[[#This Row],[Year Accepted]]=2022,Table1[[#This Row],[2021 Tax Bill]],Table1[[#This Row],[2022 Tax Bill]])</f>
        <v>46735.17</v>
      </c>
      <c r="AH476" s="2">
        <f>IF(Table1[[#This Row],[Year Accepted]]=2022,Table1[[#This Row],[2022 Tax Bill]],Table1[[#This Row],[2023 Tax Bill]])</f>
        <v>36025.379999999997</v>
      </c>
    </row>
    <row r="477" spans="1:34" x14ac:dyDescent="0.25">
      <c r="A477" s="3" t="s">
        <v>25</v>
      </c>
      <c r="B477" s="3" t="s">
        <v>71</v>
      </c>
      <c r="C477" s="3" t="s">
        <v>145</v>
      </c>
      <c r="D477" s="3" t="s">
        <v>4080</v>
      </c>
      <c r="E477" s="3" t="s">
        <v>4081</v>
      </c>
      <c r="F477" s="3" t="s">
        <v>4082</v>
      </c>
      <c r="G477" s="3">
        <v>2022</v>
      </c>
      <c r="H477" s="3">
        <v>2021</v>
      </c>
      <c r="I477" s="4">
        <v>174573</v>
      </c>
      <c r="J477" s="3" t="s">
        <v>31</v>
      </c>
      <c r="K477" s="4">
        <v>39733.599999999999</v>
      </c>
      <c r="L477" s="4">
        <v>108395</v>
      </c>
      <c r="M477" s="3" t="s">
        <v>31</v>
      </c>
      <c r="N477" s="4">
        <v>25356.29</v>
      </c>
      <c r="O477" s="4">
        <v>108395</v>
      </c>
      <c r="P477" s="3" t="s">
        <v>31</v>
      </c>
      <c r="Q477" s="4">
        <v>26002.49</v>
      </c>
      <c r="R477" s="3">
        <v>-87.694847904115306</v>
      </c>
      <c r="S477" s="3">
        <v>41.779375786406298</v>
      </c>
      <c r="T477" s="3" t="s">
        <v>4083</v>
      </c>
      <c r="U477" s="3" t="s">
        <v>33</v>
      </c>
      <c r="V477" s="3" t="s">
        <v>86</v>
      </c>
      <c r="W477" s="3" t="s">
        <v>87</v>
      </c>
      <c r="X477" s="3" t="s">
        <v>214</v>
      </c>
      <c r="Y477" s="3" t="s">
        <v>89</v>
      </c>
      <c r="Z477" s="3" t="s">
        <v>89</v>
      </c>
      <c r="AA477" s="8">
        <f>Table1[[#This Row],[2022 AV (BOR final)]]-Table1[[#This Row],[2021 AV (BOR final)]]</f>
        <v>-66178</v>
      </c>
      <c r="AB477" s="8">
        <f>Table1[[#This Row],[2023 AV (BOR final)]]-Table1[[#This Row],[2022 AV (BOR final)]]</f>
        <v>0</v>
      </c>
      <c r="AC477" s="8">
        <f>Table1[[#This Row],[2022 Tax Bill]]-Table1[[#This Row],[2021 Tax Bill]]</f>
        <v>-14377.309999999998</v>
      </c>
      <c r="AD477" s="3">
        <f>COUNTIF(D:D,Table1[[#This Row],[Project Name]])</f>
        <v>1</v>
      </c>
      <c r="AE477" s="2">
        <f>IF(Table1[[#This Row],[Year Accepted]]=2022,Table1[[#This Row],[2021 AV (BOR final)]],Table1[[#This Row],[2022 AV (BOR final)]])</f>
        <v>174573</v>
      </c>
      <c r="AF477" s="2">
        <f>IF(Table1[[#This Row],[Year Accepted]]=2022,Table1[[#This Row],[2022 AV (BOR final)]],Table1[[#This Row],[2023 AV (BOR final)]])</f>
        <v>108395</v>
      </c>
      <c r="AG477" s="2">
        <f>IF(Table1[[#This Row],[Year Accepted]]=2022,Table1[[#This Row],[2021 Tax Bill]],Table1[[#This Row],[2022 Tax Bill]])</f>
        <v>39733.599999999999</v>
      </c>
      <c r="AH477" s="2">
        <f>IF(Table1[[#This Row],[Year Accepted]]=2022,Table1[[#This Row],[2022 Tax Bill]],Table1[[#This Row],[2023 Tax Bill]])</f>
        <v>25356.29</v>
      </c>
    </row>
    <row r="478" spans="1:34" x14ac:dyDescent="0.25">
      <c r="A478" s="3" t="s">
        <v>25</v>
      </c>
      <c r="B478" s="3" t="s">
        <v>71</v>
      </c>
      <c r="C478" s="3" t="s">
        <v>145</v>
      </c>
      <c r="D478" s="3" t="s">
        <v>684</v>
      </c>
      <c r="E478" s="3" t="s">
        <v>685</v>
      </c>
      <c r="F478" s="3" t="s">
        <v>686</v>
      </c>
      <c r="G478" s="3">
        <v>2022</v>
      </c>
      <c r="H478" s="3">
        <v>2021</v>
      </c>
      <c r="I478" s="4">
        <v>55371</v>
      </c>
      <c r="J478" s="3" t="s">
        <v>61</v>
      </c>
      <c r="K478" s="4">
        <v>11134.63</v>
      </c>
      <c r="L478" s="4">
        <v>41528</v>
      </c>
      <c r="M478" s="3" t="s">
        <v>61</v>
      </c>
      <c r="N478" s="4">
        <v>8541.5499999999993</v>
      </c>
      <c r="O478" s="4">
        <v>41528</v>
      </c>
      <c r="P478" s="3" t="s">
        <v>61</v>
      </c>
      <c r="Q478" s="4">
        <v>8762.01</v>
      </c>
      <c r="R478" s="3">
        <v>-87.692640663190701</v>
      </c>
      <c r="S478" s="3">
        <v>41.783289693009301</v>
      </c>
      <c r="T478" s="3" t="s">
        <v>687</v>
      </c>
      <c r="U478" s="3" t="s">
        <v>33</v>
      </c>
      <c r="V478" s="3" t="s">
        <v>688</v>
      </c>
      <c r="W478" s="3" t="s">
        <v>87</v>
      </c>
      <c r="X478" s="3" t="s">
        <v>88</v>
      </c>
      <c r="Y478" s="3" t="s">
        <v>89</v>
      </c>
      <c r="Z478" s="3" t="s">
        <v>89</v>
      </c>
      <c r="AA478" s="8">
        <f>Table1[[#This Row],[2022 AV (BOR final)]]-Table1[[#This Row],[2021 AV (BOR final)]]</f>
        <v>-13843</v>
      </c>
      <c r="AB478" s="8">
        <f>Table1[[#This Row],[2023 AV (BOR final)]]-Table1[[#This Row],[2022 AV (BOR final)]]</f>
        <v>0</v>
      </c>
      <c r="AC478" s="8">
        <f>Table1[[#This Row],[2022 Tax Bill]]-Table1[[#This Row],[2021 Tax Bill]]</f>
        <v>-2593.08</v>
      </c>
      <c r="AD478" s="3">
        <f>COUNTIF(D:D,Table1[[#This Row],[Project Name]])</f>
        <v>1</v>
      </c>
      <c r="AE478" s="2">
        <f>IF(Table1[[#This Row],[Year Accepted]]=2022,Table1[[#This Row],[2021 AV (BOR final)]],Table1[[#This Row],[2022 AV (BOR final)]])</f>
        <v>55371</v>
      </c>
      <c r="AF478" s="2">
        <f>IF(Table1[[#This Row],[Year Accepted]]=2022,Table1[[#This Row],[2022 AV (BOR final)]],Table1[[#This Row],[2023 AV (BOR final)]])</f>
        <v>41528</v>
      </c>
      <c r="AG478" s="2">
        <f>IF(Table1[[#This Row],[Year Accepted]]=2022,Table1[[#This Row],[2021 Tax Bill]],Table1[[#This Row],[2022 Tax Bill]])</f>
        <v>11134.63</v>
      </c>
      <c r="AH478" s="2">
        <f>IF(Table1[[#This Row],[Year Accepted]]=2022,Table1[[#This Row],[2022 Tax Bill]],Table1[[#This Row],[2023 Tax Bill]])</f>
        <v>8541.5499999999993</v>
      </c>
    </row>
    <row r="479" spans="1:34" x14ac:dyDescent="0.25">
      <c r="A479" s="3" t="s">
        <v>25</v>
      </c>
      <c r="B479" s="3" t="s">
        <v>26</v>
      </c>
      <c r="C479" s="3" t="s">
        <v>145</v>
      </c>
      <c r="D479" s="3" t="s">
        <v>802</v>
      </c>
      <c r="E479" s="3" t="s">
        <v>803</v>
      </c>
      <c r="F479" s="3" t="s">
        <v>804</v>
      </c>
      <c r="G479" s="3">
        <v>2022</v>
      </c>
      <c r="H479" s="3">
        <v>2021</v>
      </c>
      <c r="I479" s="4">
        <v>81901</v>
      </c>
      <c r="J479" s="3" t="s">
        <v>61</v>
      </c>
      <c r="K479" s="4">
        <v>16469.53</v>
      </c>
      <c r="L479" s="4">
        <v>61425</v>
      </c>
      <c r="M479" s="3" t="s">
        <v>61</v>
      </c>
      <c r="N479" s="4">
        <v>12634.02</v>
      </c>
      <c r="O479" s="4">
        <v>61425</v>
      </c>
      <c r="P479" s="3" t="s">
        <v>61</v>
      </c>
      <c r="Q479" s="4">
        <v>12960.06</v>
      </c>
      <c r="R479" s="3">
        <v>-87.692631031544593</v>
      </c>
      <c r="S479" s="3">
        <v>41.782945067748798</v>
      </c>
      <c r="T479" s="3" t="s">
        <v>805</v>
      </c>
      <c r="U479" s="3" t="s">
        <v>33</v>
      </c>
      <c r="V479" s="3" t="s">
        <v>688</v>
      </c>
      <c r="W479" s="3" t="s">
        <v>87</v>
      </c>
      <c r="X479" s="3" t="s">
        <v>88</v>
      </c>
      <c r="Y479" s="3" t="s">
        <v>89</v>
      </c>
      <c r="Z479" s="3" t="s">
        <v>89</v>
      </c>
      <c r="AA479" s="8">
        <f>Table1[[#This Row],[2022 AV (BOR final)]]-Table1[[#This Row],[2021 AV (BOR final)]]</f>
        <v>-20476</v>
      </c>
      <c r="AB479" s="8">
        <f>Table1[[#This Row],[2023 AV (BOR final)]]-Table1[[#This Row],[2022 AV (BOR final)]]</f>
        <v>0</v>
      </c>
      <c r="AC479" s="8">
        <f>Table1[[#This Row],[2022 Tax Bill]]-Table1[[#This Row],[2021 Tax Bill]]</f>
        <v>-3835.5099999999984</v>
      </c>
      <c r="AD479" s="3">
        <f>COUNTIF(D:D,Table1[[#This Row],[Project Name]])</f>
        <v>1</v>
      </c>
      <c r="AE479" s="2">
        <f>IF(Table1[[#This Row],[Year Accepted]]=2022,Table1[[#This Row],[2021 AV (BOR final)]],Table1[[#This Row],[2022 AV (BOR final)]])</f>
        <v>81901</v>
      </c>
      <c r="AF479" s="2">
        <f>IF(Table1[[#This Row],[Year Accepted]]=2022,Table1[[#This Row],[2022 AV (BOR final)]],Table1[[#This Row],[2023 AV (BOR final)]])</f>
        <v>61425</v>
      </c>
      <c r="AG479" s="2">
        <f>IF(Table1[[#This Row],[Year Accepted]]=2022,Table1[[#This Row],[2021 Tax Bill]],Table1[[#This Row],[2022 Tax Bill]])</f>
        <v>16469.53</v>
      </c>
      <c r="AH479" s="2">
        <f>IF(Table1[[#This Row],[Year Accepted]]=2022,Table1[[#This Row],[2022 Tax Bill]],Table1[[#This Row],[2023 Tax Bill]])</f>
        <v>12634.02</v>
      </c>
    </row>
    <row r="480" spans="1:34" x14ac:dyDescent="0.25">
      <c r="A480" s="3" t="s">
        <v>25</v>
      </c>
      <c r="B480" s="3" t="s">
        <v>71</v>
      </c>
      <c r="C480" s="3" t="s">
        <v>145</v>
      </c>
      <c r="D480" s="3" t="s">
        <v>1344</v>
      </c>
      <c r="E480" s="3" t="s">
        <v>1345</v>
      </c>
      <c r="F480" s="3" t="s">
        <v>1346</v>
      </c>
      <c r="G480" s="3">
        <v>2022</v>
      </c>
      <c r="H480" s="3">
        <v>2021</v>
      </c>
      <c r="I480" s="4">
        <v>49219</v>
      </c>
      <c r="J480" s="3" t="s">
        <v>61</v>
      </c>
      <c r="K480" s="4">
        <v>9897.5</v>
      </c>
      <c r="L480" s="4">
        <v>36915</v>
      </c>
      <c r="M480" s="3" t="s">
        <v>61</v>
      </c>
      <c r="N480" s="4">
        <v>7592.73</v>
      </c>
      <c r="O480" s="4">
        <v>36915</v>
      </c>
      <c r="P480" s="3" t="s">
        <v>61</v>
      </c>
      <c r="Q480" s="4">
        <v>7788.72</v>
      </c>
      <c r="R480" s="3">
        <v>-87.741315664370802</v>
      </c>
      <c r="S480" s="3">
        <v>41.774950226996502</v>
      </c>
      <c r="T480" s="3" t="s">
        <v>1347</v>
      </c>
      <c r="U480" s="3" t="s">
        <v>33</v>
      </c>
      <c r="V480" s="3" t="s">
        <v>1348</v>
      </c>
      <c r="W480" s="3" t="s">
        <v>1349</v>
      </c>
      <c r="X480" s="3" t="s">
        <v>214</v>
      </c>
      <c r="Y480" s="3" t="s">
        <v>213</v>
      </c>
      <c r="Z480" s="3" t="s">
        <v>214</v>
      </c>
      <c r="AA480" s="8">
        <f>Table1[[#This Row],[2022 AV (BOR final)]]-Table1[[#This Row],[2021 AV (BOR final)]]</f>
        <v>-12304</v>
      </c>
      <c r="AB480" s="8">
        <f>Table1[[#This Row],[2023 AV (BOR final)]]-Table1[[#This Row],[2022 AV (BOR final)]]</f>
        <v>0</v>
      </c>
      <c r="AC480" s="8">
        <f>Table1[[#This Row],[2022 Tax Bill]]-Table1[[#This Row],[2021 Tax Bill]]</f>
        <v>-2304.7700000000004</v>
      </c>
      <c r="AD480" s="3">
        <f>COUNTIF(D:D,Table1[[#This Row],[Project Name]])</f>
        <v>1</v>
      </c>
      <c r="AE480" s="2">
        <f>IF(Table1[[#This Row],[Year Accepted]]=2022,Table1[[#This Row],[2021 AV (BOR final)]],Table1[[#This Row],[2022 AV (BOR final)]])</f>
        <v>49219</v>
      </c>
      <c r="AF480" s="2">
        <f>IF(Table1[[#This Row],[Year Accepted]]=2022,Table1[[#This Row],[2022 AV (BOR final)]],Table1[[#This Row],[2023 AV (BOR final)]])</f>
        <v>36915</v>
      </c>
      <c r="AG480" s="2">
        <f>IF(Table1[[#This Row],[Year Accepted]]=2022,Table1[[#This Row],[2021 Tax Bill]],Table1[[#This Row],[2022 Tax Bill]])</f>
        <v>9897.5</v>
      </c>
      <c r="AH480" s="2">
        <f>IF(Table1[[#This Row],[Year Accepted]]=2022,Table1[[#This Row],[2022 Tax Bill]],Table1[[#This Row],[2023 Tax Bill]])</f>
        <v>7592.73</v>
      </c>
    </row>
    <row r="481" spans="1:34" x14ac:dyDescent="0.25">
      <c r="A481" s="3" t="s">
        <v>25</v>
      </c>
      <c r="B481" s="3" t="s">
        <v>71</v>
      </c>
      <c r="C481" s="3" t="s">
        <v>145</v>
      </c>
      <c r="D481" s="3" t="s">
        <v>5289</v>
      </c>
      <c r="E481" s="3" t="s">
        <v>5290</v>
      </c>
      <c r="F481" s="3" t="s">
        <v>5291</v>
      </c>
      <c r="G481" s="3">
        <v>2022</v>
      </c>
      <c r="H481" s="3">
        <v>2021</v>
      </c>
      <c r="I481" s="4">
        <v>122906</v>
      </c>
      <c r="J481" s="3" t="s">
        <v>31</v>
      </c>
      <c r="K481" s="4">
        <v>27973.99</v>
      </c>
      <c r="L481" s="4">
        <v>92181</v>
      </c>
      <c r="M481" s="3" t="s">
        <v>31</v>
      </c>
      <c r="N481" s="4">
        <v>21563.5</v>
      </c>
      <c r="O481" s="4">
        <v>92181</v>
      </c>
      <c r="P481" s="3" t="s">
        <v>31</v>
      </c>
      <c r="Q481" s="4">
        <v>22113</v>
      </c>
      <c r="R481" s="3">
        <v>-87.702753443761296</v>
      </c>
      <c r="S481" s="3">
        <v>41.777628868048097</v>
      </c>
      <c r="T481" s="3" t="s">
        <v>5292</v>
      </c>
      <c r="U481" s="3" t="s">
        <v>33</v>
      </c>
      <c r="V481" s="3" t="s">
        <v>544</v>
      </c>
      <c r="W481" s="3" t="s">
        <v>87</v>
      </c>
      <c r="X481" s="3" t="s">
        <v>88</v>
      </c>
      <c r="Y481" s="3" t="s">
        <v>110</v>
      </c>
      <c r="Z481" s="3" t="s">
        <v>111</v>
      </c>
      <c r="AA481" s="8">
        <f>Table1[[#This Row],[2022 AV (BOR final)]]-Table1[[#This Row],[2021 AV (BOR final)]]</f>
        <v>-30725</v>
      </c>
      <c r="AB481" s="8">
        <f>Table1[[#This Row],[2023 AV (BOR final)]]-Table1[[#This Row],[2022 AV (BOR final)]]</f>
        <v>0</v>
      </c>
      <c r="AC481" s="8">
        <f>Table1[[#This Row],[2022 Tax Bill]]-Table1[[#This Row],[2021 Tax Bill]]</f>
        <v>-6410.4900000000016</v>
      </c>
      <c r="AD481" s="3">
        <f>COUNTIF(D:D,Table1[[#This Row],[Project Name]])</f>
        <v>1</v>
      </c>
      <c r="AE481" s="2">
        <f>IF(Table1[[#This Row],[Year Accepted]]=2022,Table1[[#This Row],[2021 AV (BOR final)]],Table1[[#This Row],[2022 AV (BOR final)]])</f>
        <v>122906</v>
      </c>
      <c r="AF481" s="2">
        <f>IF(Table1[[#This Row],[Year Accepted]]=2022,Table1[[#This Row],[2022 AV (BOR final)]],Table1[[#This Row],[2023 AV (BOR final)]])</f>
        <v>92181</v>
      </c>
      <c r="AG481" s="2">
        <f>IF(Table1[[#This Row],[Year Accepted]]=2022,Table1[[#This Row],[2021 Tax Bill]],Table1[[#This Row],[2022 Tax Bill]])</f>
        <v>27973.99</v>
      </c>
      <c r="AH481" s="2">
        <f>IF(Table1[[#This Row],[Year Accepted]]=2022,Table1[[#This Row],[2022 Tax Bill]],Table1[[#This Row],[2023 Tax Bill]])</f>
        <v>21563.5</v>
      </c>
    </row>
    <row r="482" spans="1:34" x14ac:dyDescent="0.25">
      <c r="A482" s="3" t="s">
        <v>25</v>
      </c>
      <c r="B482" s="3" t="s">
        <v>71</v>
      </c>
      <c r="C482" s="3" t="s">
        <v>145</v>
      </c>
      <c r="D482" s="3" t="s">
        <v>584</v>
      </c>
      <c r="E482" s="3" t="s">
        <v>585</v>
      </c>
      <c r="F482" s="3" t="s">
        <v>586</v>
      </c>
      <c r="G482" s="3">
        <v>2022</v>
      </c>
      <c r="H482" s="3">
        <v>2021</v>
      </c>
      <c r="I482" s="4">
        <v>125533</v>
      </c>
      <c r="J482" s="3" t="s">
        <v>31</v>
      </c>
      <c r="K482" s="4">
        <v>28571.9</v>
      </c>
      <c r="L482" s="4">
        <v>94151</v>
      </c>
      <c r="M482" s="3" t="s">
        <v>31</v>
      </c>
      <c r="N482" s="4">
        <v>22024.27</v>
      </c>
      <c r="O482" s="4">
        <v>94151</v>
      </c>
      <c r="P482" s="3" t="s">
        <v>31</v>
      </c>
      <c r="Q482" s="4">
        <v>22585.57</v>
      </c>
      <c r="R482" s="3">
        <v>-87.702748871656098</v>
      </c>
      <c r="S482" s="3">
        <v>41.777471106375799</v>
      </c>
      <c r="T482" s="3" t="s">
        <v>587</v>
      </c>
      <c r="U482" s="3" t="s">
        <v>33</v>
      </c>
      <c r="V482" s="3" t="s">
        <v>544</v>
      </c>
      <c r="W482" s="3" t="s">
        <v>87</v>
      </c>
      <c r="X482" s="3" t="s">
        <v>88</v>
      </c>
      <c r="Y482" s="3" t="s">
        <v>110</v>
      </c>
      <c r="Z482" s="3" t="s">
        <v>111</v>
      </c>
      <c r="AA482" s="8">
        <f>Table1[[#This Row],[2022 AV (BOR final)]]-Table1[[#This Row],[2021 AV (BOR final)]]</f>
        <v>-31382</v>
      </c>
      <c r="AB482" s="8">
        <f>Table1[[#This Row],[2023 AV (BOR final)]]-Table1[[#This Row],[2022 AV (BOR final)]]</f>
        <v>0</v>
      </c>
      <c r="AC482" s="8">
        <f>Table1[[#This Row],[2022 Tax Bill]]-Table1[[#This Row],[2021 Tax Bill]]</f>
        <v>-6547.630000000001</v>
      </c>
      <c r="AD482" s="3">
        <f>COUNTIF(D:D,Table1[[#This Row],[Project Name]])</f>
        <v>1</v>
      </c>
      <c r="AE482" s="2">
        <f>IF(Table1[[#This Row],[Year Accepted]]=2022,Table1[[#This Row],[2021 AV (BOR final)]],Table1[[#This Row],[2022 AV (BOR final)]])</f>
        <v>125533</v>
      </c>
      <c r="AF482" s="2">
        <f>IF(Table1[[#This Row],[Year Accepted]]=2022,Table1[[#This Row],[2022 AV (BOR final)]],Table1[[#This Row],[2023 AV (BOR final)]])</f>
        <v>94151</v>
      </c>
      <c r="AG482" s="2">
        <f>IF(Table1[[#This Row],[Year Accepted]]=2022,Table1[[#This Row],[2021 Tax Bill]],Table1[[#This Row],[2022 Tax Bill]])</f>
        <v>28571.9</v>
      </c>
      <c r="AH482" s="2">
        <f>IF(Table1[[#This Row],[Year Accepted]]=2022,Table1[[#This Row],[2022 Tax Bill]],Table1[[#This Row],[2023 Tax Bill]])</f>
        <v>22024.27</v>
      </c>
    </row>
    <row r="483" spans="1:34" x14ac:dyDescent="0.25">
      <c r="A483" s="3" t="s">
        <v>25</v>
      </c>
      <c r="B483" s="3" t="s">
        <v>26</v>
      </c>
      <c r="C483" s="3" t="s">
        <v>145</v>
      </c>
      <c r="D483" s="3" t="s">
        <v>4740</v>
      </c>
      <c r="E483" s="3" t="s">
        <v>4741</v>
      </c>
      <c r="F483" s="3" t="s">
        <v>4742</v>
      </c>
      <c r="G483" s="3">
        <v>2022</v>
      </c>
      <c r="H483" s="3">
        <v>2021</v>
      </c>
      <c r="I483" s="4">
        <v>57592</v>
      </c>
      <c r="J483" s="3" t="s">
        <v>52</v>
      </c>
      <c r="K483" s="4">
        <v>11581.19</v>
      </c>
      <c r="L483" s="4">
        <v>37435</v>
      </c>
      <c r="M483" s="3" t="s">
        <v>52</v>
      </c>
      <c r="N483" s="4">
        <v>7699.74</v>
      </c>
      <c r="O483" s="4">
        <v>37435</v>
      </c>
      <c r="P483" s="3" t="s">
        <v>52</v>
      </c>
      <c r="Q483" s="4">
        <v>7898.4</v>
      </c>
      <c r="R483" s="3">
        <v>-87.693701192302498</v>
      </c>
      <c r="S483" s="3">
        <v>41.777461631473599</v>
      </c>
      <c r="T483" s="3" t="s">
        <v>4743</v>
      </c>
      <c r="U483" s="3" t="s">
        <v>33</v>
      </c>
      <c r="V483" s="3" t="s">
        <v>86</v>
      </c>
      <c r="W483" s="3" t="s">
        <v>87</v>
      </c>
      <c r="X483" s="3" t="s">
        <v>214</v>
      </c>
      <c r="Y483" s="3" t="s">
        <v>110</v>
      </c>
      <c r="Z483" s="3" t="s">
        <v>111</v>
      </c>
      <c r="AA483" s="8">
        <f>Table1[[#This Row],[2022 AV (BOR final)]]-Table1[[#This Row],[2021 AV (BOR final)]]</f>
        <v>-20157</v>
      </c>
      <c r="AB483" s="8">
        <f>Table1[[#This Row],[2023 AV (BOR final)]]-Table1[[#This Row],[2022 AV (BOR final)]]</f>
        <v>0</v>
      </c>
      <c r="AC483" s="8">
        <f>Table1[[#This Row],[2022 Tax Bill]]-Table1[[#This Row],[2021 Tax Bill]]</f>
        <v>-3881.4500000000007</v>
      </c>
      <c r="AD483" s="3">
        <f>COUNTIF(D:D,Table1[[#This Row],[Project Name]])</f>
        <v>1</v>
      </c>
      <c r="AE483" s="2">
        <f>IF(Table1[[#This Row],[Year Accepted]]=2022,Table1[[#This Row],[2021 AV (BOR final)]],Table1[[#This Row],[2022 AV (BOR final)]])</f>
        <v>57592</v>
      </c>
      <c r="AF483" s="2">
        <f>IF(Table1[[#This Row],[Year Accepted]]=2022,Table1[[#This Row],[2022 AV (BOR final)]],Table1[[#This Row],[2023 AV (BOR final)]])</f>
        <v>37435</v>
      </c>
      <c r="AG483" s="2">
        <f>IF(Table1[[#This Row],[Year Accepted]]=2022,Table1[[#This Row],[2021 Tax Bill]],Table1[[#This Row],[2022 Tax Bill]])</f>
        <v>11581.19</v>
      </c>
      <c r="AH483" s="2">
        <f>IF(Table1[[#This Row],[Year Accepted]]=2022,Table1[[#This Row],[2022 Tax Bill]],Table1[[#This Row],[2023 Tax Bill]])</f>
        <v>7699.74</v>
      </c>
    </row>
    <row r="484" spans="1:34" x14ac:dyDescent="0.25">
      <c r="A484" s="3" t="s">
        <v>25</v>
      </c>
      <c r="B484" s="3" t="s">
        <v>26</v>
      </c>
      <c r="C484" s="3" t="s">
        <v>145</v>
      </c>
      <c r="D484" s="3" t="s">
        <v>4022</v>
      </c>
      <c r="E484" s="3" t="s">
        <v>4023</v>
      </c>
      <c r="F484" s="3" t="s">
        <v>4024</v>
      </c>
      <c r="G484" s="3">
        <v>2022</v>
      </c>
      <c r="H484" s="3">
        <v>2021</v>
      </c>
      <c r="I484" s="4">
        <v>77943</v>
      </c>
      <c r="J484" s="3" t="s">
        <v>31</v>
      </c>
      <c r="K484" s="4">
        <v>15673.59</v>
      </c>
      <c r="L484" s="4">
        <v>92877</v>
      </c>
      <c r="M484" s="3" t="s">
        <v>31</v>
      </c>
      <c r="N484" s="4">
        <v>19103.12</v>
      </c>
      <c r="O484" s="4">
        <v>92877</v>
      </c>
      <c r="P484" s="3" t="s">
        <v>31</v>
      </c>
      <c r="Q484" s="4">
        <v>19596.14</v>
      </c>
      <c r="R484" s="3">
        <v>-87.702738140682598</v>
      </c>
      <c r="S484" s="3">
        <v>41.776992932549703</v>
      </c>
      <c r="T484" s="3" t="s">
        <v>4025</v>
      </c>
      <c r="U484" s="3" t="s">
        <v>33</v>
      </c>
      <c r="V484" s="3" t="s">
        <v>544</v>
      </c>
      <c r="W484" s="3" t="s">
        <v>87</v>
      </c>
      <c r="X484" s="3" t="s">
        <v>88</v>
      </c>
      <c r="Y484" s="3" t="s">
        <v>110</v>
      </c>
      <c r="Z484" s="3" t="s">
        <v>111</v>
      </c>
      <c r="AA484" s="8">
        <f>Table1[[#This Row],[2022 AV (BOR final)]]-Table1[[#This Row],[2021 AV (BOR final)]]</f>
        <v>14934</v>
      </c>
      <c r="AB484" s="8">
        <f>Table1[[#This Row],[2023 AV (BOR final)]]-Table1[[#This Row],[2022 AV (BOR final)]]</f>
        <v>0</v>
      </c>
      <c r="AC484" s="8">
        <f>Table1[[#This Row],[2022 Tax Bill]]-Table1[[#This Row],[2021 Tax Bill]]</f>
        <v>3429.5299999999988</v>
      </c>
      <c r="AD484" s="3">
        <f>COUNTIF(D:D,Table1[[#This Row],[Project Name]])</f>
        <v>1</v>
      </c>
      <c r="AE484" s="2">
        <f>IF(Table1[[#This Row],[Year Accepted]]=2022,Table1[[#This Row],[2021 AV (BOR final)]],Table1[[#This Row],[2022 AV (BOR final)]])</f>
        <v>77943</v>
      </c>
      <c r="AF484" s="2">
        <f>IF(Table1[[#This Row],[Year Accepted]]=2022,Table1[[#This Row],[2022 AV (BOR final)]],Table1[[#This Row],[2023 AV (BOR final)]])</f>
        <v>92877</v>
      </c>
      <c r="AG484" s="2">
        <f>IF(Table1[[#This Row],[Year Accepted]]=2022,Table1[[#This Row],[2021 Tax Bill]],Table1[[#This Row],[2022 Tax Bill]])</f>
        <v>15673.59</v>
      </c>
      <c r="AH484" s="2">
        <f>IF(Table1[[#This Row],[Year Accepted]]=2022,Table1[[#This Row],[2022 Tax Bill]],Table1[[#This Row],[2023 Tax Bill]])</f>
        <v>19103.12</v>
      </c>
    </row>
    <row r="485" spans="1:34" x14ac:dyDescent="0.25">
      <c r="A485" s="3" t="s">
        <v>25</v>
      </c>
      <c r="B485" s="3" t="s">
        <v>26</v>
      </c>
      <c r="C485" s="3" t="s">
        <v>145</v>
      </c>
      <c r="D485" s="3" t="s">
        <v>798</v>
      </c>
      <c r="E485" s="3" t="s">
        <v>799</v>
      </c>
      <c r="F485" s="3" t="s">
        <v>800</v>
      </c>
      <c r="G485" s="3">
        <v>2022</v>
      </c>
      <c r="H485" s="3">
        <v>2021</v>
      </c>
      <c r="I485" s="4">
        <v>75284</v>
      </c>
      <c r="J485" s="3" t="s">
        <v>31</v>
      </c>
      <c r="K485" s="4">
        <v>15138.9</v>
      </c>
      <c r="L485" s="4">
        <v>56464</v>
      </c>
      <c r="M485" s="3" t="s">
        <v>31</v>
      </c>
      <c r="N485" s="4">
        <v>11613.66</v>
      </c>
      <c r="O485" s="4">
        <v>56464</v>
      </c>
      <c r="P485" s="3" t="s">
        <v>31</v>
      </c>
      <c r="Q485" s="4">
        <v>11913.32</v>
      </c>
      <c r="R485" s="3">
        <v>-87.7027353096193</v>
      </c>
      <c r="S485" s="3">
        <v>41.776856388431497</v>
      </c>
      <c r="T485" s="3" t="s">
        <v>801</v>
      </c>
      <c r="U485" s="3" t="s">
        <v>33</v>
      </c>
      <c r="V485" s="3" t="s">
        <v>544</v>
      </c>
      <c r="W485" s="3" t="s">
        <v>87</v>
      </c>
      <c r="X485" s="3" t="s">
        <v>88</v>
      </c>
      <c r="Y485" s="3" t="s">
        <v>110</v>
      </c>
      <c r="Z485" s="3" t="s">
        <v>111</v>
      </c>
      <c r="AA485" s="8">
        <f>Table1[[#This Row],[2022 AV (BOR final)]]-Table1[[#This Row],[2021 AV (BOR final)]]</f>
        <v>-18820</v>
      </c>
      <c r="AB485" s="8">
        <f>Table1[[#This Row],[2023 AV (BOR final)]]-Table1[[#This Row],[2022 AV (BOR final)]]</f>
        <v>0</v>
      </c>
      <c r="AC485" s="8">
        <f>Table1[[#This Row],[2022 Tax Bill]]-Table1[[#This Row],[2021 Tax Bill]]</f>
        <v>-3525.24</v>
      </c>
      <c r="AD485" s="3">
        <f>COUNTIF(D:D,Table1[[#This Row],[Project Name]])</f>
        <v>1</v>
      </c>
      <c r="AE485" s="2">
        <f>IF(Table1[[#This Row],[Year Accepted]]=2022,Table1[[#This Row],[2021 AV (BOR final)]],Table1[[#This Row],[2022 AV (BOR final)]])</f>
        <v>75284</v>
      </c>
      <c r="AF485" s="2">
        <f>IF(Table1[[#This Row],[Year Accepted]]=2022,Table1[[#This Row],[2022 AV (BOR final)]],Table1[[#This Row],[2023 AV (BOR final)]])</f>
        <v>56464</v>
      </c>
      <c r="AG485" s="2">
        <f>IF(Table1[[#This Row],[Year Accepted]]=2022,Table1[[#This Row],[2021 Tax Bill]],Table1[[#This Row],[2022 Tax Bill]])</f>
        <v>15138.9</v>
      </c>
      <c r="AH485" s="2">
        <f>IF(Table1[[#This Row],[Year Accepted]]=2022,Table1[[#This Row],[2022 Tax Bill]],Table1[[#This Row],[2023 Tax Bill]])</f>
        <v>11613.66</v>
      </c>
    </row>
    <row r="486" spans="1:34" x14ac:dyDescent="0.25">
      <c r="A486" s="3" t="s">
        <v>25</v>
      </c>
      <c r="B486" s="3" t="s">
        <v>26</v>
      </c>
      <c r="C486" s="3" t="s">
        <v>145</v>
      </c>
      <c r="D486" s="3" t="s">
        <v>3514</v>
      </c>
      <c r="E486" s="3" t="s">
        <v>3515</v>
      </c>
      <c r="F486" s="3" t="s">
        <v>3516</v>
      </c>
      <c r="G486" s="3">
        <v>2022</v>
      </c>
      <c r="H486" s="3">
        <v>2021</v>
      </c>
      <c r="I486" s="4">
        <v>109332</v>
      </c>
      <c r="J486" s="3" t="s">
        <v>52</v>
      </c>
      <c r="K486" s="4">
        <v>21985.65</v>
      </c>
      <c r="L486" s="4">
        <v>81999</v>
      </c>
      <c r="M486" s="3" t="s">
        <v>52</v>
      </c>
      <c r="N486" s="4">
        <v>16865.71</v>
      </c>
      <c r="O486" s="4">
        <v>81999</v>
      </c>
      <c r="P486" s="3" t="s">
        <v>52</v>
      </c>
      <c r="Q486" s="4">
        <v>17301.009999999998</v>
      </c>
      <c r="R486" s="3">
        <v>-87.702218813694302</v>
      </c>
      <c r="S486" s="3">
        <v>41.777001144521698</v>
      </c>
      <c r="T486" s="3" t="s">
        <v>3517</v>
      </c>
      <c r="U486" s="3" t="s">
        <v>33</v>
      </c>
      <c r="V486" s="3" t="s">
        <v>544</v>
      </c>
      <c r="W486" s="3" t="s">
        <v>87</v>
      </c>
      <c r="X486" s="3" t="s">
        <v>88</v>
      </c>
      <c r="Y486" s="3" t="s">
        <v>110</v>
      </c>
      <c r="Z486" s="3" t="s">
        <v>111</v>
      </c>
      <c r="AA486" s="8">
        <f>Table1[[#This Row],[2022 AV (BOR final)]]-Table1[[#This Row],[2021 AV (BOR final)]]</f>
        <v>-27333</v>
      </c>
      <c r="AB486" s="8">
        <f>Table1[[#This Row],[2023 AV (BOR final)]]-Table1[[#This Row],[2022 AV (BOR final)]]</f>
        <v>0</v>
      </c>
      <c r="AC486" s="8">
        <f>Table1[[#This Row],[2022 Tax Bill]]-Table1[[#This Row],[2021 Tax Bill]]</f>
        <v>-5119.9400000000023</v>
      </c>
      <c r="AD486" s="3">
        <f>COUNTIF(D:D,Table1[[#This Row],[Project Name]])</f>
        <v>1</v>
      </c>
      <c r="AE486" s="2">
        <f>IF(Table1[[#This Row],[Year Accepted]]=2022,Table1[[#This Row],[2021 AV (BOR final)]],Table1[[#This Row],[2022 AV (BOR final)]])</f>
        <v>109332</v>
      </c>
      <c r="AF486" s="2">
        <f>IF(Table1[[#This Row],[Year Accepted]]=2022,Table1[[#This Row],[2022 AV (BOR final)]],Table1[[#This Row],[2023 AV (BOR final)]])</f>
        <v>81999</v>
      </c>
      <c r="AG486" s="2">
        <f>IF(Table1[[#This Row],[Year Accepted]]=2022,Table1[[#This Row],[2021 Tax Bill]],Table1[[#This Row],[2022 Tax Bill]])</f>
        <v>21985.65</v>
      </c>
      <c r="AH486" s="2">
        <f>IF(Table1[[#This Row],[Year Accepted]]=2022,Table1[[#This Row],[2022 Tax Bill]],Table1[[#This Row],[2023 Tax Bill]])</f>
        <v>16865.71</v>
      </c>
    </row>
    <row r="487" spans="1:34" x14ac:dyDescent="0.25">
      <c r="A487" s="3" t="s">
        <v>25</v>
      </c>
      <c r="B487" s="3" t="s">
        <v>71</v>
      </c>
      <c r="C487" s="3" t="s">
        <v>145</v>
      </c>
      <c r="D487" s="3" t="s">
        <v>4932</v>
      </c>
      <c r="E487" s="3" t="s">
        <v>4933</v>
      </c>
      <c r="F487" s="3" t="s">
        <v>4934</v>
      </c>
      <c r="G487" s="3">
        <v>2022</v>
      </c>
      <c r="H487" s="3">
        <v>2021</v>
      </c>
      <c r="I487" s="4">
        <v>72419</v>
      </c>
      <c r="J487" s="3" t="s">
        <v>52</v>
      </c>
      <c r="K487" s="4">
        <v>14562.83</v>
      </c>
      <c r="L487" s="4">
        <v>54314</v>
      </c>
      <c r="M487" s="3" t="s">
        <v>52</v>
      </c>
      <c r="N487" s="4">
        <v>11171.44</v>
      </c>
      <c r="O487" s="4">
        <v>54314</v>
      </c>
      <c r="P487" s="3" t="s">
        <v>52</v>
      </c>
      <c r="Q487" s="4">
        <v>11459.7</v>
      </c>
      <c r="R487" s="3">
        <v>-87.692480237908498</v>
      </c>
      <c r="S487" s="3">
        <v>41.777376165540403</v>
      </c>
      <c r="T487" s="3" t="s">
        <v>4935</v>
      </c>
      <c r="U487" s="3" t="s">
        <v>33</v>
      </c>
      <c r="V487" s="3" t="s">
        <v>688</v>
      </c>
      <c r="W487" s="3" t="s">
        <v>87</v>
      </c>
      <c r="X487" s="3" t="s">
        <v>47</v>
      </c>
      <c r="Y487" s="3" t="s">
        <v>354</v>
      </c>
      <c r="Z487" s="3" t="s">
        <v>38</v>
      </c>
      <c r="AA487" s="8">
        <f>Table1[[#This Row],[2022 AV (BOR final)]]-Table1[[#This Row],[2021 AV (BOR final)]]</f>
        <v>-18105</v>
      </c>
      <c r="AB487" s="8">
        <f>Table1[[#This Row],[2023 AV (BOR final)]]-Table1[[#This Row],[2022 AV (BOR final)]]</f>
        <v>0</v>
      </c>
      <c r="AC487" s="8">
        <f>Table1[[#This Row],[2022 Tax Bill]]-Table1[[#This Row],[2021 Tax Bill]]</f>
        <v>-3391.3899999999994</v>
      </c>
      <c r="AD487" s="3">
        <f>COUNTIF(D:D,Table1[[#This Row],[Project Name]])</f>
        <v>1</v>
      </c>
      <c r="AE487" s="2">
        <f>IF(Table1[[#This Row],[Year Accepted]]=2022,Table1[[#This Row],[2021 AV (BOR final)]],Table1[[#This Row],[2022 AV (BOR final)]])</f>
        <v>72419</v>
      </c>
      <c r="AF487" s="2">
        <f>IF(Table1[[#This Row],[Year Accepted]]=2022,Table1[[#This Row],[2022 AV (BOR final)]],Table1[[#This Row],[2023 AV (BOR final)]])</f>
        <v>54314</v>
      </c>
      <c r="AG487" s="2">
        <f>IF(Table1[[#This Row],[Year Accepted]]=2022,Table1[[#This Row],[2021 Tax Bill]],Table1[[#This Row],[2022 Tax Bill]])</f>
        <v>14562.83</v>
      </c>
      <c r="AH487" s="2">
        <f>IF(Table1[[#This Row],[Year Accepted]]=2022,Table1[[#This Row],[2022 Tax Bill]],Table1[[#This Row],[2023 Tax Bill]])</f>
        <v>11171.44</v>
      </c>
    </row>
    <row r="488" spans="1:34" x14ac:dyDescent="0.25">
      <c r="A488" s="3" t="s">
        <v>25</v>
      </c>
      <c r="B488" s="3" t="s">
        <v>26</v>
      </c>
      <c r="C488" s="3" t="s">
        <v>145</v>
      </c>
      <c r="D488" s="3" t="s">
        <v>3605</v>
      </c>
      <c r="E488" s="3" t="s">
        <v>3606</v>
      </c>
      <c r="F488" s="3" t="s">
        <v>3607</v>
      </c>
      <c r="G488" s="3">
        <v>2022</v>
      </c>
      <c r="H488" s="3">
        <v>2021</v>
      </c>
      <c r="I488" s="4">
        <v>92286</v>
      </c>
      <c r="J488" s="3" t="s">
        <v>52</v>
      </c>
      <c r="K488" s="4">
        <v>18557.86</v>
      </c>
      <c r="L488" s="4">
        <v>69214</v>
      </c>
      <c r="M488" s="3" t="s">
        <v>52</v>
      </c>
      <c r="N488" s="4">
        <v>14236.1</v>
      </c>
      <c r="O488" s="4">
        <v>69214</v>
      </c>
      <c r="P488" s="3" t="s">
        <v>52</v>
      </c>
      <c r="Q488" s="4">
        <v>14603.46</v>
      </c>
      <c r="R488" s="3">
        <v>-87.689342281714701</v>
      </c>
      <c r="S488" s="3">
        <v>41.777443909439597</v>
      </c>
      <c r="T488" s="3" t="s">
        <v>3608</v>
      </c>
      <c r="U488" s="3" t="s">
        <v>33</v>
      </c>
      <c r="V488" s="3" t="s">
        <v>688</v>
      </c>
      <c r="W488" s="3" t="s">
        <v>87</v>
      </c>
      <c r="X488" s="3" t="s">
        <v>47</v>
      </c>
      <c r="Y488" s="3" t="s">
        <v>354</v>
      </c>
      <c r="Z488" s="3" t="s">
        <v>38</v>
      </c>
      <c r="AA488" s="8">
        <f>Table1[[#This Row],[2022 AV (BOR final)]]-Table1[[#This Row],[2021 AV (BOR final)]]</f>
        <v>-23072</v>
      </c>
      <c r="AB488" s="8">
        <f>Table1[[#This Row],[2023 AV (BOR final)]]-Table1[[#This Row],[2022 AV (BOR final)]]</f>
        <v>0</v>
      </c>
      <c r="AC488" s="8">
        <f>Table1[[#This Row],[2022 Tax Bill]]-Table1[[#This Row],[2021 Tax Bill]]</f>
        <v>-4321.76</v>
      </c>
      <c r="AD488" s="3">
        <f>COUNTIF(D:D,Table1[[#This Row],[Project Name]])</f>
        <v>1</v>
      </c>
      <c r="AE488" s="2">
        <f>IF(Table1[[#This Row],[Year Accepted]]=2022,Table1[[#This Row],[2021 AV (BOR final)]],Table1[[#This Row],[2022 AV (BOR final)]])</f>
        <v>92286</v>
      </c>
      <c r="AF488" s="2">
        <f>IF(Table1[[#This Row],[Year Accepted]]=2022,Table1[[#This Row],[2022 AV (BOR final)]],Table1[[#This Row],[2023 AV (BOR final)]])</f>
        <v>69214</v>
      </c>
      <c r="AG488" s="2">
        <f>IF(Table1[[#This Row],[Year Accepted]]=2022,Table1[[#This Row],[2021 Tax Bill]],Table1[[#This Row],[2022 Tax Bill]])</f>
        <v>18557.86</v>
      </c>
      <c r="AH488" s="2">
        <f>IF(Table1[[#This Row],[Year Accepted]]=2022,Table1[[#This Row],[2022 Tax Bill]],Table1[[#This Row],[2023 Tax Bill]])</f>
        <v>14236.1</v>
      </c>
    </row>
    <row r="489" spans="1:34" x14ac:dyDescent="0.25">
      <c r="A489" s="3" t="s">
        <v>25</v>
      </c>
      <c r="B489" s="3" t="s">
        <v>26</v>
      </c>
      <c r="C489" s="3" t="s">
        <v>145</v>
      </c>
      <c r="D489" s="3" t="s">
        <v>2459</v>
      </c>
      <c r="E489" s="3" t="s">
        <v>2460</v>
      </c>
      <c r="F489" s="3" t="s">
        <v>2461</v>
      </c>
      <c r="G489" s="3">
        <v>2022</v>
      </c>
      <c r="H489" s="3">
        <v>2021</v>
      </c>
      <c r="I489" s="4">
        <v>89346</v>
      </c>
      <c r="J489" s="3" t="s">
        <v>52</v>
      </c>
      <c r="K489" s="4">
        <v>17966.64</v>
      </c>
      <c r="L489" s="4">
        <v>67010</v>
      </c>
      <c r="M489" s="3" t="s">
        <v>52</v>
      </c>
      <c r="N489" s="4">
        <v>13782.76</v>
      </c>
      <c r="O489" s="4">
        <v>67010</v>
      </c>
      <c r="P489" s="3" t="s">
        <v>52</v>
      </c>
      <c r="Q489" s="4">
        <v>14138.43</v>
      </c>
      <c r="R489" s="3">
        <v>-87.690553398311494</v>
      </c>
      <c r="S489" s="3">
        <v>41.777107901062699</v>
      </c>
      <c r="T489" s="3" t="s">
        <v>2462</v>
      </c>
      <c r="U489" s="3" t="s">
        <v>33</v>
      </c>
      <c r="V489" s="3" t="s">
        <v>688</v>
      </c>
      <c r="W489" s="3" t="s">
        <v>87</v>
      </c>
      <c r="X489" s="3" t="s">
        <v>47</v>
      </c>
      <c r="Y489" s="3" t="s">
        <v>354</v>
      </c>
      <c r="Z489" s="3" t="s">
        <v>38</v>
      </c>
      <c r="AA489" s="8">
        <f>Table1[[#This Row],[2022 AV (BOR final)]]-Table1[[#This Row],[2021 AV (BOR final)]]</f>
        <v>-22336</v>
      </c>
      <c r="AB489" s="8">
        <f>Table1[[#This Row],[2023 AV (BOR final)]]-Table1[[#This Row],[2022 AV (BOR final)]]</f>
        <v>0</v>
      </c>
      <c r="AC489" s="8">
        <f>Table1[[#This Row],[2022 Tax Bill]]-Table1[[#This Row],[2021 Tax Bill]]</f>
        <v>-4183.8799999999992</v>
      </c>
      <c r="AD489" s="3">
        <f>COUNTIF(D:D,Table1[[#This Row],[Project Name]])</f>
        <v>1</v>
      </c>
      <c r="AE489" s="2">
        <f>IF(Table1[[#This Row],[Year Accepted]]=2022,Table1[[#This Row],[2021 AV (BOR final)]],Table1[[#This Row],[2022 AV (BOR final)]])</f>
        <v>89346</v>
      </c>
      <c r="AF489" s="2">
        <f>IF(Table1[[#This Row],[Year Accepted]]=2022,Table1[[#This Row],[2022 AV (BOR final)]],Table1[[#This Row],[2023 AV (BOR final)]])</f>
        <v>67010</v>
      </c>
      <c r="AG489" s="2">
        <f>IF(Table1[[#This Row],[Year Accepted]]=2022,Table1[[#This Row],[2021 Tax Bill]],Table1[[#This Row],[2022 Tax Bill]])</f>
        <v>17966.64</v>
      </c>
      <c r="AH489" s="2">
        <f>IF(Table1[[#This Row],[Year Accepted]]=2022,Table1[[#This Row],[2022 Tax Bill]],Table1[[#This Row],[2023 Tax Bill]])</f>
        <v>13782.76</v>
      </c>
    </row>
    <row r="490" spans="1:34" x14ac:dyDescent="0.25">
      <c r="A490" s="3" t="s">
        <v>25</v>
      </c>
      <c r="B490" s="3" t="s">
        <v>26</v>
      </c>
      <c r="C490" s="3" t="s">
        <v>145</v>
      </c>
      <c r="D490" s="3" t="s">
        <v>3554</v>
      </c>
      <c r="E490" s="3" t="s">
        <v>3555</v>
      </c>
      <c r="F490" s="3" t="s">
        <v>3556</v>
      </c>
      <c r="G490" s="3">
        <v>2022</v>
      </c>
      <c r="H490" s="3">
        <v>2021</v>
      </c>
      <c r="I490" s="4">
        <v>62091</v>
      </c>
      <c r="J490" s="3" t="s">
        <v>61</v>
      </c>
      <c r="K490" s="4">
        <v>12485.95</v>
      </c>
      <c r="L490" s="4">
        <v>40360</v>
      </c>
      <c r="M490" s="3" t="s">
        <v>61</v>
      </c>
      <c r="N490" s="4">
        <v>8301.3700000000008</v>
      </c>
      <c r="O490" s="4">
        <v>40360</v>
      </c>
      <c r="P490" s="3" t="s">
        <v>61</v>
      </c>
      <c r="Q490" s="4">
        <v>8515.57</v>
      </c>
      <c r="R490" s="3">
        <v>-87.6856500847299</v>
      </c>
      <c r="S490" s="3">
        <v>41.771647161328801</v>
      </c>
      <c r="T490" s="3" t="s">
        <v>3557</v>
      </c>
      <c r="U490" s="3" t="s">
        <v>33</v>
      </c>
      <c r="V490" s="3" t="s">
        <v>688</v>
      </c>
      <c r="W490" s="3" t="s">
        <v>87</v>
      </c>
      <c r="X490" s="3" t="s">
        <v>47</v>
      </c>
      <c r="Y490" s="3" t="s">
        <v>354</v>
      </c>
      <c r="Z490" s="3" t="s">
        <v>38</v>
      </c>
      <c r="AA490" s="8">
        <f>Table1[[#This Row],[2022 AV (BOR final)]]-Table1[[#This Row],[2021 AV (BOR final)]]</f>
        <v>-21731</v>
      </c>
      <c r="AB490" s="8">
        <f>Table1[[#This Row],[2023 AV (BOR final)]]-Table1[[#This Row],[2022 AV (BOR final)]]</f>
        <v>0</v>
      </c>
      <c r="AC490" s="8">
        <f>Table1[[#This Row],[2022 Tax Bill]]-Table1[[#This Row],[2021 Tax Bill]]</f>
        <v>-4184.58</v>
      </c>
      <c r="AD490" s="3">
        <f>COUNTIF(D:D,Table1[[#This Row],[Project Name]])</f>
        <v>1</v>
      </c>
      <c r="AE490" s="2">
        <f>IF(Table1[[#This Row],[Year Accepted]]=2022,Table1[[#This Row],[2021 AV (BOR final)]],Table1[[#This Row],[2022 AV (BOR final)]])</f>
        <v>62091</v>
      </c>
      <c r="AF490" s="2">
        <f>IF(Table1[[#This Row],[Year Accepted]]=2022,Table1[[#This Row],[2022 AV (BOR final)]],Table1[[#This Row],[2023 AV (BOR final)]])</f>
        <v>40360</v>
      </c>
      <c r="AG490" s="2">
        <f>IF(Table1[[#This Row],[Year Accepted]]=2022,Table1[[#This Row],[2021 Tax Bill]],Table1[[#This Row],[2022 Tax Bill]])</f>
        <v>12485.95</v>
      </c>
      <c r="AH490" s="2">
        <f>IF(Table1[[#This Row],[Year Accepted]]=2022,Table1[[#This Row],[2022 Tax Bill]],Table1[[#This Row],[2023 Tax Bill]])</f>
        <v>8301.3700000000008</v>
      </c>
    </row>
    <row r="491" spans="1:34" x14ac:dyDescent="0.25">
      <c r="A491" s="3" t="s">
        <v>25</v>
      </c>
      <c r="B491" s="3" t="s">
        <v>26</v>
      </c>
      <c r="C491" s="3" t="s">
        <v>145</v>
      </c>
      <c r="D491" s="3" t="s">
        <v>1159</v>
      </c>
      <c r="E491" s="3" t="s">
        <v>2171</v>
      </c>
      <c r="F491" s="3" t="s">
        <v>2172</v>
      </c>
      <c r="G491" s="3">
        <v>2022</v>
      </c>
      <c r="H491" s="3">
        <v>2021</v>
      </c>
      <c r="I491" s="4">
        <v>14386</v>
      </c>
      <c r="J491" s="3" t="s">
        <v>43</v>
      </c>
      <c r="K491" s="4">
        <v>1944.03</v>
      </c>
      <c r="L491" s="4">
        <v>9350</v>
      </c>
      <c r="M491" s="3" t="s">
        <v>43</v>
      </c>
      <c r="N491" s="4">
        <v>1292.54</v>
      </c>
      <c r="O491" s="4">
        <v>9350</v>
      </c>
      <c r="P491" s="3" t="s">
        <v>43</v>
      </c>
      <c r="Q491" s="4">
        <v>1326.09</v>
      </c>
      <c r="R491" s="3">
        <v>-87.626742592332405</v>
      </c>
      <c r="S491" s="3">
        <v>41.820913906563199</v>
      </c>
      <c r="T491" s="3" t="s">
        <v>2173</v>
      </c>
      <c r="U491" s="3" t="s">
        <v>33</v>
      </c>
      <c r="V491" s="3" t="s">
        <v>34</v>
      </c>
      <c r="W491" s="3" t="s">
        <v>35</v>
      </c>
      <c r="X491" s="3" t="s">
        <v>47</v>
      </c>
      <c r="Y491" s="3" t="s">
        <v>37</v>
      </c>
      <c r="Z491" s="3" t="s">
        <v>38</v>
      </c>
      <c r="AA491" s="8">
        <f>Table1[[#This Row],[2022 AV (BOR final)]]-Table1[[#This Row],[2021 AV (BOR final)]]</f>
        <v>-5036</v>
      </c>
      <c r="AB491" s="8">
        <f>Table1[[#This Row],[2023 AV (BOR final)]]-Table1[[#This Row],[2022 AV (BOR final)]]</f>
        <v>0</v>
      </c>
      <c r="AC491" s="8">
        <f>Table1[[#This Row],[2022 Tax Bill]]-Table1[[#This Row],[2021 Tax Bill]]</f>
        <v>-651.49</v>
      </c>
      <c r="AD491" s="3">
        <f>COUNTIF(D:D,Table1[[#This Row],[Project Name]])</f>
        <v>5</v>
      </c>
      <c r="AE491" s="2">
        <f>IF(Table1[[#This Row],[Year Accepted]]=2022,Table1[[#This Row],[2021 AV (BOR final)]],Table1[[#This Row],[2022 AV (BOR final)]])</f>
        <v>14386</v>
      </c>
      <c r="AF491" s="2">
        <f>IF(Table1[[#This Row],[Year Accepted]]=2022,Table1[[#This Row],[2022 AV (BOR final)]],Table1[[#This Row],[2023 AV (BOR final)]])</f>
        <v>9350</v>
      </c>
      <c r="AG491" s="2">
        <f>IF(Table1[[#This Row],[Year Accepted]]=2022,Table1[[#This Row],[2021 Tax Bill]],Table1[[#This Row],[2022 Tax Bill]])</f>
        <v>1944.03</v>
      </c>
      <c r="AH491" s="2">
        <f>IF(Table1[[#This Row],[Year Accepted]]=2022,Table1[[#This Row],[2022 Tax Bill]],Table1[[#This Row],[2023 Tax Bill]])</f>
        <v>1292.54</v>
      </c>
    </row>
    <row r="492" spans="1:34" x14ac:dyDescent="0.25">
      <c r="A492" s="3" t="s">
        <v>25</v>
      </c>
      <c r="B492" s="3" t="s">
        <v>26</v>
      </c>
      <c r="C492" s="3" t="s">
        <v>145</v>
      </c>
      <c r="D492" s="3" t="s">
        <v>1159</v>
      </c>
      <c r="E492" s="3" t="s">
        <v>4731</v>
      </c>
      <c r="F492" s="3" t="s">
        <v>4732</v>
      </c>
      <c r="G492" s="3">
        <v>2022</v>
      </c>
      <c r="H492" s="3">
        <v>2021</v>
      </c>
      <c r="I492" s="4">
        <v>12699</v>
      </c>
      <c r="J492" s="3" t="s">
        <v>43</v>
      </c>
      <c r="K492" s="4">
        <v>973.27</v>
      </c>
      <c r="L492" s="4">
        <v>8253</v>
      </c>
      <c r="M492" s="3" t="s">
        <v>43</v>
      </c>
      <c r="N492" s="4">
        <v>647.04999999999995</v>
      </c>
      <c r="O492" s="4">
        <v>8253</v>
      </c>
      <c r="P492" s="3" t="s">
        <v>43</v>
      </c>
      <c r="Q492" s="4">
        <v>663.88</v>
      </c>
      <c r="R492" s="3">
        <v>-87.626741878738102</v>
      </c>
      <c r="S492" s="3">
        <v>41.820731232442398</v>
      </c>
      <c r="T492" s="3" t="s">
        <v>4733</v>
      </c>
      <c r="U492" s="3" t="s">
        <v>33</v>
      </c>
      <c r="V492" s="3" t="s">
        <v>34</v>
      </c>
      <c r="W492" s="3" t="s">
        <v>35</v>
      </c>
      <c r="X492" s="3" t="s">
        <v>47</v>
      </c>
      <c r="Y492" s="3" t="s">
        <v>37</v>
      </c>
      <c r="Z492" s="3" t="s">
        <v>38</v>
      </c>
      <c r="AA492" s="8">
        <f>Table1[[#This Row],[2022 AV (BOR final)]]-Table1[[#This Row],[2021 AV (BOR final)]]</f>
        <v>-4446</v>
      </c>
      <c r="AB492" s="8">
        <f>Table1[[#This Row],[2023 AV (BOR final)]]-Table1[[#This Row],[2022 AV (BOR final)]]</f>
        <v>0</v>
      </c>
      <c r="AC492" s="8">
        <f>Table1[[#This Row],[2022 Tax Bill]]-Table1[[#This Row],[2021 Tax Bill]]</f>
        <v>-326.22000000000003</v>
      </c>
      <c r="AD492" s="3">
        <f>COUNTIF(D:D,Table1[[#This Row],[Project Name]])</f>
        <v>5</v>
      </c>
      <c r="AE492" s="2">
        <f>IF(Table1[[#This Row],[Year Accepted]]=2022,Table1[[#This Row],[2021 AV (BOR final)]],Table1[[#This Row],[2022 AV (BOR final)]])</f>
        <v>12699</v>
      </c>
      <c r="AF492" s="2">
        <f>IF(Table1[[#This Row],[Year Accepted]]=2022,Table1[[#This Row],[2022 AV (BOR final)]],Table1[[#This Row],[2023 AV (BOR final)]])</f>
        <v>8253</v>
      </c>
      <c r="AG492" s="2">
        <f>IF(Table1[[#This Row],[Year Accepted]]=2022,Table1[[#This Row],[2021 Tax Bill]],Table1[[#This Row],[2022 Tax Bill]])</f>
        <v>973.27</v>
      </c>
      <c r="AH492" s="2">
        <f>IF(Table1[[#This Row],[Year Accepted]]=2022,Table1[[#This Row],[2022 Tax Bill]],Table1[[#This Row],[2023 Tax Bill]])</f>
        <v>647.04999999999995</v>
      </c>
    </row>
    <row r="493" spans="1:34" x14ac:dyDescent="0.25">
      <c r="A493" s="3" t="s">
        <v>25</v>
      </c>
      <c r="B493" s="3" t="s">
        <v>26</v>
      </c>
      <c r="C493" s="3" t="s">
        <v>145</v>
      </c>
      <c r="D493" s="3" t="s">
        <v>1159</v>
      </c>
      <c r="E493" s="3" t="s">
        <v>4371</v>
      </c>
      <c r="F493" s="3" t="s">
        <v>4372</v>
      </c>
      <c r="G493" s="3">
        <v>2022</v>
      </c>
      <c r="H493" s="3">
        <v>2021</v>
      </c>
      <c r="I493" s="4">
        <v>20899</v>
      </c>
      <c r="J493" s="3" t="s">
        <v>43</v>
      </c>
      <c r="K493" s="4">
        <v>4215.12</v>
      </c>
      <c r="L493" s="4">
        <v>13584</v>
      </c>
      <c r="M493" s="3" t="s">
        <v>43</v>
      </c>
      <c r="N493" s="4">
        <v>2802.76</v>
      </c>
      <c r="O493" s="4">
        <v>13584</v>
      </c>
      <c r="P493" s="3" t="s">
        <v>43</v>
      </c>
      <c r="Q493" s="4">
        <v>2875.49</v>
      </c>
      <c r="R493" s="3">
        <v>-87.627185441624505</v>
      </c>
      <c r="S493" s="3">
        <v>41.820713896077002</v>
      </c>
      <c r="T493" s="3" t="s">
        <v>4373</v>
      </c>
      <c r="U493" s="3" t="s">
        <v>33</v>
      </c>
      <c r="V493" s="3" t="s">
        <v>34</v>
      </c>
      <c r="W493" s="3" t="s">
        <v>35</v>
      </c>
      <c r="X493" s="3" t="s">
        <v>47</v>
      </c>
      <c r="Y493" s="3" t="s">
        <v>37</v>
      </c>
      <c r="Z493" s="3" t="s">
        <v>38</v>
      </c>
      <c r="AA493" s="8">
        <f>Table1[[#This Row],[2022 AV (BOR final)]]-Table1[[#This Row],[2021 AV (BOR final)]]</f>
        <v>-7315</v>
      </c>
      <c r="AB493" s="8">
        <f>Table1[[#This Row],[2023 AV (BOR final)]]-Table1[[#This Row],[2022 AV (BOR final)]]</f>
        <v>0</v>
      </c>
      <c r="AC493" s="8">
        <f>Table1[[#This Row],[2022 Tax Bill]]-Table1[[#This Row],[2021 Tax Bill]]</f>
        <v>-1412.3599999999997</v>
      </c>
      <c r="AD493" s="3">
        <f>COUNTIF(D:D,Table1[[#This Row],[Project Name]])</f>
        <v>5</v>
      </c>
      <c r="AE493" s="2">
        <f>IF(Table1[[#This Row],[Year Accepted]]=2022,Table1[[#This Row],[2021 AV (BOR final)]],Table1[[#This Row],[2022 AV (BOR final)]])</f>
        <v>20899</v>
      </c>
      <c r="AF493" s="2">
        <f>IF(Table1[[#This Row],[Year Accepted]]=2022,Table1[[#This Row],[2022 AV (BOR final)]],Table1[[#This Row],[2023 AV (BOR final)]])</f>
        <v>13584</v>
      </c>
      <c r="AG493" s="2">
        <f>IF(Table1[[#This Row],[Year Accepted]]=2022,Table1[[#This Row],[2021 Tax Bill]],Table1[[#This Row],[2022 Tax Bill]])</f>
        <v>4215.12</v>
      </c>
      <c r="AH493" s="2">
        <f>IF(Table1[[#This Row],[Year Accepted]]=2022,Table1[[#This Row],[2022 Tax Bill]],Table1[[#This Row],[2023 Tax Bill]])</f>
        <v>2802.76</v>
      </c>
    </row>
    <row r="494" spans="1:34" x14ac:dyDescent="0.25">
      <c r="A494" s="3" t="s">
        <v>25</v>
      </c>
      <c r="B494" s="3" t="s">
        <v>26</v>
      </c>
      <c r="C494" s="3" t="s">
        <v>145</v>
      </c>
      <c r="D494" s="3" t="s">
        <v>1159</v>
      </c>
      <c r="E494" s="3" t="s">
        <v>1160</v>
      </c>
      <c r="F494" s="3" t="s">
        <v>1161</v>
      </c>
      <c r="G494" s="3">
        <v>2022</v>
      </c>
      <c r="H494" s="3">
        <v>2021</v>
      </c>
      <c r="I494" s="4">
        <v>17622</v>
      </c>
      <c r="J494" s="3" t="s">
        <v>185</v>
      </c>
      <c r="K494" s="4">
        <v>3554.23</v>
      </c>
      <c r="L494" s="4">
        <v>17622</v>
      </c>
      <c r="M494" s="3" t="s">
        <v>185</v>
      </c>
      <c r="N494" s="4">
        <v>3635.84</v>
      </c>
      <c r="O494" s="4">
        <v>17622</v>
      </c>
      <c r="P494" s="3" t="s">
        <v>185</v>
      </c>
      <c r="Q494" s="4">
        <v>3730.28</v>
      </c>
      <c r="R494" s="3">
        <v>-87.626966145842104</v>
      </c>
      <c r="S494" s="3">
        <v>41.820487769053997</v>
      </c>
      <c r="T494" s="3" t="s">
        <v>1162</v>
      </c>
      <c r="U494" s="3" t="s">
        <v>33</v>
      </c>
      <c r="V494" s="3" t="s">
        <v>34</v>
      </c>
      <c r="W494" s="3" t="s">
        <v>35</v>
      </c>
      <c r="X494" s="3" t="s">
        <v>47</v>
      </c>
      <c r="Y494" s="3" t="s">
        <v>37</v>
      </c>
      <c r="Z494" s="3" t="s">
        <v>38</v>
      </c>
      <c r="AA494" s="8">
        <f>Table1[[#This Row],[2022 AV (BOR final)]]-Table1[[#This Row],[2021 AV (BOR final)]]</f>
        <v>0</v>
      </c>
      <c r="AB494" s="8">
        <f>Table1[[#This Row],[2023 AV (BOR final)]]-Table1[[#This Row],[2022 AV (BOR final)]]</f>
        <v>0</v>
      </c>
      <c r="AC494" s="8">
        <f>Table1[[#This Row],[2022 Tax Bill]]-Table1[[#This Row],[2021 Tax Bill]]</f>
        <v>81.610000000000127</v>
      </c>
      <c r="AD494" s="3">
        <f>COUNTIF(D:D,Table1[[#This Row],[Project Name]])</f>
        <v>5</v>
      </c>
      <c r="AE494" s="2">
        <f>IF(Table1[[#This Row],[Year Accepted]]=2022,Table1[[#This Row],[2021 AV (BOR final)]],Table1[[#This Row],[2022 AV (BOR final)]])</f>
        <v>17622</v>
      </c>
      <c r="AF494" s="2">
        <f>IF(Table1[[#This Row],[Year Accepted]]=2022,Table1[[#This Row],[2022 AV (BOR final)]],Table1[[#This Row],[2023 AV (BOR final)]])</f>
        <v>17622</v>
      </c>
      <c r="AG494" s="2">
        <f>IF(Table1[[#This Row],[Year Accepted]]=2022,Table1[[#This Row],[2021 Tax Bill]],Table1[[#This Row],[2022 Tax Bill]])</f>
        <v>3554.23</v>
      </c>
      <c r="AH494" s="2">
        <f>IF(Table1[[#This Row],[Year Accepted]]=2022,Table1[[#This Row],[2022 Tax Bill]],Table1[[#This Row],[2023 Tax Bill]])</f>
        <v>3635.84</v>
      </c>
    </row>
    <row r="495" spans="1:34" x14ac:dyDescent="0.25">
      <c r="A495" s="3" t="s">
        <v>25</v>
      </c>
      <c r="B495" s="3" t="s">
        <v>26</v>
      </c>
      <c r="C495" s="3" t="s">
        <v>145</v>
      </c>
      <c r="D495" s="3" t="s">
        <v>1159</v>
      </c>
      <c r="E495" s="3" t="s">
        <v>2572</v>
      </c>
      <c r="F495" s="3" t="s">
        <v>2573</v>
      </c>
      <c r="G495" s="3">
        <v>2022</v>
      </c>
      <c r="H495" s="3">
        <v>2021</v>
      </c>
      <c r="I495" s="4">
        <v>1119</v>
      </c>
      <c r="J495" s="3" t="s">
        <v>269</v>
      </c>
      <c r="K495" s="4">
        <v>225.69</v>
      </c>
      <c r="L495" s="4">
        <v>1119</v>
      </c>
      <c r="M495" s="3" t="s">
        <v>269</v>
      </c>
      <c r="N495" s="4">
        <v>230.91</v>
      </c>
      <c r="O495" s="4">
        <v>1119</v>
      </c>
      <c r="P495" s="3" t="s">
        <v>269</v>
      </c>
      <c r="Q495" s="4">
        <v>236.86</v>
      </c>
      <c r="R495" s="3">
        <v>-87.626956212827594</v>
      </c>
      <c r="S495" s="3">
        <v>41.8207170902553</v>
      </c>
      <c r="T495" s="3" t="s">
        <v>2574</v>
      </c>
      <c r="U495" s="3" t="s">
        <v>33</v>
      </c>
      <c r="V495" s="3" t="s">
        <v>34</v>
      </c>
      <c r="W495" s="3" t="s">
        <v>35</v>
      </c>
      <c r="X495" s="3" t="s">
        <v>47</v>
      </c>
      <c r="Y495" s="3" t="s">
        <v>37</v>
      </c>
      <c r="Z495" s="3" t="s">
        <v>38</v>
      </c>
      <c r="AA495" s="8">
        <f>Table1[[#This Row],[2022 AV (BOR final)]]-Table1[[#This Row],[2021 AV (BOR final)]]</f>
        <v>0</v>
      </c>
      <c r="AB495" s="8">
        <f>Table1[[#This Row],[2023 AV (BOR final)]]-Table1[[#This Row],[2022 AV (BOR final)]]</f>
        <v>0</v>
      </c>
      <c r="AC495" s="8">
        <f>Table1[[#This Row],[2022 Tax Bill]]-Table1[[#This Row],[2021 Tax Bill]]</f>
        <v>5.2199999999999989</v>
      </c>
      <c r="AD495" s="3">
        <f>COUNTIF(D:D,Table1[[#This Row],[Project Name]])</f>
        <v>5</v>
      </c>
      <c r="AE495" s="2">
        <f>IF(Table1[[#This Row],[Year Accepted]]=2022,Table1[[#This Row],[2021 AV (BOR final)]],Table1[[#This Row],[2022 AV (BOR final)]])</f>
        <v>1119</v>
      </c>
      <c r="AF495" s="2">
        <f>IF(Table1[[#This Row],[Year Accepted]]=2022,Table1[[#This Row],[2022 AV (BOR final)]],Table1[[#This Row],[2023 AV (BOR final)]])</f>
        <v>1119</v>
      </c>
      <c r="AG495" s="2">
        <f>IF(Table1[[#This Row],[Year Accepted]]=2022,Table1[[#This Row],[2021 Tax Bill]],Table1[[#This Row],[2022 Tax Bill]])</f>
        <v>225.69</v>
      </c>
      <c r="AH495" s="2">
        <f>IF(Table1[[#This Row],[Year Accepted]]=2022,Table1[[#This Row],[2022 Tax Bill]],Table1[[#This Row],[2023 Tax Bill]])</f>
        <v>230.91</v>
      </c>
    </row>
    <row r="496" spans="1:34" x14ac:dyDescent="0.25">
      <c r="A496" s="3" t="s">
        <v>25</v>
      </c>
      <c r="B496" s="3" t="s">
        <v>26</v>
      </c>
      <c r="C496" s="3" t="s">
        <v>145</v>
      </c>
      <c r="D496" s="3" t="s">
        <v>1971</v>
      </c>
      <c r="E496" s="3" t="s">
        <v>1972</v>
      </c>
      <c r="F496" s="3" t="s">
        <v>1973</v>
      </c>
      <c r="G496" s="3">
        <v>2022</v>
      </c>
      <c r="H496" s="3">
        <v>2021</v>
      </c>
      <c r="I496" s="4">
        <v>53716</v>
      </c>
      <c r="J496" s="3" t="s">
        <v>31</v>
      </c>
      <c r="K496" s="4">
        <v>10801.79</v>
      </c>
      <c r="L496" s="4">
        <v>41577</v>
      </c>
      <c r="M496" s="3" t="s">
        <v>31</v>
      </c>
      <c r="N496" s="4">
        <v>8551.68</v>
      </c>
      <c r="O496" s="4">
        <v>41577</v>
      </c>
      <c r="P496" s="3" t="s">
        <v>31</v>
      </c>
      <c r="Q496" s="4">
        <v>8772.36</v>
      </c>
      <c r="R496" s="3">
        <v>-87.662570127061102</v>
      </c>
      <c r="S496" s="3">
        <v>41.801610112477</v>
      </c>
      <c r="T496" s="3" t="s">
        <v>1974</v>
      </c>
      <c r="U496" s="3" t="s">
        <v>33</v>
      </c>
      <c r="V496" s="3" t="s">
        <v>170</v>
      </c>
      <c r="W496" s="3" t="s">
        <v>940</v>
      </c>
      <c r="X496" s="3" t="s">
        <v>88</v>
      </c>
      <c r="Y496" s="3" t="s">
        <v>354</v>
      </c>
      <c r="Z496" s="3" t="s">
        <v>38</v>
      </c>
      <c r="AA496" s="8">
        <f>Table1[[#This Row],[2022 AV (BOR final)]]-Table1[[#This Row],[2021 AV (BOR final)]]</f>
        <v>-12139</v>
      </c>
      <c r="AB496" s="8">
        <f>Table1[[#This Row],[2023 AV (BOR final)]]-Table1[[#This Row],[2022 AV (BOR final)]]</f>
        <v>0</v>
      </c>
      <c r="AC496" s="8">
        <f>Table1[[#This Row],[2022 Tax Bill]]-Table1[[#This Row],[2021 Tax Bill]]</f>
        <v>-2250.1100000000006</v>
      </c>
      <c r="AD496" s="3">
        <f>COUNTIF(D:D,Table1[[#This Row],[Project Name]])</f>
        <v>1</v>
      </c>
      <c r="AE496" s="2">
        <f>IF(Table1[[#This Row],[Year Accepted]]=2022,Table1[[#This Row],[2021 AV (BOR final)]],Table1[[#This Row],[2022 AV (BOR final)]])</f>
        <v>53716</v>
      </c>
      <c r="AF496" s="2">
        <f>IF(Table1[[#This Row],[Year Accepted]]=2022,Table1[[#This Row],[2022 AV (BOR final)]],Table1[[#This Row],[2023 AV (BOR final)]])</f>
        <v>41577</v>
      </c>
      <c r="AG496" s="2">
        <f>IF(Table1[[#This Row],[Year Accepted]]=2022,Table1[[#This Row],[2021 Tax Bill]],Table1[[#This Row],[2022 Tax Bill]])</f>
        <v>10801.79</v>
      </c>
      <c r="AH496" s="2">
        <f>IF(Table1[[#This Row],[Year Accepted]]=2022,Table1[[#This Row],[2022 Tax Bill]],Table1[[#This Row],[2023 Tax Bill]])</f>
        <v>8551.68</v>
      </c>
    </row>
    <row r="497" spans="1:34" x14ac:dyDescent="0.25">
      <c r="A497" s="3" t="s">
        <v>25</v>
      </c>
      <c r="B497" s="3" t="s">
        <v>71</v>
      </c>
      <c r="C497" s="3" t="s">
        <v>145</v>
      </c>
      <c r="D497" s="3" t="s">
        <v>4044</v>
      </c>
      <c r="E497" s="3" t="s">
        <v>4045</v>
      </c>
      <c r="F497" s="3" t="s">
        <v>4046</v>
      </c>
      <c r="G497" s="3">
        <v>2022</v>
      </c>
      <c r="H497" s="3">
        <v>2021</v>
      </c>
      <c r="I497" s="4">
        <v>345483</v>
      </c>
      <c r="J497" s="3" t="s">
        <v>52</v>
      </c>
      <c r="K497" s="4">
        <v>69473.47</v>
      </c>
      <c r="L497" s="4">
        <v>259112</v>
      </c>
      <c r="M497" s="3" t="s">
        <v>52</v>
      </c>
      <c r="N497" s="4">
        <v>53294.77</v>
      </c>
      <c r="O497" s="4">
        <v>259112</v>
      </c>
      <c r="P497" s="3" t="s">
        <v>52</v>
      </c>
      <c r="Q497" s="4">
        <v>54865.51</v>
      </c>
      <c r="R497" s="3">
        <v>-87.586001975012806</v>
      </c>
      <c r="S497" s="3">
        <v>41.797273436513201</v>
      </c>
      <c r="T497" s="3" t="s">
        <v>4047</v>
      </c>
      <c r="U497" s="3" t="s">
        <v>33</v>
      </c>
      <c r="V497" s="3" t="s">
        <v>54</v>
      </c>
      <c r="W497" s="3" t="s">
        <v>3301</v>
      </c>
      <c r="X497" s="3" t="s">
        <v>36</v>
      </c>
      <c r="Y497" s="3" t="s">
        <v>95</v>
      </c>
      <c r="Z497" s="3" t="s">
        <v>57</v>
      </c>
      <c r="AA497" s="8">
        <f>Table1[[#This Row],[2022 AV (BOR final)]]-Table1[[#This Row],[2021 AV (BOR final)]]</f>
        <v>-86371</v>
      </c>
      <c r="AB497" s="8">
        <f>Table1[[#This Row],[2023 AV (BOR final)]]-Table1[[#This Row],[2022 AV (BOR final)]]</f>
        <v>0</v>
      </c>
      <c r="AC497" s="8">
        <f>Table1[[#This Row],[2022 Tax Bill]]-Table1[[#This Row],[2021 Tax Bill]]</f>
        <v>-16178.700000000004</v>
      </c>
      <c r="AD497" s="3">
        <f>COUNTIF(D:D,Table1[[#This Row],[Project Name]])</f>
        <v>1</v>
      </c>
      <c r="AE497" s="2">
        <f>IF(Table1[[#This Row],[Year Accepted]]=2022,Table1[[#This Row],[2021 AV (BOR final)]],Table1[[#This Row],[2022 AV (BOR final)]])</f>
        <v>345483</v>
      </c>
      <c r="AF497" s="2">
        <f>IF(Table1[[#This Row],[Year Accepted]]=2022,Table1[[#This Row],[2022 AV (BOR final)]],Table1[[#This Row],[2023 AV (BOR final)]])</f>
        <v>259112</v>
      </c>
      <c r="AG497" s="2">
        <f>IF(Table1[[#This Row],[Year Accepted]]=2022,Table1[[#This Row],[2021 Tax Bill]],Table1[[#This Row],[2022 Tax Bill]])</f>
        <v>69473.47</v>
      </c>
      <c r="AH497" s="2">
        <f>IF(Table1[[#This Row],[Year Accepted]]=2022,Table1[[#This Row],[2022 Tax Bill]],Table1[[#This Row],[2023 Tax Bill]])</f>
        <v>53294.77</v>
      </c>
    </row>
    <row r="498" spans="1:34" x14ac:dyDescent="0.25">
      <c r="A498" s="3" t="s">
        <v>25</v>
      </c>
      <c r="B498" s="3" t="s">
        <v>26</v>
      </c>
      <c r="C498" s="3" t="s">
        <v>145</v>
      </c>
      <c r="D498" s="3" t="s">
        <v>2215</v>
      </c>
      <c r="E498" s="3" t="s">
        <v>2216</v>
      </c>
      <c r="F498" s="3" t="s">
        <v>2217</v>
      </c>
      <c r="G498" s="3">
        <v>2022</v>
      </c>
      <c r="H498" s="3">
        <v>2021</v>
      </c>
      <c r="I498" s="4">
        <v>71124</v>
      </c>
      <c r="J498" s="3" t="s">
        <v>52</v>
      </c>
      <c r="K498" s="4">
        <v>14302.38</v>
      </c>
      <c r="L498" s="4">
        <v>46230</v>
      </c>
      <c r="M498" s="3" t="s">
        <v>52</v>
      </c>
      <c r="N498" s="4">
        <v>9508.7199999999993</v>
      </c>
      <c r="O498" s="4">
        <v>46230</v>
      </c>
      <c r="P498" s="3" t="s">
        <v>52</v>
      </c>
      <c r="Q498" s="4">
        <v>9754.11</v>
      </c>
      <c r="R498" s="3">
        <v>-87.672902740713198</v>
      </c>
      <c r="S498" s="3">
        <v>41.773708983589799</v>
      </c>
      <c r="T498" s="3" t="s">
        <v>2218</v>
      </c>
      <c r="U498" s="3" t="s">
        <v>33</v>
      </c>
      <c r="V498" s="3" t="s">
        <v>688</v>
      </c>
      <c r="W498" s="3" t="s">
        <v>1048</v>
      </c>
      <c r="X498" s="3" t="s">
        <v>47</v>
      </c>
      <c r="Y498" s="3" t="s">
        <v>354</v>
      </c>
      <c r="Z498" s="3" t="s">
        <v>38</v>
      </c>
      <c r="AA498" s="8">
        <f>Table1[[#This Row],[2022 AV (BOR final)]]-Table1[[#This Row],[2021 AV (BOR final)]]</f>
        <v>-24894</v>
      </c>
      <c r="AB498" s="8">
        <f>Table1[[#This Row],[2023 AV (BOR final)]]-Table1[[#This Row],[2022 AV (BOR final)]]</f>
        <v>0</v>
      </c>
      <c r="AC498" s="8">
        <f>Table1[[#This Row],[2022 Tax Bill]]-Table1[[#This Row],[2021 Tax Bill]]</f>
        <v>-4793.66</v>
      </c>
      <c r="AD498" s="3">
        <f>COUNTIF(D:D,Table1[[#This Row],[Project Name]])</f>
        <v>1</v>
      </c>
      <c r="AE498" s="2">
        <f>IF(Table1[[#This Row],[Year Accepted]]=2022,Table1[[#This Row],[2021 AV (BOR final)]],Table1[[#This Row],[2022 AV (BOR final)]])</f>
        <v>71124</v>
      </c>
      <c r="AF498" s="2">
        <f>IF(Table1[[#This Row],[Year Accepted]]=2022,Table1[[#This Row],[2022 AV (BOR final)]],Table1[[#This Row],[2023 AV (BOR final)]])</f>
        <v>46230</v>
      </c>
      <c r="AG498" s="2">
        <f>IF(Table1[[#This Row],[Year Accepted]]=2022,Table1[[#This Row],[2021 Tax Bill]],Table1[[#This Row],[2022 Tax Bill]])</f>
        <v>14302.38</v>
      </c>
      <c r="AH498" s="2">
        <f>IF(Table1[[#This Row],[Year Accepted]]=2022,Table1[[#This Row],[2022 Tax Bill]],Table1[[#This Row],[2023 Tax Bill]])</f>
        <v>9508.7199999999993</v>
      </c>
    </row>
    <row r="499" spans="1:34" x14ac:dyDescent="0.25">
      <c r="A499" s="3" t="s">
        <v>25</v>
      </c>
      <c r="B499" s="3" t="s">
        <v>26</v>
      </c>
      <c r="C499" s="3" t="s">
        <v>145</v>
      </c>
      <c r="D499" s="3" t="s">
        <v>2250</v>
      </c>
      <c r="E499" s="3" t="s">
        <v>2251</v>
      </c>
      <c r="F499" s="3" t="s">
        <v>2252</v>
      </c>
      <c r="G499" s="3">
        <v>2022</v>
      </c>
      <c r="H499" s="3">
        <v>2021</v>
      </c>
      <c r="I499" s="4">
        <v>178656</v>
      </c>
      <c r="J499" s="3" t="s">
        <v>43</v>
      </c>
      <c r="K499" s="4">
        <v>35926.06</v>
      </c>
      <c r="L499" s="4">
        <v>200377</v>
      </c>
      <c r="M499" s="3" t="s">
        <v>43</v>
      </c>
      <c r="N499" s="4">
        <v>41213.980000000003</v>
      </c>
      <c r="O499" s="4">
        <v>200377</v>
      </c>
      <c r="P499" s="3" t="s">
        <v>43</v>
      </c>
      <c r="Q499" s="4">
        <v>42277.57</v>
      </c>
      <c r="R499" s="3">
        <v>-87.646395319768899</v>
      </c>
      <c r="S499" s="3">
        <v>41.778577405238501</v>
      </c>
      <c r="T499" s="3" t="s">
        <v>2253</v>
      </c>
      <c r="U499" s="3" t="s">
        <v>33</v>
      </c>
      <c r="V499" s="3" t="s">
        <v>688</v>
      </c>
      <c r="W499" s="3" t="s">
        <v>1528</v>
      </c>
      <c r="X499" s="3" t="s">
        <v>47</v>
      </c>
      <c r="Y499" s="3" t="s">
        <v>354</v>
      </c>
      <c r="Z499" s="3" t="s">
        <v>38</v>
      </c>
      <c r="AA499" s="8">
        <f>Table1[[#This Row],[2022 AV (BOR final)]]-Table1[[#This Row],[2021 AV (BOR final)]]</f>
        <v>21721</v>
      </c>
      <c r="AB499" s="8">
        <f>Table1[[#This Row],[2023 AV (BOR final)]]-Table1[[#This Row],[2022 AV (BOR final)]]</f>
        <v>0</v>
      </c>
      <c r="AC499" s="8">
        <f>Table1[[#This Row],[2022 Tax Bill]]-Table1[[#This Row],[2021 Tax Bill]]</f>
        <v>5287.9200000000055</v>
      </c>
      <c r="AD499" s="3">
        <f>COUNTIF(D:D,Table1[[#This Row],[Project Name]])</f>
        <v>1</v>
      </c>
      <c r="AE499" s="2">
        <f>IF(Table1[[#This Row],[Year Accepted]]=2022,Table1[[#This Row],[2021 AV (BOR final)]],Table1[[#This Row],[2022 AV (BOR final)]])</f>
        <v>178656</v>
      </c>
      <c r="AF499" s="2">
        <f>IF(Table1[[#This Row],[Year Accepted]]=2022,Table1[[#This Row],[2022 AV (BOR final)]],Table1[[#This Row],[2023 AV (BOR final)]])</f>
        <v>200377</v>
      </c>
      <c r="AG499" s="2">
        <f>IF(Table1[[#This Row],[Year Accepted]]=2022,Table1[[#This Row],[2021 Tax Bill]],Table1[[#This Row],[2022 Tax Bill]])</f>
        <v>35926.06</v>
      </c>
      <c r="AH499" s="2">
        <f>IF(Table1[[#This Row],[Year Accepted]]=2022,Table1[[#This Row],[2022 Tax Bill]],Table1[[#This Row],[2023 Tax Bill]])</f>
        <v>41213.980000000003</v>
      </c>
    </row>
    <row r="500" spans="1:34" x14ac:dyDescent="0.25">
      <c r="A500" s="3" t="s">
        <v>25</v>
      </c>
      <c r="B500" s="3" t="s">
        <v>26</v>
      </c>
      <c r="C500" s="3" t="s">
        <v>145</v>
      </c>
      <c r="D500" s="3" t="s">
        <v>1044</v>
      </c>
      <c r="E500" s="3" t="s">
        <v>1045</v>
      </c>
      <c r="F500" s="3" t="s">
        <v>1046</v>
      </c>
      <c r="G500" s="3">
        <v>2022</v>
      </c>
      <c r="H500" s="3">
        <v>2021</v>
      </c>
      <c r="I500" s="4">
        <v>291436</v>
      </c>
      <c r="J500" s="3" t="s">
        <v>203</v>
      </c>
      <c r="K500" s="4">
        <v>58605.11</v>
      </c>
      <c r="L500" s="4">
        <v>189431</v>
      </c>
      <c r="M500" s="3" t="s">
        <v>203</v>
      </c>
      <c r="N500" s="4">
        <v>38962.57</v>
      </c>
      <c r="O500" s="4">
        <v>189431</v>
      </c>
      <c r="P500" s="3" t="s">
        <v>203</v>
      </c>
      <c r="Q500" s="4">
        <v>39968.1</v>
      </c>
      <c r="R500" s="3">
        <v>-87.660894786869704</v>
      </c>
      <c r="S500" s="3">
        <v>41.768851282428002</v>
      </c>
      <c r="T500" s="3" t="s">
        <v>1047</v>
      </c>
      <c r="U500" s="3" t="s">
        <v>33</v>
      </c>
      <c r="V500" s="3" t="s">
        <v>164</v>
      </c>
      <c r="W500" s="3" t="s">
        <v>1048</v>
      </c>
      <c r="X500" s="3" t="s">
        <v>47</v>
      </c>
      <c r="Y500" s="3" t="s">
        <v>110</v>
      </c>
      <c r="Z500" s="3" t="s">
        <v>111</v>
      </c>
      <c r="AA500" s="8">
        <f>Table1[[#This Row],[2022 AV (BOR final)]]-Table1[[#This Row],[2021 AV (BOR final)]]</f>
        <v>-102005</v>
      </c>
      <c r="AB500" s="8">
        <f>Table1[[#This Row],[2023 AV (BOR final)]]-Table1[[#This Row],[2022 AV (BOR final)]]</f>
        <v>0</v>
      </c>
      <c r="AC500" s="8">
        <f>Table1[[#This Row],[2022 Tax Bill]]-Table1[[#This Row],[2021 Tax Bill]]</f>
        <v>-19642.54</v>
      </c>
      <c r="AD500" s="3">
        <f>COUNTIF(D:D,Table1[[#This Row],[Project Name]])</f>
        <v>1</v>
      </c>
      <c r="AE500" s="2">
        <f>IF(Table1[[#This Row],[Year Accepted]]=2022,Table1[[#This Row],[2021 AV (BOR final)]],Table1[[#This Row],[2022 AV (BOR final)]])</f>
        <v>291436</v>
      </c>
      <c r="AF500" s="2">
        <f>IF(Table1[[#This Row],[Year Accepted]]=2022,Table1[[#This Row],[2022 AV (BOR final)]],Table1[[#This Row],[2023 AV (BOR final)]])</f>
        <v>189431</v>
      </c>
      <c r="AG500" s="2">
        <f>IF(Table1[[#This Row],[Year Accepted]]=2022,Table1[[#This Row],[2021 Tax Bill]],Table1[[#This Row],[2022 Tax Bill]])</f>
        <v>58605.11</v>
      </c>
      <c r="AH500" s="2">
        <f>IF(Table1[[#This Row],[Year Accepted]]=2022,Table1[[#This Row],[2022 Tax Bill]],Table1[[#This Row],[2023 Tax Bill]])</f>
        <v>38962.57</v>
      </c>
    </row>
    <row r="501" spans="1:34" x14ac:dyDescent="0.25">
      <c r="A501" s="3" t="s">
        <v>25</v>
      </c>
      <c r="B501" s="3" t="s">
        <v>71</v>
      </c>
      <c r="C501" s="3" t="s">
        <v>145</v>
      </c>
      <c r="D501" s="3" t="s">
        <v>4629</v>
      </c>
      <c r="E501" s="3" t="s">
        <v>4630</v>
      </c>
      <c r="F501" s="3" t="s">
        <v>4631</v>
      </c>
      <c r="G501" s="3">
        <v>2022</v>
      </c>
      <c r="H501" s="3">
        <v>2021</v>
      </c>
      <c r="I501" s="4">
        <v>1539999</v>
      </c>
      <c r="J501" s="3" t="s">
        <v>197</v>
      </c>
      <c r="K501" s="4">
        <v>309679.65999999997</v>
      </c>
      <c r="L501" s="4">
        <v>1155062</v>
      </c>
      <c r="M501" s="3" t="s">
        <v>197</v>
      </c>
      <c r="N501" s="4">
        <v>237575.82</v>
      </c>
      <c r="O501" s="4">
        <v>1155062</v>
      </c>
      <c r="P501" s="3" t="s">
        <v>197</v>
      </c>
      <c r="Q501" s="4">
        <v>243706.78</v>
      </c>
      <c r="R501" s="3">
        <v>-87.640266837227699</v>
      </c>
      <c r="S501" s="3">
        <v>41.775263157334301</v>
      </c>
      <c r="T501" s="3" t="s">
        <v>4632</v>
      </c>
      <c r="U501" s="3" t="s">
        <v>33</v>
      </c>
      <c r="V501" s="3" t="s">
        <v>108</v>
      </c>
      <c r="W501" s="3" t="s">
        <v>1528</v>
      </c>
      <c r="X501" s="3" t="s">
        <v>47</v>
      </c>
      <c r="Y501" s="3" t="s">
        <v>354</v>
      </c>
      <c r="Z501" s="3" t="s">
        <v>38</v>
      </c>
      <c r="AA501" s="8">
        <f>Table1[[#This Row],[2022 AV (BOR final)]]-Table1[[#This Row],[2021 AV (BOR final)]]</f>
        <v>-384937</v>
      </c>
      <c r="AB501" s="8">
        <f>Table1[[#This Row],[2023 AV (BOR final)]]-Table1[[#This Row],[2022 AV (BOR final)]]</f>
        <v>0</v>
      </c>
      <c r="AC501" s="8">
        <f>Table1[[#This Row],[2022 Tax Bill]]-Table1[[#This Row],[2021 Tax Bill]]</f>
        <v>-72103.839999999967</v>
      </c>
      <c r="AD501" s="3">
        <f>COUNTIF(D:D,Table1[[#This Row],[Project Name]])</f>
        <v>1</v>
      </c>
      <c r="AE501" s="2">
        <f>IF(Table1[[#This Row],[Year Accepted]]=2022,Table1[[#This Row],[2021 AV (BOR final)]],Table1[[#This Row],[2022 AV (BOR final)]])</f>
        <v>1539999</v>
      </c>
      <c r="AF501" s="2">
        <f>IF(Table1[[#This Row],[Year Accepted]]=2022,Table1[[#This Row],[2022 AV (BOR final)]],Table1[[#This Row],[2023 AV (BOR final)]])</f>
        <v>1155062</v>
      </c>
      <c r="AG501" s="2">
        <f>IF(Table1[[#This Row],[Year Accepted]]=2022,Table1[[#This Row],[2021 Tax Bill]],Table1[[#This Row],[2022 Tax Bill]])</f>
        <v>309679.65999999997</v>
      </c>
      <c r="AH501" s="2">
        <f>IF(Table1[[#This Row],[Year Accepted]]=2022,Table1[[#This Row],[2022 Tax Bill]],Table1[[#This Row],[2023 Tax Bill]])</f>
        <v>237575.82</v>
      </c>
    </row>
    <row r="502" spans="1:34" x14ac:dyDescent="0.25">
      <c r="A502" s="3" t="s">
        <v>25</v>
      </c>
      <c r="B502" s="3" t="s">
        <v>26</v>
      </c>
      <c r="C502" s="3" t="s">
        <v>145</v>
      </c>
      <c r="D502" s="3" t="s">
        <v>146</v>
      </c>
      <c r="E502" s="3" t="s">
        <v>2384</v>
      </c>
      <c r="F502" s="3" t="s">
        <v>2385</v>
      </c>
      <c r="G502" s="3">
        <v>2022</v>
      </c>
      <c r="H502" s="3">
        <v>2021</v>
      </c>
      <c r="I502" s="4">
        <v>10021</v>
      </c>
      <c r="J502" s="3" t="s">
        <v>76</v>
      </c>
      <c r="K502" s="4">
        <v>2015.13</v>
      </c>
      <c r="L502" s="4">
        <v>6513</v>
      </c>
      <c r="M502" s="3" t="s">
        <v>76</v>
      </c>
      <c r="N502" s="4">
        <v>1339.6</v>
      </c>
      <c r="O502" s="4">
        <v>6513</v>
      </c>
      <c r="P502" s="3" t="s">
        <v>76</v>
      </c>
      <c r="Q502" s="4">
        <v>1374.17</v>
      </c>
      <c r="R502" s="3">
        <v>-87.630020343129701</v>
      </c>
      <c r="S502" s="3">
        <v>41.758866352232502</v>
      </c>
      <c r="T502" s="3" t="s">
        <v>2386</v>
      </c>
      <c r="U502" s="3" t="s">
        <v>33</v>
      </c>
      <c r="V502" s="3" t="s">
        <v>108</v>
      </c>
      <c r="W502" s="3" t="s">
        <v>109</v>
      </c>
      <c r="X502" s="3" t="s">
        <v>36</v>
      </c>
      <c r="Y502" s="3" t="s">
        <v>151</v>
      </c>
      <c r="Z502" s="3" t="s">
        <v>111</v>
      </c>
      <c r="AA502" s="8">
        <f>Table1[[#This Row],[2022 AV (BOR final)]]-Table1[[#This Row],[2021 AV (BOR final)]]</f>
        <v>-3508</v>
      </c>
      <c r="AB502" s="8">
        <f>Table1[[#This Row],[2023 AV (BOR final)]]-Table1[[#This Row],[2022 AV (BOR final)]]</f>
        <v>0</v>
      </c>
      <c r="AC502" s="8">
        <f>Table1[[#This Row],[2022 Tax Bill]]-Table1[[#This Row],[2021 Tax Bill]]</f>
        <v>-675.5300000000002</v>
      </c>
      <c r="AD502" s="3">
        <f>COUNTIF(D:D,Table1[[#This Row],[Project Name]])</f>
        <v>6</v>
      </c>
      <c r="AE502" s="2">
        <f>IF(Table1[[#This Row],[Year Accepted]]=2022,Table1[[#This Row],[2021 AV (BOR final)]],Table1[[#This Row],[2022 AV (BOR final)]])</f>
        <v>10021</v>
      </c>
      <c r="AF502" s="2">
        <f>IF(Table1[[#This Row],[Year Accepted]]=2022,Table1[[#This Row],[2022 AV (BOR final)]],Table1[[#This Row],[2023 AV (BOR final)]])</f>
        <v>6513</v>
      </c>
      <c r="AG502" s="2">
        <f>IF(Table1[[#This Row],[Year Accepted]]=2022,Table1[[#This Row],[2021 Tax Bill]],Table1[[#This Row],[2022 Tax Bill]])</f>
        <v>2015.13</v>
      </c>
      <c r="AH502" s="2">
        <f>IF(Table1[[#This Row],[Year Accepted]]=2022,Table1[[#This Row],[2022 Tax Bill]],Table1[[#This Row],[2023 Tax Bill]])</f>
        <v>1339.6</v>
      </c>
    </row>
    <row r="503" spans="1:34" x14ac:dyDescent="0.25">
      <c r="A503" s="3" t="s">
        <v>25</v>
      </c>
      <c r="B503" s="3" t="s">
        <v>26</v>
      </c>
      <c r="C503" s="3" t="s">
        <v>145</v>
      </c>
      <c r="D503" s="3" t="s">
        <v>146</v>
      </c>
      <c r="E503" s="3" t="s">
        <v>4959</v>
      </c>
      <c r="F503" s="3" t="s">
        <v>4960</v>
      </c>
      <c r="G503" s="3">
        <v>2022</v>
      </c>
      <c r="H503" s="3">
        <v>2021</v>
      </c>
      <c r="I503" s="4">
        <v>9722</v>
      </c>
      <c r="J503" s="3" t="s">
        <v>76</v>
      </c>
      <c r="K503" s="4">
        <v>1954.99</v>
      </c>
      <c r="L503" s="4">
        <v>6318</v>
      </c>
      <c r="M503" s="3" t="s">
        <v>76</v>
      </c>
      <c r="N503" s="4">
        <v>1299.51</v>
      </c>
      <c r="O503" s="4">
        <v>6318</v>
      </c>
      <c r="P503" s="3" t="s">
        <v>76</v>
      </c>
      <c r="Q503" s="4">
        <v>1333.04</v>
      </c>
      <c r="R503" s="3">
        <v>-87.630028160616305</v>
      </c>
      <c r="S503" s="3">
        <v>41.7587904066555</v>
      </c>
      <c r="T503" s="3" t="s">
        <v>4961</v>
      </c>
      <c r="U503" s="3" t="s">
        <v>33</v>
      </c>
      <c r="V503" s="3" t="s">
        <v>108</v>
      </c>
      <c r="W503" s="3" t="s">
        <v>109</v>
      </c>
      <c r="X503" s="3" t="s">
        <v>36</v>
      </c>
      <c r="Y503" s="3" t="s">
        <v>151</v>
      </c>
      <c r="Z503" s="3" t="s">
        <v>111</v>
      </c>
      <c r="AA503" s="8">
        <f>Table1[[#This Row],[2022 AV (BOR final)]]-Table1[[#This Row],[2021 AV (BOR final)]]</f>
        <v>-3404</v>
      </c>
      <c r="AB503" s="8">
        <f>Table1[[#This Row],[2023 AV (BOR final)]]-Table1[[#This Row],[2022 AV (BOR final)]]</f>
        <v>0</v>
      </c>
      <c r="AC503" s="8">
        <f>Table1[[#This Row],[2022 Tax Bill]]-Table1[[#This Row],[2021 Tax Bill]]</f>
        <v>-655.48</v>
      </c>
      <c r="AD503" s="3">
        <f>COUNTIF(D:D,Table1[[#This Row],[Project Name]])</f>
        <v>6</v>
      </c>
      <c r="AE503" s="2">
        <f>IF(Table1[[#This Row],[Year Accepted]]=2022,Table1[[#This Row],[2021 AV (BOR final)]],Table1[[#This Row],[2022 AV (BOR final)]])</f>
        <v>9722</v>
      </c>
      <c r="AF503" s="2">
        <f>IF(Table1[[#This Row],[Year Accepted]]=2022,Table1[[#This Row],[2022 AV (BOR final)]],Table1[[#This Row],[2023 AV (BOR final)]])</f>
        <v>6318</v>
      </c>
      <c r="AG503" s="2">
        <f>IF(Table1[[#This Row],[Year Accepted]]=2022,Table1[[#This Row],[2021 Tax Bill]],Table1[[#This Row],[2022 Tax Bill]])</f>
        <v>1954.99</v>
      </c>
      <c r="AH503" s="2">
        <f>IF(Table1[[#This Row],[Year Accepted]]=2022,Table1[[#This Row],[2022 Tax Bill]],Table1[[#This Row],[2023 Tax Bill]])</f>
        <v>1299.51</v>
      </c>
    </row>
    <row r="504" spans="1:34" x14ac:dyDescent="0.25">
      <c r="A504" s="3" t="s">
        <v>25</v>
      </c>
      <c r="B504" s="3" t="s">
        <v>26</v>
      </c>
      <c r="C504" s="3" t="s">
        <v>145</v>
      </c>
      <c r="D504" s="3" t="s">
        <v>146</v>
      </c>
      <c r="E504" s="3" t="s">
        <v>3290</v>
      </c>
      <c r="F504" s="3" t="s">
        <v>3291</v>
      </c>
      <c r="G504" s="3">
        <v>2022</v>
      </c>
      <c r="H504" s="3">
        <v>2021</v>
      </c>
      <c r="I504" s="4">
        <v>10269</v>
      </c>
      <c r="J504" s="3" t="s">
        <v>76</v>
      </c>
      <c r="K504" s="4">
        <v>2065.02</v>
      </c>
      <c r="L504" s="4">
        <v>6674</v>
      </c>
      <c r="M504" s="3" t="s">
        <v>76</v>
      </c>
      <c r="N504" s="4">
        <v>1372.74</v>
      </c>
      <c r="O504" s="4">
        <v>6674</v>
      </c>
      <c r="P504" s="3" t="s">
        <v>76</v>
      </c>
      <c r="Q504" s="4">
        <v>1408.16</v>
      </c>
      <c r="R504" s="3">
        <v>-87.630036161528295</v>
      </c>
      <c r="S504" s="3">
        <v>41.758714414745398</v>
      </c>
      <c r="T504" s="3" t="s">
        <v>3292</v>
      </c>
      <c r="U504" s="3" t="s">
        <v>33</v>
      </c>
      <c r="V504" s="3" t="s">
        <v>108</v>
      </c>
      <c r="W504" s="3" t="s">
        <v>109</v>
      </c>
      <c r="X504" s="3" t="s">
        <v>36</v>
      </c>
      <c r="Y504" s="3" t="s">
        <v>151</v>
      </c>
      <c r="Z504" s="3" t="s">
        <v>111</v>
      </c>
      <c r="AA504" s="8">
        <f>Table1[[#This Row],[2022 AV (BOR final)]]-Table1[[#This Row],[2021 AV (BOR final)]]</f>
        <v>-3595</v>
      </c>
      <c r="AB504" s="8">
        <f>Table1[[#This Row],[2023 AV (BOR final)]]-Table1[[#This Row],[2022 AV (BOR final)]]</f>
        <v>0</v>
      </c>
      <c r="AC504" s="8">
        <f>Table1[[#This Row],[2022 Tax Bill]]-Table1[[#This Row],[2021 Tax Bill]]</f>
        <v>-692.28</v>
      </c>
      <c r="AD504" s="3">
        <f>COUNTIF(D:D,Table1[[#This Row],[Project Name]])</f>
        <v>6</v>
      </c>
      <c r="AE504" s="2">
        <f>IF(Table1[[#This Row],[Year Accepted]]=2022,Table1[[#This Row],[2021 AV (BOR final)]],Table1[[#This Row],[2022 AV (BOR final)]])</f>
        <v>10269</v>
      </c>
      <c r="AF504" s="2">
        <f>IF(Table1[[#This Row],[Year Accepted]]=2022,Table1[[#This Row],[2022 AV (BOR final)]],Table1[[#This Row],[2023 AV (BOR final)]])</f>
        <v>6674</v>
      </c>
      <c r="AG504" s="2">
        <f>IF(Table1[[#This Row],[Year Accepted]]=2022,Table1[[#This Row],[2021 Tax Bill]],Table1[[#This Row],[2022 Tax Bill]])</f>
        <v>2065.02</v>
      </c>
      <c r="AH504" s="2">
        <f>IF(Table1[[#This Row],[Year Accepted]]=2022,Table1[[#This Row],[2022 Tax Bill]],Table1[[#This Row],[2023 Tax Bill]])</f>
        <v>1372.74</v>
      </c>
    </row>
    <row r="505" spans="1:34" x14ac:dyDescent="0.25">
      <c r="A505" s="3" t="s">
        <v>25</v>
      </c>
      <c r="B505" s="3" t="s">
        <v>26</v>
      </c>
      <c r="C505" s="3" t="s">
        <v>145</v>
      </c>
      <c r="D505" s="3" t="s">
        <v>146</v>
      </c>
      <c r="E505" s="3" t="s">
        <v>4659</v>
      </c>
      <c r="F505" s="3" t="s">
        <v>4660</v>
      </c>
      <c r="G505" s="3">
        <v>2022</v>
      </c>
      <c r="H505" s="3">
        <v>2021</v>
      </c>
      <c r="I505" s="4">
        <v>5967</v>
      </c>
      <c r="J505" s="3" t="s">
        <v>76</v>
      </c>
      <c r="K505" s="4">
        <v>1199.9000000000001</v>
      </c>
      <c r="L505" s="4">
        <v>3879</v>
      </c>
      <c r="M505" s="3" t="s">
        <v>76</v>
      </c>
      <c r="N505" s="4">
        <v>797.84</v>
      </c>
      <c r="O505" s="4">
        <v>3879</v>
      </c>
      <c r="P505" s="3" t="s">
        <v>76</v>
      </c>
      <c r="Q505" s="4">
        <v>818.42</v>
      </c>
      <c r="R505" s="3">
        <v>-87.630044148402206</v>
      </c>
      <c r="S505" s="3">
        <v>41.758638399718301</v>
      </c>
      <c r="T505" s="3" t="s">
        <v>4661</v>
      </c>
      <c r="U505" s="3" t="s">
        <v>33</v>
      </c>
      <c r="V505" s="3" t="s">
        <v>108</v>
      </c>
      <c r="W505" s="3" t="s">
        <v>109</v>
      </c>
      <c r="X505" s="3" t="s">
        <v>36</v>
      </c>
      <c r="Y505" s="3" t="s">
        <v>151</v>
      </c>
      <c r="Z505" s="3" t="s">
        <v>111</v>
      </c>
      <c r="AA505" s="8">
        <f>Table1[[#This Row],[2022 AV (BOR final)]]-Table1[[#This Row],[2021 AV (BOR final)]]</f>
        <v>-2088</v>
      </c>
      <c r="AB505" s="8">
        <f>Table1[[#This Row],[2023 AV (BOR final)]]-Table1[[#This Row],[2022 AV (BOR final)]]</f>
        <v>0</v>
      </c>
      <c r="AC505" s="8">
        <f>Table1[[#This Row],[2022 Tax Bill]]-Table1[[#This Row],[2021 Tax Bill]]</f>
        <v>-402.06000000000006</v>
      </c>
      <c r="AD505" s="3">
        <f>COUNTIF(D:D,Table1[[#This Row],[Project Name]])</f>
        <v>6</v>
      </c>
      <c r="AE505" s="2">
        <f>IF(Table1[[#This Row],[Year Accepted]]=2022,Table1[[#This Row],[2021 AV (BOR final)]],Table1[[#This Row],[2022 AV (BOR final)]])</f>
        <v>5967</v>
      </c>
      <c r="AF505" s="2">
        <f>IF(Table1[[#This Row],[Year Accepted]]=2022,Table1[[#This Row],[2022 AV (BOR final)]],Table1[[#This Row],[2023 AV (BOR final)]])</f>
        <v>3879</v>
      </c>
      <c r="AG505" s="2">
        <f>IF(Table1[[#This Row],[Year Accepted]]=2022,Table1[[#This Row],[2021 Tax Bill]],Table1[[#This Row],[2022 Tax Bill]])</f>
        <v>1199.9000000000001</v>
      </c>
      <c r="AH505" s="2">
        <f>IF(Table1[[#This Row],[Year Accepted]]=2022,Table1[[#This Row],[2022 Tax Bill]],Table1[[#This Row],[2023 Tax Bill]])</f>
        <v>797.84</v>
      </c>
    </row>
    <row r="506" spans="1:34" x14ac:dyDescent="0.25">
      <c r="A506" s="3" t="s">
        <v>25</v>
      </c>
      <c r="B506" s="3" t="s">
        <v>26</v>
      </c>
      <c r="C506" s="3" t="s">
        <v>145</v>
      </c>
      <c r="D506" s="3" t="s">
        <v>146</v>
      </c>
      <c r="E506" s="3" t="s">
        <v>1426</v>
      </c>
      <c r="F506" s="3" t="s">
        <v>1427</v>
      </c>
      <c r="G506" s="3">
        <v>2022</v>
      </c>
      <c r="H506" s="3">
        <v>2021</v>
      </c>
      <c r="I506" s="4">
        <v>3460</v>
      </c>
      <c r="J506" s="3" t="s">
        <v>149</v>
      </c>
      <c r="K506" s="4">
        <v>695.75</v>
      </c>
      <c r="L506" s="4">
        <v>2250</v>
      </c>
      <c r="M506" s="3" t="s">
        <v>149</v>
      </c>
      <c r="N506" s="4">
        <v>462.76</v>
      </c>
      <c r="O506" s="4">
        <v>2250</v>
      </c>
      <c r="P506" s="3" t="s">
        <v>149</v>
      </c>
      <c r="Q506" s="4">
        <v>474.75</v>
      </c>
      <c r="R506" s="3">
        <v>-87.629993909963204</v>
      </c>
      <c r="S506" s="3">
        <v>41.758420128377601</v>
      </c>
      <c r="T506" s="3" t="s">
        <v>1428</v>
      </c>
      <c r="U506" s="3" t="s">
        <v>33</v>
      </c>
      <c r="V506" s="3" t="s">
        <v>108</v>
      </c>
      <c r="W506" s="3" t="s">
        <v>109</v>
      </c>
      <c r="X506" s="3" t="s">
        <v>36</v>
      </c>
      <c r="Y506" s="3" t="s">
        <v>151</v>
      </c>
      <c r="Z506" s="3" t="s">
        <v>111</v>
      </c>
      <c r="AA506" s="8">
        <f>Table1[[#This Row],[2022 AV (BOR final)]]-Table1[[#This Row],[2021 AV (BOR final)]]</f>
        <v>-1210</v>
      </c>
      <c r="AB506" s="8">
        <f>Table1[[#This Row],[2023 AV (BOR final)]]-Table1[[#This Row],[2022 AV (BOR final)]]</f>
        <v>0</v>
      </c>
      <c r="AC506" s="8">
        <f>Table1[[#This Row],[2022 Tax Bill]]-Table1[[#This Row],[2021 Tax Bill]]</f>
        <v>-232.99</v>
      </c>
      <c r="AD506" s="3">
        <f>COUNTIF(D:D,Table1[[#This Row],[Project Name]])</f>
        <v>6</v>
      </c>
      <c r="AE506" s="2">
        <f>IF(Table1[[#This Row],[Year Accepted]]=2022,Table1[[#This Row],[2021 AV (BOR final)]],Table1[[#This Row],[2022 AV (BOR final)]])</f>
        <v>3460</v>
      </c>
      <c r="AF506" s="2">
        <f>IF(Table1[[#This Row],[Year Accepted]]=2022,Table1[[#This Row],[2022 AV (BOR final)]],Table1[[#This Row],[2023 AV (BOR final)]])</f>
        <v>2250</v>
      </c>
      <c r="AG506" s="2">
        <f>IF(Table1[[#This Row],[Year Accepted]]=2022,Table1[[#This Row],[2021 Tax Bill]],Table1[[#This Row],[2022 Tax Bill]])</f>
        <v>695.75</v>
      </c>
      <c r="AH506" s="2">
        <f>IF(Table1[[#This Row],[Year Accepted]]=2022,Table1[[#This Row],[2022 Tax Bill]],Table1[[#This Row],[2023 Tax Bill]])</f>
        <v>462.76</v>
      </c>
    </row>
    <row r="507" spans="1:34" x14ac:dyDescent="0.25">
      <c r="A507" s="3" t="s">
        <v>25</v>
      </c>
      <c r="B507" s="3" t="s">
        <v>26</v>
      </c>
      <c r="C507" s="3" t="s">
        <v>145</v>
      </c>
      <c r="D507" s="3" t="s">
        <v>146</v>
      </c>
      <c r="E507" s="3" t="s">
        <v>147</v>
      </c>
      <c r="F507" s="3" t="s">
        <v>148</v>
      </c>
      <c r="G507" s="3">
        <v>2022</v>
      </c>
      <c r="H507" s="3">
        <v>2021</v>
      </c>
      <c r="I507" s="4">
        <v>4034</v>
      </c>
      <c r="J507" s="3" t="s">
        <v>149</v>
      </c>
      <c r="K507" s="4">
        <v>811.21</v>
      </c>
      <c r="L507" s="4">
        <v>2622</v>
      </c>
      <c r="M507" s="3" t="s">
        <v>149</v>
      </c>
      <c r="N507" s="4">
        <v>539.29999999999995</v>
      </c>
      <c r="O507" s="4">
        <v>2622</v>
      </c>
      <c r="P507" s="3" t="s">
        <v>149</v>
      </c>
      <c r="Q507" s="4">
        <v>553.23</v>
      </c>
      <c r="R507" s="3">
        <v>-87.629835489583797</v>
      </c>
      <c r="S507" s="3">
        <v>41.758422712687697</v>
      </c>
      <c r="T507" s="3" t="s">
        <v>150</v>
      </c>
      <c r="U507" s="3" t="s">
        <v>33</v>
      </c>
      <c r="V507" s="3" t="s">
        <v>108</v>
      </c>
      <c r="W507" s="3" t="s">
        <v>109</v>
      </c>
      <c r="X507" s="3" t="s">
        <v>36</v>
      </c>
      <c r="Y507" s="3" t="s">
        <v>151</v>
      </c>
      <c r="Z507" s="3" t="s">
        <v>111</v>
      </c>
      <c r="AA507" s="8">
        <f>Table1[[#This Row],[2022 AV (BOR final)]]-Table1[[#This Row],[2021 AV (BOR final)]]</f>
        <v>-1412</v>
      </c>
      <c r="AB507" s="8">
        <f>Table1[[#This Row],[2023 AV (BOR final)]]-Table1[[#This Row],[2022 AV (BOR final)]]</f>
        <v>0</v>
      </c>
      <c r="AC507" s="8">
        <f>Table1[[#This Row],[2022 Tax Bill]]-Table1[[#This Row],[2021 Tax Bill]]</f>
        <v>-271.91000000000008</v>
      </c>
      <c r="AD507" s="3">
        <f>COUNTIF(D:D,Table1[[#This Row],[Project Name]])</f>
        <v>6</v>
      </c>
      <c r="AE507" s="2">
        <f>IF(Table1[[#This Row],[Year Accepted]]=2022,Table1[[#This Row],[2021 AV (BOR final)]],Table1[[#This Row],[2022 AV (BOR final)]])</f>
        <v>4034</v>
      </c>
      <c r="AF507" s="2">
        <f>IF(Table1[[#This Row],[Year Accepted]]=2022,Table1[[#This Row],[2022 AV (BOR final)]],Table1[[#This Row],[2023 AV (BOR final)]])</f>
        <v>2622</v>
      </c>
      <c r="AG507" s="2">
        <f>IF(Table1[[#This Row],[Year Accepted]]=2022,Table1[[#This Row],[2021 Tax Bill]],Table1[[#This Row],[2022 Tax Bill]])</f>
        <v>811.21</v>
      </c>
      <c r="AH507" s="2">
        <f>IF(Table1[[#This Row],[Year Accepted]]=2022,Table1[[#This Row],[2022 Tax Bill]],Table1[[#This Row],[2023 Tax Bill]])</f>
        <v>539.29999999999995</v>
      </c>
    </row>
    <row r="508" spans="1:34" x14ac:dyDescent="0.25">
      <c r="A508" s="3" t="s">
        <v>25</v>
      </c>
      <c r="B508" s="3" t="s">
        <v>26</v>
      </c>
      <c r="C508" s="3" t="s">
        <v>145</v>
      </c>
      <c r="D508" s="3" t="s">
        <v>890</v>
      </c>
      <c r="E508" s="3" t="s">
        <v>2957</v>
      </c>
      <c r="F508" s="3" t="s">
        <v>2958</v>
      </c>
      <c r="G508" s="3">
        <v>2022</v>
      </c>
      <c r="H508" s="3">
        <v>2021</v>
      </c>
      <c r="I508" s="4">
        <v>2476</v>
      </c>
      <c r="J508" s="3" t="s">
        <v>185</v>
      </c>
      <c r="K508" s="4">
        <v>497.92</v>
      </c>
      <c r="L508" s="4">
        <v>2476</v>
      </c>
      <c r="M508" s="3" t="s">
        <v>185</v>
      </c>
      <c r="N508" s="4">
        <v>509.26</v>
      </c>
      <c r="O508" s="4">
        <v>2476</v>
      </c>
      <c r="P508" s="3" t="s">
        <v>185</v>
      </c>
      <c r="Q508" s="4">
        <v>522.39</v>
      </c>
      <c r="R508" s="3">
        <v>-87.627228682736302</v>
      </c>
      <c r="S508" s="3">
        <v>41.758462708766999</v>
      </c>
      <c r="T508" s="3" t="s">
        <v>2959</v>
      </c>
      <c r="U508" s="3" t="s">
        <v>33</v>
      </c>
      <c r="V508" s="3" t="s">
        <v>108</v>
      </c>
      <c r="W508" s="3" t="s">
        <v>109</v>
      </c>
      <c r="X508" s="3" t="s">
        <v>36</v>
      </c>
      <c r="Y508" s="3" t="s">
        <v>151</v>
      </c>
      <c r="Z508" s="3" t="s">
        <v>111</v>
      </c>
      <c r="AA508" s="8">
        <f>Table1[[#This Row],[2022 AV (BOR final)]]-Table1[[#This Row],[2021 AV (BOR final)]]</f>
        <v>0</v>
      </c>
      <c r="AB508" s="8">
        <f>Table1[[#This Row],[2023 AV (BOR final)]]-Table1[[#This Row],[2022 AV (BOR final)]]</f>
        <v>0</v>
      </c>
      <c r="AC508" s="8">
        <f>Table1[[#This Row],[2022 Tax Bill]]-Table1[[#This Row],[2021 Tax Bill]]</f>
        <v>11.339999999999975</v>
      </c>
      <c r="AD508" s="3">
        <f>COUNTIF(D:D,Table1[[#This Row],[Project Name]])</f>
        <v>3</v>
      </c>
      <c r="AE508" s="2">
        <f>IF(Table1[[#This Row],[Year Accepted]]=2022,Table1[[#This Row],[2021 AV (BOR final)]],Table1[[#This Row],[2022 AV (BOR final)]])</f>
        <v>2476</v>
      </c>
      <c r="AF508" s="2">
        <f>IF(Table1[[#This Row],[Year Accepted]]=2022,Table1[[#This Row],[2022 AV (BOR final)]],Table1[[#This Row],[2023 AV (BOR final)]])</f>
        <v>2476</v>
      </c>
      <c r="AG508" s="2">
        <f>IF(Table1[[#This Row],[Year Accepted]]=2022,Table1[[#This Row],[2021 Tax Bill]],Table1[[#This Row],[2022 Tax Bill]])</f>
        <v>497.92</v>
      </c>
      <c r="AH508" s="2">
        <f>IF(Table1[[#This Row],[Year Accepted]]=2022,Table1[[#This Row],[2022 Tax Bill]],Table1[[#This Row],[2023 Tax Bill]])</f>
        <v>509.26</v>
      </c>
    </row>
    <row r="509" spans="1:34" x14ac:dyDescent="0.25">
      <c r="A509" s="3" t="s">
        <v>25</v>
      </c>
      <c r="B509" s="3" t="s">
        <v>26</v>
      </c>
      <c r="C509" s="3" t="s">
        <v>145</v>
      </c>
      <c r="D509" s="3" t="s">
        <v>890</v>
      </c>
      <c r="E509" s="3" t="s">
        <v>891</v>
      </c>
      <c r="F509" s="3" t="s">
        <v>892</v>
      </c>
      <c r="G509" s="3">
        <v>2022</v>
      </c>
      <c r="H509" s="3">
        <v>2021</v>
      </c>
      <c r="I509" s="4">
        <v>13284</v>
      </c>
      <c r="J509" s="3" t="s">
        <v>67</v>
      </c>
      <c r="K509" s="4">
        <v>2671.3</v>
      </c>
      <c r="L509" s="4">
        <v>8635</v>
      </c>
      <c r="M509" s="3" t="s">
        <v>67</v>
      </c>
      <c r="N509" s="4">
        <v>1776.06</v>
      </c>
      <c r="O509" s="4">
        <v>8635</v>
      </c>
      <c r="P509" s="3" t="s">
        <v>67</v>
      </c>
      <c r="Q509" s="4">
        <v>1821.92</v>
      </c>
      <c r="R509" s="3">
        <v>-87.627136305754206</v>
      </c>
      <c r="S509" s="3">
        <v>41.7584642146726</v>
      </c>
      <c r="T509" s="3" t="s">
        <v>893</v>
      </c>
      <c r="U509" s="3" t="s">
        <v>33</v>
      </c>
      <c r="V509" s="3" t="s">
        <v>108</v>
      </c>
      <c r="W509" s="3" t="s">
        <v>109</v>
      </c>
      <c r="X509" s="3" t="s">
        <v>36</v>
      </c>
      <c r="Y509" s="3" t="s">
        <v>151</v>
      </c>
      <c r="Z509" s="3" t="s">
        <v>111</v>
      </c>
      <c r="AA509" s="8">
        <f>Table1[[#This Row],[2022 AV (BOR final)]]-Table1[[#This Row],[2021 AV (BOR final)]]</f>
        <v>-4649</v>
      </c>
      <c r="AB509" s="8">
        <f>Table1[[#This Row],[2023 AV (BOR final)]]-Table1[[#This Row],[2022 AV (BOR final)]]</f>
        <v>0</v>
      </c>
      <c r="AC509" s="8">
        <f>Table1[[#This Row],[2022 Tax Bill]]-Table1[[#This Row],[2021 Tax Bill]]</f>
        <v>-895.24000000000024</v>
      </c>
      <c r="AD509" s="3">
        <f>COUNTIF(D:D,Table1[[#This Row],[Project Name]])</f>
        <v>3</v>
      </c>
      <c r="AE509" s="2">
        <f>IF(Table1[[#This Row],[Year Accepted]]=2022,Table1[[#This Row],[2021 AV (BOR final)]],Table1[[#This Row],[2022 AV (BOR final)]])</f>
        <v>13284</v>
      </c>
      <c r="AF509" s="2">
        <f>IF(Table1[[#This Row],[Year Accepted]]=2022,Table1[[#This Row],[2022 AV (BOR final)]],Table1[[#This Row],[2023 AV (BOR final)]])</f>
        <v>8635</v>
      </c>
      <c r="AG509" s="2">
        <f>IF(Table1[[#This Row],[Year Accepted]]=2022,Table1[[#This Row],[2021 Tax Bill]],Table1[[#This Row],[2022 Tax Bill]])</f>
        <v>2671.3</v>
      </c>
      <c r="AH509" s="2">
        <f>IF(Table1[[#This Row],[Year Accepted]]=2022,Table1[[#This Row],[2022 Tax Bill]],Table1[[#This Row],[2023 Tax Bill]])</f>
        <v>1776.06</v>
      </c>
    </row>
    <row r="510" spans="1:34" x14ac:dyDescent="0.25">
      <c r="A510" s="3" t="s">
        <v>25</v>
      </c>
      <c r="B510" s="3" t="s">
        <v>26</v>
      </c>
      <c r="C510" s="3" t="s">
        <v>145</v>
      </c>
      <c r="D510" s="3" t="s">
        <v>890</v>
      </c>
      <c r="E510" s="3" t="s">
        <v>4380</v>
      </c>
      <c r="F510" s="3" t="s">
        <v>4381</v>
      </c>
      <c r="G510" s="3">
        <v>2022</v>
      </c>
      <c r="H510" s="3">
        <v>2021</v>
      </c>
      <c r="I510" s="4">
        <v>16209</v>
      </c>
      <c r="J510" s="3" t="s">
        <v>67</v>
      </c>
      <c r="K510" s="4">
        <v>3259.5</v>
      </c>
      <c r="L510" s="4">
        <v>10535</v>
      </c>
      <c r="M510" s="3" t="s">
        <v>67</v>
      </c>
      <c r="N510" s="4">
        <v>2166.85</v>
      </c>
      <c r="O510" s="4">
        <v>10535</v>
      </c>
      <c r="P510" s="3" t="s">
        <v>67</v>
      </c>
      <c r="Q510" s="4">
        <v>2222.8000000000002</v>
      </c>
      <c r="R510" s="3">
        <v>-87.626998471193403</v>
      </c>
      <c r="S510" s="3">
        <v>41.758466366208701</v>
      </c>
      <c r="T510" s="3" t="s">
        <v>4382</v>
      </c>
      <c r="U510" s="3" t="s">
        <v>33</v>
      </c>
      <c r="V510" s="3" t="s">
        <v>108</v>
      </c>
      <c r="W510" s="3" t="s">
        <v>109</v>
      </c>
      <c r="X510" s="3" t="s">
        <v>36</v>
      </c>
      <c r="Y510" s="3" t="s">
        <v>151</v>
      </c>
      <c r="Z510" s="3" t="s">
        <v>111</v>
      </c>
      <c r="AA510" s="8">
        <f>Table1[[#This Row],[2022 AV (BOR final)]]-Table1[[#This Row],[2021 AV (BOR final)]]</f>
        <v>-5674</v>
      </c>
      <c r="AB510" s="8">
        <f>Table1[[#This Row],[2023 AV (BOR final)]]-Table1[[#This Row],[2022 AV (BOR final)]]</f>
        <v>0</v>
      </c>
      <c r="AC510" s="8">
        <f>Table1[[#This Row],[2022 Tax Bill]]-Table1[[#This Row],[2021 Tax Bill]]</f>
        <v>-1092.6500000000001</v>
      </c>
      <c r="AD510" s="3">
        <f>COUNTIF(D:D,Table1[[#This Row],[Project Name]])</f>
        <v>3</v>
      </c>
      <c r="AE510" s="2">
        <f>IF(Table1[[#This Row],[Year Accepted]]=2022,Table1[[#This Row],[2021 AV (BOR final)]],Table1[[#This Row],[2022 AV (BOR final)]])</f>
        <v>16209</v>
      </c>
      <c r="AF510" s="2">
        <f>IF(Table1[[#This Row],[Year Accepted]]=2022,Table1[[#This Row],[2022 AV (BOR final)]],Table1[[#This Row],[2023 AV (BOR final)]])</f>
        <v>10535</v>
      </c>
      <c r="AG510" s="2">
        <f>IF(Table1[[#This Row],[Year Accepted]]=2022,Table1[[#This Row],[2021 Tax Bill]],Table1[[#This Row],[2022 Tax Bill]])</f>
        <v>3259.5</v>
      </c>
      <c r="AH510" s="2">
        <f>IF(Table1[[#This Row],[Year Accepted]]=2022,Table1[[#This Row],[2022 Tax Bill]],Table1[[#This Row],[2023 Tax Bill]])</f>
        <v>2166.85</v>
      </c>
    </row>
    <row r="511" spans="1:34" x14ac:dyDescent="0.25">
      <c r="A511" s="3" t="s">
        <v>25</v>
      </c>
      <c r="B511" s="3" t="s">
        <v>26</v>
      </c>
      <c r="C511" s="3" t="s">
        <v>145</v>
      </c>
      <c r="D511" s="3" t="s">
        <v>5210</v>
      </c>
      <c r="E511" s="3" t="s">
        <v>5211</v>
      </c>
      <c r="F511" s="3" t="s">
        <v>5212</v>
      </c>
      <c r="G511" s="3">
        <v>2022</v>
      </c>
      <c r="H511" s="3">
        <v>2021</v>
      </c>
      <c r="I511" s="4">
        <v>133811</v>
      </c>
      <c r="J511" s="3" t="s">
        <v>31</v>
      </c>
      <c r="K511" s="4">
        <v>26908.14</v>
      </c>
      <c r="L511" s="4">
        <v>86977</v>
      </c>
      <c r="M511" s="3" t="s">
        <v>31</v>
      </c>
      <c r="N511" s="4">
        <v>17889.650000000001</v>
      </c>
      <c r="O511" s="4">
        <v>84301</v>
      </c>
      <c r="P511" s="3" t="s">
        <v>31</v>
      </c>
      <c r="Q511" s="4">
        <v>17786.68</v>
      </c>
      <c r="R511" s="3">
        <v>-87.636060312613495</v>
      </c>
      <c r="S511" s="3">
        <v>41.757825643984297</v>
      </c>
      <c r="T511" s="3" t="s">
        <v>5213</v>
      </c>
      <c r="U511" s="3" t="s">
        <v>33</v>
      </c>
      <c r="V511" s="3" t="s">
        <v>108</v>
      </c>
      <c r="W511" s="3" t="s">
        <v>109</v>
      </c>
      <c r="X511" s="3" t="s">
        <v>36</v>
      </c>
      <c r="Y511" s="3" t="s">
        <v>151</v>
      </c>
      <c r="Z511" s="3" t="s">
        <v>111</v>
      </c>
      <c r="AA511" s="8">
        <f>Table1[[#This Row],[2022 AV (BOR final)]]-Table1[[#This Row],[2021 AV (BOR final)]]</f>
        <v>-46834</v>
      </c>
      <c r="AB511" s="8">
        <f>Table1[[#This Row],[2023 AV (BOR final)]]-Table1[[#This Row],[2022 AV (BOR final)]]</f>
        <v>-2676</v>
      </c>
      <c r="AC511" s="8">
        <f>Table1[[#This Row],[2022 Tax Bill]]-Table1[[#This Row],[2021 Tax Bill]]</f>
        <v>-9018.489999999998</v>
      </c>
      <c r="AD511" s="3">
        <f>COUNTIF(D:D,Table1[[#This Row],[Project Name]])</f>
        <v>1</v>
      </c>
      <c r="AE511" s="2">
        <f>IF(Table1[[#This Row],[Year Accepted]]=2022,Table1[[#This Row],[2021 AV (BOR final)]],Table1[[#This Row],[2022 AV (BOR final)]])</f>
        <v>133811</v>
      </c>
      <c r="AF511" s="2">
        <f>IF(Table1[[#This Row],[Year Accepted]]=2022,Table1[[#This Row],[2022 AV (BOR final)]],Table1[[#This Row],[2023 AV (BOR final)]])</f>
        <v>86977</v>
      </c>
      <c r="AG511" s="2">
        <f>IF(Table1[[#This Row],[Year Accepted]]=2022,Table1[[#This Row],[2021 Tax Bill]],Table1[[#This Row],[2022 Tax Bill]])</f>
        <v>26908.14</v>
      </c>
      <c r="AH511" s="2">
        <f>IF(Table1[[#This Row],[Year Accepted]]=2022,Table1[[#This Row],[2022 Tax Bill]],Table1[[#This Row],[2023 Tax Bill]])</f>
        <v>17889.650000000001</v>
      </c>
    </row>
    <row r="512" spans="1:34" x14ac:dyDescent="0.25">
      <c r="A512" s="3" t="s">
        <v>25</v>
      </c>
      <c r="B512" s="3" t="s">
        <v>26</v>
      </c>
      <c r="C512" s="3" t="s">
        <v>145</v>
      </c>
      <c r="D512" s="3" t="s">
        <v>1505</v>
      </c>
      <c r="E512" s="3" t="s">
        <v>2241</v>
      </c>
      <c r="F512" s="3" t="s">
        <v>2242</v>
      </c>
      <c r="G512" s="3">
        <v>2022</v>
      </c>
      <c r="H512" s="3">
        <v>2021</v>
      </c>
      <c r="I512" s="4">
        <v>71320</v>
      </c>
      <c r="J512" s="3" t="s">
        <v>52</v>
      </c>
      <c r="K512" s="4">
        <v>14341.83</v>
      </c>
      <c r="L512" s="4">
        <v>46355</v>
      </c>
      <c r="M512" s="3" t="s">
        <v>52</v>
      </c>
      <c r="N512" s="4">
        <v>9534.39</v>
      </c>
      <c r="O512" s="4">
        <v>46355</v>
      </c>
      <c r="P512" s="3" t="s">
        <v>52</v>
      </c>
      <c r="Q512" s="4">
        <v>9780.48</v>
      </c>
      <c r="R512" s="3">
        <v>-87.634776793026106</v>
      </c>
      <c r="S512" s="3">
        <v>41.755172369451799</v>
      </c>
      <c r="T512" s="3" t="s">
        <v>2243</v>
      </c>
      <c r="U512" s="3" t="s">
        <v>33</v>
      </c>
      <c r="V512" s="3" t="s">
        <v>164</v>
      </c>
      <c r="W512" s="3" t="s">
        <v>109</v>
      </c>
      <c r="X512" s="3" t="s">
        <v>36</v>
      </c>
      <c r="Y512" s="3" t="s">
        <v>151</v>
      </c>
      <c r="Z512" s="3" t="s">
        <v>111</v>
      </c>
      <c r="AA512" s="8">
        <f>Table1[[#This Row],[2022 AV (BOR final)]]-Table1[[#This Row],[2021 AV (BOR final)]]</f>
        <v>-24965</v>
      </c>
      <c r="AB512" s="8">
        <f>Table1[[#This Row],[2023 AV (BOR final)]]-Table1[[#This Row],[2022 AV (BOR final)]]</f>
        <v>0</v>
      </c>
      <c r="AC512" s="8">
        <f>Table1[[#This Row],[2022 Tax Bill]]-Table1[[#This Row],[2021 Tax Bill]]</f>
        <v>-4807.4400000000005</v>
      </c>
      <c r="AD512" s="3">
        <f>COUNTIF(D:D,Table1[[#This Row],[Project Name]])</f>
        <v>3</v>
      </c>
      <c r="AE512" s="2">
        <f>IF(Table1[[#This Row],[Year Accepted]]=2022,Table1[[#This Row],[2021 AV (BOR final)]],Table1[[#This Row],[2022 AV (BOR final)]])</f>
        <v>71320</v>
      </c>
      <c r="AF512" s="2">
        <f>IF(Table1[[#This Row],[Year Accepted]]=2022,Table1[[#This Row],[2022 AV (BOR final)]],Table1[[#This Row],[2023 AV (BOR final)]])</f>
        <v>46355</v>
      </c>
      <c r="AG512" s="2">
        <f>IF(Table1[[#This Row],[Year Accepted]]=2022,Table1[[#This Row],[2021 Tax Bill]],Table1[[#This Row],[2022 Tax Bill]])</f>
        <v>14341.83</v>
      </c>
      <c r="AH512" s="2">
        <f>IF(Table1[[#This Row],[Year Accepted]]=2022,Table1[[#This Row],[2022 Tax Bill]],Table1[[#This Row],[2023 Tax Bill]])</f>
        <v>9534.39</v>
      </c>
    </row>
    <row r="513" spans="1:34" x14ac:dyDescent="0.25">
      <c r="A513" s="3" t="s">
        <v>25</v>
      </c>
      <c r="B513" s="3" t="s">
        <v>26</v>
      </c>
      <c r="C513" s="3" t="s">
        <v>145</v>
      </c>
      <c r="D513" s="3" t="s">
        <v>1505</v>
      </c>
      <c r="E513" s="3" t="s">
        <v>2377</v>
      </c>
      <c r="F513" s="3" t="s">
        <v>2378</v>
      </c>
      <c r="G513" s="3">
        <v>2022</v>
      </c>
      <c r="H513" s="3">
        <v>2021</v>
      </c>
      <c r="I513" s="4">
        <v>122264</v>
      </c>
      <c r="J513" s="3" t="s">
        <v>61</v>
      </c>
      <c r="K513" s="4">
        <v>24586.16</v>
      </c>
      <c r="L513" s="4">
        <v>79469</v>
      </c>
      <c r="M513" s="3" t="s">
        <v>61</v>
      </c>
      <c r="N513" s="4">
        <v>16345.4</v>
      </c>
      <c r="O513" s="4">
        <v>79469</v>
      </c>
      <c r="P513" s="3" t="s">
        <v>61</v>
      </c>
      <c r="Q513" s="4">
        <v>16767.150000000001</v>
      </c>
      <c r="R513" s="3">
        <v>-87.634785180908295</v>
      </c>
      <c r="S513" s="3">
        <v>41.7555030308665</v>
      </c>
      <c r="T513" s="3" t="s">
        <v>2379</v>
      </c>
      <c r="U513" s="3" t="s">
        <v>33</v>
      </c>
      <c r="V513" s="3" t="s">
        <v>164</v>
      </c>
      <c r="W513" s="3" t="s">
        <v>109</v>
      </c>
      <c r="X513" s="3" t="s">
        <v>36</v>
      </c>
      <c r="Y513" s="3" t="s">
        <v>151</v>
      </c>
      <c r="Z513" s="3" t="s">
        <v>111</v>
      </c>
      <c r="AA513" s="8">
        <f>Table1[[#This Row],[2022 AV (BOR final)]]-Table1[[#This Row],[2021 AV (BOR final)]]</f>
        <v>-42795</v>
      </c>
      <c r="AB513" s="8">
        <f>Table1[[#This Row],[2023 AV (BOR final)]]-Table1[[#This Row],[2022 AV (BOR final)]]</f>
        <v>0</v>
      </c>
      <c r="AC513" s="8">
        <f>Table1[[#This Row],[2022 Tax Bill]]-Table1[[#This Row],[2021 Tax Bill]]</f>
        <v>-8240.76</v>
      </c>
      <c r="AD513" s="3">
        <f>COUNTIF(D:D,Table1[[#This Row],[Project Name]])</f>
        <v>3</v>
      </c>
      <c r="AE513" s="2">
        <f>IF(Table1[[#This Row],[Year Accepted]]=2022,Table1[[#This Row],[2021 AV (BOR final)]],Table1[[#This Row],[2022 AV (BOR final)]])</f>
        <v>122264</v>
      </c>
      <c r="AF513" s="2">
        <f>IF(Table1[[#This Row],[Year Accepted]]=2022,Table1[[#This Row],[2022 AV (BOR final)]],Table1[[#This Row],[2023 AV (BOR final)]])</f>
        <v>79469</v>
      </c>
      <c r="AG513" s="2">
        <f>IF(Table1[[#This Row],[Year Accepted]]=2022,Table1[[#This Row],[2021 Tax Bill]],Table1[[#This Row],[2022 Tax Bill]])</f>
        <v>24586.16</v>
      </c>
      <c r="AH513" s="2">
        <f>IF(Table1[[#This Row],[Year Accepted]]=2022,Table1[[#This Row],[2022 Tax Bill]],Table1[[#This Row],[2023 Tax Bill]])</f>
        <v>16345.4</v>
      </c>
    </row>
    <row r="514" spans="1:34" x14ac:dyDescent="0.25">
      <c r="A514" s="3" t="s">
        <v>25</v>
      </c>
      <c r="B514" s="3" t="s">
        <v>26</v>
      </c>
      <c r="C514" s="3" t="s">
        <v>145</v>
      </c>
      <c r="D514" s="3" t="s">
        <v>1505</v>
      </c>
      <c r="E514" s="3" t="s">
        <v>1506</v>
      </c>
      <c r="F514" s="3" t="s">
        <v>1507</v>
      </c>
      <c r="G514" s="3">
        <v>2022</v>
      </c>
      <c r="H514" s="3">
        <v>2021</v>
      </c>
      <c r="I514" s="4">
        <v>122264</v>
      </c>
      <c r="J514" s="3" t="s">
        <v>61</v>
      </c>
      <c r="K514" s="4">
        <v>24586.16</v>
      </c>
      <c r="L514" s="4">
        <v>79470</v>
      </c>
      <c r="M514" s="3" t="s">
        <v>61</v>
      </c>
      <c r="N514" s="4">
        <v>16345.54</v>
      </c>
      <c r="O514" s="4">
        <v>79470</v>
      </c>
      <c r="P514" s="3" t="s">
        <v>61</v>
      </c>
      <c r="Q514" s="4">
        <v>16767.36</v>
      </c>
      <c r="R514" s="3">
        <v>-87.6347962917784</v>
      </c>
      <c r="S514" s="3">
        <v>41.755939253894503</v>
      </c>
      <c r="T514" s="3" t="s">
        <v>1508</v>
      </c>
      <c r="U514" s="3" t="s">
        <v>33</v>
      </c>
      <c r="V514" s="3" t="s">
        <v>164</v>
      </c>
      <c r="W514" s="3" t="s">
        <v>109</v>
      </c>
      <c r="X514" s="3" t="s">
        <v>36</v>
      </c>
      <c r="Y514" s="3" t="s">
        <v>151</v>
      </c>
      <c r="Z514" s="3" t="s">
        <v>111</v>
      </c>
      <c r="AA514" s="8">
        <f>Table1[[#This Row],[2022 AV (BOR final)]]-Table1[[#This Row],[2021 AV (BOR final)]]</f>
        <v>-42794</v>
      </c>
      <c r="AB514" s="8">
        <f>Table1[[#This Row],[2023 AV (BOR final)]]-Table1[[#This Row],[2022 AV (BOR final)]]</f>
        <v>0</v>
      </c>
      <c r="AC514" s="8">
        <f>Table1[[#This Row],[2022 Tax Bill]]-Table1[[#This Row],[2021 Tax Bill]]</f>
        <v>-8240.619999999999</v>
      </c>
      <c r="AD514" s="3">
        <f>COUNTIF(D:D,Table1[[#This Row],[Project Name]])</f>
        <v>3</v>
      </c>
      <c r="AE514" s="2">
        <f>IF(Table1[[#This Row],[Year Accepted]]=2022,Table1[[#This Row],[2021 AV (BOR final)]],Table1[[#This Row],[2022 AV (BOR final)]])</f>
        <v>122264</v>
      </c>
      <c r="AF514" s="2">
        <f>IF(Table1[[#This Row],[Year Accepted]]=2022,Table1[[#This Row],[2022 AV (BOR final)]],Table1[[#This Row],[2023 AV (BOR final)]])</f>
        <v>79470</v>
      </c>
      <c r="AG514" s="2">
        <f>IF(Table1[[#This Row],[Year Accepted]]=2022,Table1[[#This Row],[2021 Tax Bill]],Table1[[#This Row],[2022 Tax Bill]])</f>
        <v>24586.16</v>
      </c>
      <c r="AH514" s="2">
        <f>IF(Table1[[#This Row],[Year Accepted]]=2022,Table1[[#This Row],[2022 Tax Bill]],Table1[[#This Row],[2023 Tax Bill]])</f>
        <v>16345.54</v>
      </c>
    </row>
    <row r="515" spans="1:34" x14ac:dyDescent="0.25">
      <c r="A515" s="3" t="s">
        <v>25</v>
      </c>
      <c r="B515" s="3" t="s">
        <v>26</v>
      </c>
      <c r="C515" s="3" t="s">
        <v>145</v>
      </c>
      <c r="D515" s="3" t="s">
        <v>4804</v>
      </c>
      <c r="E515" s="3" t="s">
        <v>4805</v>
      </c>
      <c r="F515" s="3" t="s">
        <v>4806</v>
      </c>
      <c r="G515" s="3">
        <v>2022</v>
      </c>
      <c r="H515" s="3">
        <v>2021</v>
      </c>
      <c r="I515" s="4">
        <v>49112</v>
      </c>
      <c r="J515" s="3" t="s">
        <v>52</v>
      </c>
      <c r="K515" s="4">
        <v>9876</v>
      </c>
      <c r="L515" s="4">
        <v>97640</v>
      </c>
      <c r="M515" s="3" t="s">
        <v>52</v>
      </c>
      <c r="N515" s="4">
        <v>20082.810000000001</v>
      </c>
      <c r="O515" s="4">
        <v>97640</v>
      </c>
      <c r="P515" s="3" t="s">
        <v>52</v>
      </c>
      <c r="Q515" s="4">
        <v>20601.11</v>
      </c>
      <c r="R515" s="3">
        <v>-87.656571261327301</v>
      </c>
      <c r="S515" s="3">
        <v>41.752447211542901</v>
      </c>
      <c r="T515" s="3" t="s">
        <v>4807</v>
      </c>
      <c r="U515" s="3" t="s">
        <v>33</v>
      </c>
      <c r="V515" s="3" t="s">
        <v>164</v>
      </c>
      <c r="W515" s="3" t="s">
        <v>165</v>
      </c>
      <c r="X515" s="3" t="s">
        <v>36</v>
      </c>
      <c r="Y515" s="3" t="s">
        <v>151</v>
      </c>
      <c r="Z515" s="3" t="s">
        <v>111</v>
      </c>
      <c r="AA515" s="8">
        <f>Table1[[#This Row],[2022 AV (BOR final)]]-Table1[[#This Row],[2021 AV (BOR final)]]</f>
        <v>48528</v>
      </c>
      <c r="AB515" s="8">
        <f>Table1[[#This Row],[2023 AV (BOR final)]]-Table1[[#This Row],[2022 AV (BOR final)]]</f>
        <v>0</v>
      </c>
      <c r="AC515" s="8">
        <f>Table1[[#This Row],[2022 Tax Bill]]-Table1[[#This Row],[2021 Tax Bill]]</f>
        <v>10206.810000000001</v>
      </c>
      <c r="AD515" s="3">
        <f>COUNTIF(D:D,Table1[[#This Row],[Project Name]])</f>
        <v>1</v>
      </c>
      <c r="AE515" s="2">
        <f>IF(Table1[[#This Row],[Year Accepted]]=2022,Table1[[#This Row],[2021 AV (BOR final)]],Table1[[#This Row],[2022 AV (BOR final)]])</f>
        <v>49112</v>
      </c>
      <c r="AF515" s="2">
        <f>IF(Table1[[#This Row],[Year Accepted]]=2022,Table1[[#This Row],[2022 AV (BOR final)]],Table1[[#This Row],[2023 AV (BOR final)]])</f>
        <v>97640</v>
      </c>
      <c r="AG515" s="2">
        <f>IF(Table1[[#This Row],[Year Accepted]]=2022,Table1[[#This Row],[2021 Tax Bill]],Table1[[#This Row],[2022 Tax Bill]])</f>
        <v>9876</v>
      </c>
      <c r="AH515" s="2">
        <f>IF(Table1[[#This Row],[Year Accepted]]=2022,Table1[[#This Row],[2022 Tax Bill]],Table1[[#This Row],[2023 Tax Bill]])</f>
        <v>20082.810000000001</v>
      </c>
    </row>
    <row r="516" spans="1:34" x14ac:dyDescent="0.25">
      <c r="A516" s="3" t="s">
        <v>25</v>
      </c>
      <c r="B516" s="3" t="s">
        <v>26</v>
      </c>
      <c r="C516" s="3" t="s">
        <v>145</v>
      </c>
      <c r="D516" s="3" t="s">
        <v>5174</v>
      </c>
      <c r="E516" s="3" t="s">
        <v>5175</v>
      </c>
      <c r="F516" s="3" t="s">
        <v>5176</v>
      </c>
      <c r="G516" s="3">
        <v>2022</v>
      </c>
      <c r="H516" s="3">
        <v>2021</v>
      </c>
      <c r="I516" s="4">
        <v>63953</v>
      </c>
      <c r="J516" s="3" t="s">
        <v>52</v>
      </c>
      <c r="K516" s="4">
        <v>12860.38</v>
      </c>
      <c r="L516" s="4">
        <v>41569</v>
      </c>
      <c r="M516" s="3" t="s">
        <v>52</v>
      </c>
      <c r="N516" s="4">
        <v>8549.99</v>
      </c>
      <c r="O516" s="4">
        <v>41569</v>
      </c>
      <c r="P516" s="3" t="s">
        <v>52</v>
      </c>
      <c r="Q516" s="4">
        <v>8770.68</v>
      </c>
      <c r="R516" s="3">
        <v>-87.657449640706403</v>
      </c>
      <c r="S516" s="3">
        <v>41.751890955448701</v>
      </c>
      <c r="T516" s="3" t="s">
        <v>5177</v>
      </c>
      <c r="U516" s="3" t="s">
        <v>33</v>
      </c>
      <c r="V516" s="3" t="s">
        <v>164</v>
      </c>
      <c r="W516" s="3" t="s">
        <v>165</v>
      </c>
      <c r="X516" s="3" t="s">
        <v>36</v>
      </c>
      <c r="Y516" s="3" t="s">
        <v>151</v>
      </c>
      <c r="Z516" s="3" t="s">
        <v>111</v>
      </c>
      <c r="AA516" s="8">
        <f>Table1[[#This Row],[2022 AV (BOR final)]]-Table1[[#This Row],[2021 AV (BOR final)]]</f>
        <v>-22384</v>
      </c>
      <c r="AB516" s="8">
        <f>Table1[[#This Row],[2023 AV (BOR final)]]-Table1[[#This Row],[2022 AV (BOR final)]]</f>
        <v>0</v>
      </c>
      <c r="AC516" s="8">
        <f>Table1[[#This Row],[2022 Tax Bill]]-Table1[[#This Row],[2021 Tax Bill]]</f>
        <v>-4310.3899999999994</v>
      </c>
      <c r="AD516" s="3">
        <f>COUNTIF(D:D,Table1[[#This Row],[Project Name]])</f>
        <v>1</v>
      </c>
      <c r="AE516" s="2">
        <f>IF(Table1[[#This Row],[Year Accepted]]=2022,Table1[[#This Row],[2021 AV (BOR final)]],Table1[[#This Row],[2022 AV (BOR final)]])</f>
        <v>63953</v>
      </c>
      <c r="AF516" s="2">
        <f>IF(Table1[[#This Row],[Year Accepted]]=2022,Table1[[#This Row],[2022 AV (BOR final)]],Table1[[#This Row],[2023 AV (BOR final)]])</f>
        <v>41569</v>
      </c>
      <c r="AG516" s="2">
        <f>IF(Table1[[#This Row],[Year Accepted]]=2022,Table1[[#This Row],[2021 Tax Bill]],Table1[[#This Row],[2022 Tax Bill]])</f>
        <v>12860.38</v>
      </c>
      <c r="AH516" s="2">
        <f>IF(Table1[[#This Row],[Year Accepted]]=2022,Table1[[#This Row],[2022 Tax Bill]],Table1[[#This Row],[2023 Tax Bill]])</f>
        <v>8549.99</v>
      </c>
    </row>
    <row r="517" spans="1:34" x14ac:dyDescent="0.25">
      <c r="A517" s="3" t="s">
        <v>25</v>
      </c>
      <c r="B517" s="3" t="s">
        <v>26</v>
      </c>
      <c r="C517" s="3" t="s">
        <v>145</v>
      </c>
      <c r="D517" s="3" t="s">
        <v>1467</v>
      </c>
      <c r="E517" s="3" t="s">
        <v>1468</v>
      </c>
      <c r="F517" s="3" t="s">
        <v>1469</v>
      </c>
      <c r="G517" s="3">
        <v>2022</v>
      </c>
      <c r="H517" s="3">
        <v>2021</v>
      </c>
      <c r="I517" s="4">
        <v>82293</v>
      </c>
      <c r="J517" s="3" t="s">
        <v>52</v>
      </c>
      <c r="K517" s="4">
        <v>16548.349999999999</v>
      </c>
      <c r="L517" s="4">
        <v>53490</v>
      </c>
      <c r="M517" s="3" t="s">
        <v>52</v>
      </c>
      <c r="N517" s="4">
        <v>11001.97</v>
      </c>
      <c r="O517" s="4">
        <v>53490</v>
      </c>
      <c r="P517" s="3" t="s">
        <v>52</v>
      </c>
      <c r="Q517" s="4">
        <v>11285.87</v>
      </c>
      <c r="R517" s="3">
        <v>-87.650599372134096</v>
      </c>
      <c r="S517" s="3">
        <v>41.756209714804399</v>
      </c>
      <c r="T517" s="3" t="s">
        <v>1470</v>
      </c>
      <c r="U517" s="3" t="s">
        <v>33</v>
      </c>
      <c r="V517" s="3" t="s">
        <v>164</v>
      </c>
      <c r="W517" s="3" t="s">
        <v>165</v>
      </c>
      <c r="X517" s="3" t="s">
        <v>36</v>
      </c>
      <c r="Y517" s="3" t="s">
        <v>151</v>
      </c>
      <c r="Z517" s="3" t="s">
        <v>111</v>
      </c>
      <c r="AA517" s="8">
        <f>Table1[[#This Row],[2022 AV (BOR final)]]-Table1[[#This Row],[2021 AV (BOR final)]]</f>
        <v>-28803</v>
      </c>
      <c r="AB517" s="8">
        <f>Table1[[#This Row],[2023 AV (BOR final)]]-Table1[[#This Row],[2022 AV (BOR final)]]</f>
        <v>0</v>
      </c>
      <c r="AC517" s="8">
        <f>Table1[[#This Row],[2022 Tax Bill]]-Table1[[#This Row],[2021 Tax Bill]]</f>
        <v>-5546.3799999999992</v>
      </c>
      <c r="AD517" s="3">
        <f>COUNTIF(D:D,Table1[[#This Row],[Project Name]])</f>
        <v>1</v>
      </c>
      <c r="AE517" s="2">
        <f>IF(Table1[[#This Row],[Year Accepted]]=2022,Table1[[#This Row],[2021 AV (BOR final)]],Table1[[#This Row],[2022 AV (BOR final)]])</f>
        <v>82293</v>
      </c>
      <c r="AF517" s="2">
        <f>IF(Table1[[#This Row],[Year Accepted]]=2022,Table1[[#This Row],[2022 AV (BOR final)]],Table1[[#This Row],[2023 AV (BOR final)]])</f>
        <v>53490</v>
      </c>
      <c r="AG517" s="2">
        <f>IF(Table1[[#This Row],[Year Accepted]]=2022,Table1[[#This Row],[2021 Tax Bill]],Table1[[#This Row],[2022 Tax Bill]])</f>
        <v>16548.349999999999</v>
      </c>
      <c r="AH517" s="2">
        <f>IF(Table1[[#This Row],[Year Accepted]]=2022,Table1[[#This Row],[2022 Tax Bill]],Table1[[#This Row],[2023 Tax Bill]])</f>
        <v>11001.97</v>
      </c>
    </row>
    <row r="518" spans="1:34" x14ac:dyDescent="0.25">
      <c r="A518" s="3" t="s">
        <v>25</v>
      </c>
      <c r="B518" s="3" t="s">
        <v>26</v>
      </c>
      <c r="C518" s="3" t="s">
        <v>145</v>
      </c>
      <c r="D518" s="3" t="s">
        <v>2174</v>
      </c>
      <c r="E518" s="3" t="s">
        <v>2175</v>
      </c>
      <c r="F518" s="3" t="s">
        <v>2176</v>
      </c>
      <c r="G518" s="3">
        <v>2022</v>
      </c>
      <c r="H518" s="3">
        <v>2021</v>
      </c>
      <c r="I518" s="4">
        <v>122656</v>
      </c>
      <c r="J518" s="3" t="s">
        <v>52</v>
      </c>
      <c r="K518" s="4">
        <v>24664.98</v>
      </c>
      <c r="L518" s="4">
        <v>79726</v>
      </c>
      <c r="M518" s="3" t="s">
        <v>52</v>
      </c>
      <c r="N518" s="4">
        <v>16398.23</v>
      </c>
      <c r="O518" s="4">
        <v>79726</v>
      </c>
      <c r="P518" s="3" t="s">
        <v>52</v>
      </c>
      <c r="Q518" s="4">
        <v>16821.439999999999</v>
      </c>
      <c r="R518" s="3">
        <v>-87.648069998672099</v>
      </c>
      <c r="S518" s="3">
        <v>41.752197854913</v>
      </c>
      <c r="T518" s="3" t="s">
        <v>2177</v>
      </c>
      <c r="U518" s="3" t="s">
        <v>33</v>
      </c>
      <c r="V518" s="3" t="s">
        <v>164</v>
      </c>
      <c r="W518" s="3" t="s">
        <v>165</v>
      </c>
      <c r="X518" s="3" t="s">
        <v>36</v>
      </c>
      <c r="Y518" s="3" t="s">
        <v>151</v>
      </c>
      <c r="Z518" s="3" t="s">
        <v>111</v>
      </c>
      <c r="AA518" s="8">
        <f>Table1[[#This Row],[2022 AV (BOR final)]]-Table1[[#This Row],[2021 AV (BOR final)]]</f>
        <v>-42930</v>
      </c>
      <c r="AB518" s="8">
        <f>Table1[[#This Row],[2023 AV (BOR final)]]-Table1[[#This Row],[2022 AV (BOR final)]]</f>
        <v>0</v>
      </c>
      <c r="AC518" s="8">
        <f>Table1[[#This Row],[2022 Tax Bill]]-Table1[[#This Row],[2021 Tax Bill]]</f>
        <v>-8266.75</v>
      </c>
      <c r="AD518" s="3">
        <f>COUNTIF(D:D,Table1[[#This Row],[Project Name]])</f>
        <v>1</v>
      </c>
      <c r="AE518" s="2">
        <f>IF(Table1[[#This Row],[Year Accepted]]=2022,Table1[[#This Row],[2021 AV (BOR final)]],Table1[[#This Row],[2022 AV (BOR final)]])</f>
        <v>122656</v>
      </c>
      <c r="AF518" s="2">
        <f>IF(Table1[[#This Row],[Year Accepted]]=2022,Table1[[#This Row],[2022 AV (BOR final)]],Table1[[#This Row],[2023 AV (BOR final)]])</f>
        <v>79726</v>
      </c>
      <c r="AG518" s="2">
        <f>IF(Table1[[#This Row],[Year Accepted]]=2022,Table1[[#This Row],[2021 Tax Bill]],Table1[[#This Row],[2022 Tax Bill]])</f>
        <v>24664.98</v>
      </c>
      <c r="AH518" s="2">
        <f>IF(Table1[[#This Row],[Year Accepted]]=2022,Table1[[#This Row],[2022 Tax Bill]],Table1[[#This Row],[2023 Tax Bill]])</f>
        <v>16398.23</v>
      </c>
    </row>
    <row r="519" spans="1:34" x14ac:dyDescent="0.25">
      <c r="A519" s="3" t="s">
        <v>25</v>
      </c>
      <c r="B519" s="3" t="s">
        <v>26</v>
      </c>
      <c r="C519" s="3" t="s">
        <v>145</v>
      </c>
      <c r="D519" s="3" t="s">
        <v>4137</v>
      </c>
      <c r="E519" s="3" t="s">
        <v>4138</v>
      </c>
      <c r="F519" s="3" t="s">
        <v>4139</v>
      </c>
      <c r="G519" s="3">
        <v>2022</v>
      </c>
      <c r="H519" s="3">
        <v>2021</v>
      </c>
      <c r="I519" s="4">
        <v>91343</v>
      </c>
      <c r="J519" s="3" t="s">
        <v>52</v>
      </c>
      <c r="K519" s="4">
        <v>18368.259999999998</v>
      </c>
      <c r="L519" s="4">
        <v>59373</v>
      </c>
      <c r="M519" s="3" t="s">
        <v>52</v>
      </c>
      <c r="N519" s="4">
        <v>12211.99</v>
      </c>
      <c r="O519" s="4">
        <v>59373</v>
      </c>
      <c r="P519" s="3" t="s">
        <v>52</v>
      </c>
      <c r="Q519" s="4">
        <v>12527.14</v>
      </c>
      <c r="R519" s="3">
        <v>-87.665557531714896</v>
      </c>
      <c r="S519" s="3">
        <v>41.751978548482903</v>
      </c>
      <c r="T519" s="3" t="s">
        <v>4140</v>
      </c>
      <c r="U519" s="3" t="s">
        <v>33</v>
      </c>
      <c r="V519" s="3" t="s">
        <v>164</v>
      </c>
      <c r="W519" s="3" t="s">
        <v>165</v>
      </c>
      <c r="X519" s="3" t="s">
        <v>36</v>
      </c>
      <c r="Y519" s="3" t="s">
        <v>151</v>
      </c>
      <c r="Z519" s="3" t="s">
        <v>111</v>
      </c>
      <c r="AA519" s="8">
        <f>Table1[[#This Row],[2022 AV (BOR final)]]-Table1[[#This Row],[2021 AV (BOR final)]]</f>
        <v>-31970</v>
      </c>
      <c r="AB519" s="8">
        <f>Table1[[#This Row],[2023 AV (BOR final)]]-Table1[[#This Row],[2022 AV (BOR final)]]</f>
        <v>0</v>
      </c>
      <c r="AC519" s="8">
        <f>Table1[[#This Row],[2022 Tax Bill]]-Table1[[#This Row],[2021 Tax Bill]]</f>
        <v>-6156.2699999999986</v>
      </c>
      <c r="AD519" s="3">
        <f>COUNTIF(D:D,Table1[[#This Row],[Project Name]])</f>
        <v>1</v>
      </c>
      <c r="AE519" s="2">
        <f>IF(Table1[[#This Row],[Year Accepted]]=2022,Table1[[#This Row],[2021 AV (BOR final)]],Table1[[#This Row],[2022 AV (BOR final)]])</f>
        <v>91343</v>
      </c>
      <c r="AF519" s="2">
        <f>IF(Table1[[#This Row],[Year Accepted]]=2022,Table1[[#This Row],[2022 AV (BOR final)]],Table1[[#This Row],[2023 AV (BOR final)]])</f>
        <v>59373</v>
      </c>
      <c r="AG519" s="2">
        <f>IF(Table1[[#This Row],[Year Accepted]]=2022,Table1[[#This Row],[2021 Tax Bill]],Table1[[#This Row],[2022 Tax Bill]])</f>
        <v>18368.259999999998</v>
      </c>
      <c r="AH519" s="2">
        <f>IF(Table1[[#This Row],[Year Accepted]]=2022,Table1[[#This Row],[2022 Tax Bill]],Table1[[#This Row],[2023 Tax Bill]])</f>
        <v>12211.99</v>
      </c>
    </row>
    <row r="520" spans="1:34" x14ac:dyDescent="0.25">
      <c r="A520" s="3" t="s">
        <v>25</v>
      </c>
      <c r="B520" s="3" t="s">
        <v>26</v>
      </c>
      <c r="C520" s="3" t="s">
        <v>145</v>
      </c>
      <c r="D520" s="3" t="s">
        <v>1151</v>
      </c>
      <c r="E520" s="3" t="s">
        <v>1152</v>
      </c>
      <c r="F520" s="3" t="s">
        <v>1153</v>
      </c>
      <c r="G520" s="3">
        <v>2022</v>
      </c>
      <c r="H520" s="3">
        <v>2021</v>
      </c>
      <c r="I520" s="4">
        <v>103453</v>
      </c>
      <c r="J520" s="3" t="s">
        <v>52</v>
      </c>
      <c r="K520" s="4">
        <v>20803.43</v>
      </c>
      <c r="L520" s="4">
        <v>67244</v>
      </c>
      <c r="M520" s="3" t="s">
        <v>52</v>
      </c>
      <c r="N520" s="4">
        <v>13830.88</v>
      </c>
      <c r="O520" s="4">
        <v>67244</v>
      </c>
      <c r="P520" s="3" t="s">
        <v>52</v>
      </c>
      <c r="Q520" s="4">
        <v>14187.82</v>
      </c>
      <c r="R520" s="3">
        <v>-87.6649119140381</v>
      </c>
      <c r="S520" s="3">
        <v>41.746866182980703</v>
      </c>
      <c r="T520" s="3" t="s">
        <v>1154</v>
      </c>
      <c r="U520" s="3" t="s">
        <v>33</v>
      </c>
      <c r="V520" s="3" t="s">
        <v>164</v>
      </c>
      <c r="W520" s="3" t="s">
        <v>165</v>
      </c>
      <c r="X520" s="3" t="s">
        <v>79</v>
      </c>
      <c r="Y520" s="3" t="s">
        <v>151</v>
      </c>
      <c r="Z520" s="3" t="s">
        <v>111</v>
      </c>
      <c r="AA520" s="8">
        <f>Table1[[#This Row],[2022 AV (BOR final)]]-Table1[[#This Row],[2021 AV (BOR final)]]</f>
        <v>-36209</v>
      </c>
      <c r="AB520" s="8">
        <f>Table1[[#This Row],[2023 AV (BOR final)]]-Table1[[#This Row],[2022 AV (BOR final)]]</f>
        <v>0</v>
      </c>
      <c r="AC520" s="8">
        <f>Table1[[#This Row],[2022 Tax Bill]]-Table1[[#This Row],[2021 Tax Bill]]</f>
        <v>-6972.5500000000011</v>
      </c>
      <c r="AD520" s="3">
        <f>COUNTIF(D:D,Table1[[#This Row],[Project Name]])</f>
        <v>1</v>
      </c>
      <c r="AE520" s="2">
        <f>IF(Table1[[#This Row],[Year Accepted]]=2022,Table1[[#This Row],[2021 AV (BOR final)]],Table1[[#This Row],[2022 AV (BOR final)]])</f>
        <v>103453</v>
      </c>
      <c r="AF520" s="2">
        <f>IF(Table1[[#This Row],[Year Accepted]]=2022,Table1[[#This Row],[2022 AV (BOR final)]],Table1[[#This Row],[2023 AV (BOR final)]])</f>
        <v>67244</v>
      </c>
      <c r="AG520" s="2">
        <f>IF(Table1[[#This Row],[Year Accepted]]=2022,Table1[[#This Row],[2021 Tax Bill]],Table1[[#This Row],[2022 Tax Bill]])</f>
        <v>20803.43</v>
      </c>
      <c r="AH520" s="2">
        <f>IF(Table1[[#This Row],[Year Accepted]]=2022,Table1[[#This Row],[2022 Tax Bill]],Table1[[#This Row],[2023 Tax Bill]])</f>
        <v>13830.88</v>
      </c>
    </row>
    <row r="521" spans="1:34" x14ac:dyDescent="0.25">
      <c r="A521" s="3" t="s">
        <v>25</v>
      </c>
      <c r="B521" s="3" t="s">
        <v>71</v>
      </c>
      <c r="C521" s="3" t="s">
        <v>145</v>
      </c>
      <c r="D521" s="3" t="s">
        <v>658</v>
      </c>
      <c r="E521" s="3" t="s">
        <v>659</v>
      </c>
      <c r="F521" s="3" t="s">
        <v>660</v>
      </c>
      <c r="G521" s="3">
        <v>2022</v>
      </c>
      <c r="H521" s="3">
        <v>2021</v>
      </c>
      <c r="I521" s="4">
        <v>101866</v>
      </c>
      <c r="J521" s="3" t="s">
        <v>52</v>
      </c>
      <c r="K521" s="4">
        <v>20484.310000000001</v>
      </c>
      <c r="L521" s="4">
        <v>76399</v>
      </c>
      <c r="M521" s="3" t="s">
        <v>52</v>
      </c>
      <c r="N521" s="4">
        <v>15713.94</v>
      </c>
      <c r="O521" s="4">
        <v>76399</v>
      </c>
      <c r="P521" s="3" t="s">
        <v>52</v>
      </c>
      <c r="Q521" s="4">
        <v>16119.42</v>
      </c>
      <c r="R521" s="3">
        <v>-87.661323711123899</v>
      </c>
      <c r="S521" s="3">
        <v>41.748743738004897</v>
      </c>
      <c r="T521" s="3" t="s">
        <v>661</v>
      </c>
      <c r="U521" s="3" t="s">
        <v>33</v>
      </c>
      <c r="V521" s="3" t="s">
        <v>164</v>
      </c>
      <c r="W521" s="3" t="s">
        <v>165</v>
      </c>
      <c r="X521" s="3" t="s">
        <v>79</v>
      </c>
      <c r="Y521" s="3" t="s">
        <v>151</v>
      </c>
      <c r="Z521" s="3" t="s">
        <v>111</v>
      </c>
      <c r="AA521" s="8">
        <f>Table1[[#This Row],[2022 AV (BOR final)]]-Table1[[#This Row],[2021 AV (BOR final)]]</f>
        <v>-25467</v>
      </c>
      <c r="AB521" s="8">
        <f>Table1[[#This Row],[2023 AV (BOR final)]]-Table1[[#This Row],[2022 AV (BOR final)]]</f>
        <v>0</v>
      </c>
      <c r="AC521" s="8">
        <f>Table1[[#This Row],[2022 Tax Bill]]-Table1[[#This Row],[2021 Tax Bill]]</f>
        <v>-4770.3700000000008</v>
      </c>
      <c r="AD521" s="3">
        <f>COUNTIF(D:D,Table1[[#This Row],[Project Name]])</f>
        <v>1</v>
      </c>
      <c r="AE521" s="2">
        <f>IF(Table1[[#This Row],[Year Accepted]]=2022,Table1[[#This Row],[2021 AV (BOR final)]],Table1[[#This Row],[2022 AV (BOR final)]])</f>
        <v>101866</v>
      </c>
      <c r="AF521" s="2">
        <f>IF(Table1[[#This Row],[Year Accepted]]=2022,Table1[[#This Row],[2022 AV (BOR final)]],Table1[[#This Row],[2023 AV (BOR final)]])</f>
        <v>76399</v>
      </c>
      <c r="AG521" s="2">
        <f>IF(Table1[[#This Row],[Year Accepted]]=2022,Table1[[#This Row],[2021 Tax Bill]],Table1[[#This Row],[2022 Tax Bill]])</f>
        <v>20484.310000000001</v>
      </c>
      <c r="AH521" s="2">
        <f>IF(Table1[[#This Row],[Year Accepted]]=2022,Table1[[#This Row],[2022 Tax Bill]],Table1[[#This Row],[2023 Tax Bill]])</f>
        <v>15713.94</v>
      </c>
    </row>
    <row r="522" spans="1:34" x14ac:dyDescent="0.25">
      <c r="A522" s="3" t="s">
        <v>25</v>
      </c>
      <c r="B522" s="3" t="s">
        <v>26</v>
      </c>
      <c r="C522" s="3" t="s">
        <v>145</v>
      </c>
      <c r="D522" s="3" t="s">
        <v>5218</v>
      </c>
      <c r="E522" s="3" t="s">
        <v>5219</v>
      </c>
      <c r="F522" s="3" t="s">
        <v>5220</v>
      </c>
      <c r="G522" s="3">
        <v>2022</v>
      </c>
      <c r="H522" s="3">
        <v>2021</v>
      </c>
      <c r="I522" s="4">
        <v>100719</v>
      </c>
      <c r="J522" s="3" t="s">
        <v>52</v>
      </c>
      <c r="K522" s="4">
        <v>20253.669999999998</v>
      </c>
      <c r="L522" s="4">
        <v>65467</v>
      </c>
      <c r="M522" s="3" t="s">
        <v>52</v>
      </c>
      <c r="N522" s="4">
        <v>13465.41</v>
      </c>
      <c r="O522" s="4">
        <v>65467</v>
      </c>
      <c r="P522" s="3" t="s">
        <v>52</v>
      </c>
      <c r="Q522" s="4">
        <v>13812.89</v>
      </c>
      <c r="R522" s="3">
        <v>-87.6625286229621</v>
      </c>
      <c r="S522" s="3">
        <v>41.7484021570965</v>
      </c>
      <c r="T522" s="3" t="s">
        <v>5221</v>
      </c>
      <c r="U522" s="3" t="s">
        <v>33</v>
      </c>
      <c r="V522" s="3" t="s">
        <v>164</v>
      </c>
      <c r="W522" s="3" t="s">
        <v>165</v>
      </c>
      <c r="X522" s="3" t="s">
        <v>79</v>
      </c>
      <c r="Y522" s="3" t="s">
        <v>151</v>
      </c>
      <c r="Z522" s="3" t="s">
        <v>111</v>
      </c>
      <c r="AA522" s="8">
        <f>Table1[[#This Row],[2022 AV (BOR final)]]-Table1[[#This Row],[2021 AV (BOR final)]]</f>
        <v>-35252</v>
      </c>
      <c r="AB522" s="8">
        <f>Table1[[#This Row],[2023 AV (BOR final)]]-Table1[[#This Row],[2022 AV (BOR final)]]</f>
        <v>0</v>
      </c>
      <c r="AC522" s="8">
        <f>Table1[[#This Row],[2022 Tax Bill]]-Table1[[#This Row],[2021 Tax Bill]]</f>
        <v>-6788.2599999999984</v>
      </c>
      <c r="AD522" s="3">
        <f>COUNTIF(D:D,Table1[[#This Row],[Project Name]])</f>
        <v>1</v>
      </c>
      <c r="AE522" s="2">
        <f>IF(Table1[[#This Row],[Year Accepted]]=2022,Table1[[#This Row],[2021 AV (BOR final)]],Table1[[#This Row],[2022 AV (BOR final)]])</f>
        <v>100719</v>
      </c>
      <c r="AF522" s="2">
        <f>IF(Table1[[#This Row],[Year Accepted]]=2022,Table1[[#This Row],[2022 AV (BOR final)]],Table1[[#This Row],[2023 AV (BOR final)]])</f>
        <v>65467</v>
      </c>
      <c r="AG522" s="2">
        <f>IF(Table1[[#This Row],[Year Accepted]]=2022,Table1[[#This Row],[2021 Tax Bill]],Table1[[#This Row],[2022 Tax Bill]])</f>
        <v>20253.669999999998</v>
      </c>
      <c r="AH522" s="2">
        <f>IF(Table1[[#This Row],[Year Accepted]]=2022,Table1[[#This Row],[2022 Tax Bill]],Table1[[#This Row],[2023 Tax Bill]])</f>
        <v>13465.41</v>
      </c>
    </row>
    <row r="523" spans="1:34" x14ac:dyDescent="0.25">
      <c r="A523" s="3" t="s">
        <v>25</v>
      </c>
      <c r="B523" s="3" t="s">
        <v>26</v>
      </c>
      <c r="C523" s="3" t="s">
        <v>145</v>
      </c>
      <c r="D523" s="3" t="s">
        <v>3630</v>
      </c>
      <c r="E523" s="3" t="s">
        <v>3631</v>
      </c>
      <c r="F523" s="3" t="s">
        <v>3632</v>
      </c>
      <c r="G523" s="3">
        <v>2022</v>
      </c>
      <c r="H523" s="3">
        <v>2021</v>
      </c>
      <c r="I523" s="4">
        <v>84644</v>
      </c>
      <c r="J523" s="3" t="s">
        <v>52</v>
      </c>
      <c r="K523" s="4">
        <v>17021.16</v>
      </c>
      <c r="L523" s="4">
        <v>55018</v>
      </c>
      <c r="M523" s="3" t="s">
        <v>52</v>
      </c>
      <c r="N523" s="4">
        <v>11316.22</v>
      </c>
      <c r="O523" s="4">
        <v>55018</v>
      </c>
      <c r="P523" s="3" t="s">
        <v>52</v>
      </c>
      <c r="Q523" s="4">
        <v>11608.27</v>
      </c>
      <c r="R523" s="3">
        <v>-87.658840085805195</v>
      </c>
      <c r="S523" s="3">
        <v>41.7466320531775</v>
      </c>
      <c r="T523" s="3" t="s">
        <v>3633</v>
      </c>
      <c r="U523" s="3" t="s">
        <v>33</v>
      </c>
      <c r="V523" s="3" t="s">
        <v>164</v>
      </c>
      <c r="W523" s="3" t="s">
        <v>165</v>
      </c>
      <c r="X523" s="3" t="s">
        <v>79</v>
      </c>
      <c r="Y523" s="3" t="s">
        <v>151</v>
      </c>
      <c r="Z523" s="3" t="s">
        <v>111</v>
      </c>
      <c r="AA523" s="8">
        <f>Table1[[#This Row],[2022 AV (BOR final)]]-Table1[[#This Row],[2021 AV (BOR final)]]</f>
        <v>-29626</v>
      </c>
      <c r="AB523" s="8">
        <f>Table1[[#This Row],[2023 AV (BOR final)]]-Table1[[#This Row],[2022 AV (BOR final)]]</f>
        <v>0</v>
      </c>
      <c r="AC523" s="8">
        <f>Table1[[#This Row],[2022 Tax Bill]]-Table1[[#This Row],[2021 Tax Bill]]</f>
        <v>-5704.9400000000005</v>
      </c>
      <c r="AD523" s="3">
        <f>COUNTIF(D:D,Table1[[#This Row],[Project Name]])</f>
        <v>1</v>
      </c>
      <c r="AE523" s="2">
        <f>IF(Table1[[#This Row],[Year Accepted]]=2022,Table1[[#This Row],[2021 AV (BOR final)]],Table1[[#This Row],[2022 AV (BOR final)]])</f>
        <v>84644</v>
      </c>
      <c r="AF523" s="2">
        <f>IF(Table1[[#This Row],[Year Accepted]]=2022,Table1[[#This Row],[2022 AV (BOR final)]],Table1[[#This Row],[2023 AV (BOR final)]])</f>
        <v>55018</v>
      </c>
      <c r="AG523" s="2">
        <f>IF(Table1[[#This Row],[Year Accepted]]=2022,Table1[[#This Row],[2021 Tax Bill]],Table1[[#This Row],[2022 Tax Bill]])</f>
        <v>17021.16</v>
      </c>
      <c r="AH523" s="2">
        <f>IF(Table1[[#This Row],[Year Accepted]]=2022,Table1[[#This Row],[2022 Tax Bill]],Table1[[#This Row],[2023 Tax Bill]])</f>
        <v>11316.22</v>
      </c>
    </row>
    <row r="524" spans="1:34" x14ac:dyDescent="0.25">
      <c r="A524" s="3" t="s">
        <v>25</v>
      </c>
      <c r="B524" s="3" t="s">
        <v>26</v>
      </c>
      <c r="C524" s="3" t="s">
        <v>145</v>
      </c>
      <c r="D524" s="3" t="s">
        <v>2964</v>
      </c>
      <c r="E524" s="3" t="s">
        <v>2965</v>
      </c>
      <c r="F524" s="3" t="s">
        <v>2966</v>
      </c>
      <c r="G524" s="3">
        <v>2022</v>
      </c>
      <c r="H524" s="3">
        <v>2021</v>
      </c>
      <c r="I524" s="4">
        <v>71320</v>
      </c>
      <c r="J524" s="3" t="s">
        <v>52</v>
      </c>
      <c r="K524" s="4">
        <v>14341.83</v>
      </c>
      <c r="L524" s="4">
        <v>46358</v>
      </c>
      <c r="M524" s="3" t="s">
        <v>52</v>
      </c>
      <c r="N524" s="4">
        <v>9535.0300000000007</v>
      </c>
      <c r="O524" s="4">
        <v>46358</v>
      </c>
      <c r="P524" s="3" t="s">
        <v>52</v>
      </c>
      <c r="Q524" s="4">
        <v>9781.11</v>
      </c>
      <c r="R524" s="3">
        <v>-87.657585688122495</v>
      </c>
      <c r="S524" s="3">
        <v>41.745125386234001</v>
      </c>
      <c r="T524" s="3" t="s">
        <v>2967</v>
      </c>
      <c r="U524" s="3" t="s">
        <v>33</v>
      </c>
      <c r="V524" s="3" t="s">
        <v>164</v>
      </c>
      <c r="W524" s="3" t="s">
        <v>165</v>
      </c>
      <c r="X524" s="3" t="s">
        <v>79</v>
      </c>
      <c r="Y524" s="3" t="s">
        <v>151</v>
      </c>
      <c r="Z524" s="3" t="s">
        <v>111</v>
      </c>
      <c r="AA524" s="8">
        <f>Table1[[#This Row],[2022 AV (BOR final)]]-Table1[[#This Row],[2021 AV (BOR final)]]</f>
        <v>-24962</v>
      </c>
      <c r="AB524" s="8">
        <f>Table1[[#This Row],[2023 AV (BOR final)]]-Table1[[#This Row],[2022 AV (BOR final)]]</f>
        <v>0</v>
      </c>
      <c r="AC524" s="8">
        <f>Table1[[#This Row],[2022 Tax Bill]]-Table1[[#This Row],[2021 Tax Bill]]</f>
        <v>-4806.7999999999993</v>
      </c>
      <c r="AD524" s="3">
        <f>COUNTIF(D:D,Table1[[#This Row],[Project Name]])</f>
        <v>1</v>
      </c>
      <c r="AE524" s="2">
        <f>IF(Table1[[#This Row],[Year Accepted]]=2022,Table1[[#This Row],[2021 AV (BOR final)]],Table1[[#This Row],[2022 AV (BOR final)]])</f>
        <v>71320</v>
      </c>
      <c r="AF524" s="2">
        <f>IF(Table1[[#This Row],[Year Accepted]]=2022,Table1[[#This Row],[2022 AV (BOR final)]],Table1[[#This Row],[2023 AV (BOR final)]])</f>
        <v>46358</v>
      </c>
      <c r="AG524" s="2">
        <f>IF(Table1[[#This Row],[Year Accepted]]=2022,Table1[[#This Row],[2021 Tax Bill]],Table1[[#This Row],[2022 Tax Bill]])</f>
        <v>14341.83</v>
      </c>
      <c r="AH524" s="2">
        <f>IF(Table1[[#This Row],[Year Accepted]]=2022,Table1[[#This Row],[2022 Tax Bill]],Table1[[#This Row],[2023 Tax Bill]])</f>
        <v>9535.0300000000007</v>
      </c>
    </row>
    <row r="525" spans="1:34" x14ac:dyDescent="0.25">
      <c r="A525" s="3" t="s">
        <v>25</v>
      </c>
      <c r="B525" s="3" t="s">
        <v>26</v>
      </c>
      <c r="C525" s="3" t="s">
        <v>145</v>
      </c>
      <c r="D525" s="3" t="s">
        <v>3318</v>
      </c>
      <c r="E525" s="3" t="s">
        <v>3319</v>
      </c>
      <c r="F525" s="3" t="s">
        <v>3320</v>
      </c>
      <c r="G525" s="3">
        <v>2022</v>
      </c>
      <c r="H525" s="3">
        <v>2021</v>
      </c>
      <c r="I525" s="4">
        <v>79942</v>
      </c>
      <c r="J525" s="3" t="s">
        <v>52</v>
      </c>
      <c r="K525" s="4">
        <v>16075.61</v>
      </c>
      <c r="L525" s="4">
        <v>51962</v>
      </c>
      <c r="M525" s="3" t="s">
        <v>52</v>
      </c>
      <c r="N525" s="4">
        <v>10687.64</v>
      </c>
      <c r="O525" s="4">
        <v>51962</v>
      </c>
      <c r="P525" s="3" t="s">
        <v>52</v>
      </c>
      <c r="Q525" s="4">
        <v>10963.47</v>
      </c>
      <c r="R525" s="3">
        <v>-87.656363833291294</v>
      </c>
      <c r="S525" s="3">
        <v>41.744844626915899</v>
      </c>
      <c r="T525" s="3" t="s">
        <v>3321</v>
      </c>
      <c r="U525" s="3" t="s">
        <v>33</v>
      </c>
      <c r="V525" s="3" t="s">
        <v>164</v>
      </c>
      <c r="W525" s="3" t="s">
        <v>165</v>
      </c>
      <c r="X525" s="3" t="s">
        <v>79</v>
      </c>
      <c r="Y525" s="3" t="s">
        <v>151</v>
      </c>
      <c r="Z525" s="3" t="s">
        <v>111</v>
      </c>
      <c r="AA525" s="8">
        <f>Table1[[#This Row],[2022 AV (BOR final)]]-Table1[[#This Row],[2021 AV (BOR final)]]</f>
        <v>-27980</v>
      </c>
      <c r="AB525" s="8">
        <f>Table1[[#This Row],[2023 AV (BOR final)]]-Table1[[#This Row],[2022 AV (BOR final)]]</f>
        <v>0</v>
      </c>
      <c r="AC525" s="8">
        <f>Table1[[#This Row],[2022 Tax Bill]]-Table1[[#This Row],[2021 Tax Bill]]</f>
        <v>-5387.9700000000012</v>
      </c>
      <c r="AD525" s="3">
        <f>COUNTIF(D:D,Table1[[#This Row],[Project Name]])</f>
        <v>1</v>
      </c>
      <c r="AE525" s="2">
        <f>IF(Table1[[#This Row],[Year Accepted]]=2022,Table1[[#This Row],[2021 AV (BOR final)]],Table1[[#This Row],[2022 AV (BOR final)]])</f>
        <v>79942</v>
      </c>
      <c r="AF525" s="2">
        <f>IF(Table1[[#This Row],[Year Accepted]]=2022,Table1[[#This Row],[2022 AV (BOR final)]],Table1[[#This Row],[2023 AV (BOR final)]])</f>
        <v>51962</v>
      </c>
      <c r="AG525" s="2">
        <f>IF(Table1[[#This Row],[Year Accepted]]=2022,Table1[[#This Row],[2021 Tax Bill]],Table1[[#This Row],[2022 Tax Bill]])</f>
        <v>16075.61</v>
      </c>
      <c r="AH525" s="2">
        <f>IF(Table1[[#This Row],[Year Accepted]]=2022,Table1[[#This Row],[2022 Tax Bill]],Table1[[#This Row],[2023 Tax Bill]])</f>
        <v>10687.64</v>
      </c>
    </row>
    <row r="526" spans="1:34" x14ac:dyDescent="0.25">
      <c r="A526" s="3" t="s">
        <v>25</v>
      </c>
      <c r="B526" s="3" t="s">
        <v>26</v>
      </c>
      <c r="C526" s="3" t="s">
        <v>145</v>
      </c>
      <c r="D526" s="3" t="s">
        <v>4840</v>
      </c>
      <c r="E526" s="3" t="s">
        <v>4841</v>
      </c>
      <c r="F526" s="3" t="s">
        <v>4842</v>
      </c>
      <c r="G526" s="3">
        <v>2022</v>
      </c>
      <c r="H526" s="3">
        <v>2021</v>
      </c>
      <c r="I526" s="4">
        <v>82905</v>
      </c>
      <c r="J526" s="3" t="s">
        <v>52</v>
      </c>
      <c r="K526" s="4">
        <v>16671.439999999999</v>
      </c>
      <c r="L526" s="4">
        <v>53888</v>
      </c>
      <c r="M526" s="3" t="s">
        <v>52</v>
      </c>
      <c r="N526" s="4">
        <v>11083.78</v>
      </c>
      <c r="O526" s="4">
        <v>53888</v>
      </c>
      <c r="P526" s="3" t="s">
        <v>52</v>
      </c>
      <c r="Q526" s="4">
        <v>11369.81</v>
      </c>
      <c r="R526" s="3">
        <v>-87.649212530196095</v>
      </c>
      <c r="S526" s="3">
        <v>41.749619639113</v>
      </c>
      <c r="T526" s="3" t="s">
        <v>4843</v>
      </c>
      <c r="U526" s="3" t="s">
        <v>33</v>
      </c>
      <c r="V526" s="3" t="s">
        <v>164</v>
      </c>
      <c r="W526" s="3" t="s">
        <v>165</v>
      </c>
      <c r="X526" s="3" t="s">
        <v>36</v>
      </c>
      <c r="Y526" s="3" t="s">
        <v>151</v>
      </c>
      <c r="Z526" s="3" t="s">
        <v>111</v>
      </c>
      <c r="AA526" s="8">
        <f>Table1[[#This Row],[2022 AV (BOR final)]]-Table1[[#This Row],[2021 AV (BOR final)]]</f>
        <v>-29017</v>
      </c>
      <c r="AB526" s="8">
        <f>Table1[[#This Row],[2023 AV (BOR final)]]-Table1[[#This Row],[2022 AV (BOR final)]]</f>
        <v>0</v>
      </c>
      <c r="AC526" s="8">
        <f>Table1[[#This Row],[2022 Tax Bill]]-Table1[[#This Row],[2021 Tax Bill]]</f>
        <v>-5587.659999999998</v>
      </c>
      <c r="AD526" s="3">
        <f>COUNTIF(D:D,Table1[[#This Row],[Project Name]])</f>
        <v>1</v>
      </c>
      <c r="AE526" s="2">
        <f>IF(Table1[[#This Row],[Year Accepted]]=2022,Table1[[#This Row],[2021 AV (BOR final)]],Table1[[#This Row],[2022 AV (BOR final)]])</f>
        <v>82905</v>
      </c>
      <c r="AF526" s="2">
        <f>IF(Table1[[#This Row],[Year Accepted]]=2022,Table1[[#This Row],[2022 AV (BOR final)]],Table1[[#This Row],[2023 AV (BOR final)]])</f>
        <v>53888</v>
      </c>
      <c r="AG526" s="2">
        <f>IF(Table1[[#This Row],[Year Accepted]]=2022,Table1[[#This Row],[2021 Tax Bill]],Table1[[#This Row],[2022 Tax Bill]])</f>
        <v>16671.439999999999</v>
      </c>
      <c r="AH526" s="2">
        <f>IF(Table1[[#This Row],[Year Accepted]]=2022,Table1[[#This Row],[2022 Tax Bill]],Table1[[#This Row],[2023 Tax Bill]])</f>
        <v>11083.78</v>
      </c>
    </row>
    <row r="527" spans="1:34" x14ac:dyDescent="0.25">
      <c r="A527" s="3" t="s">
        <v>25</v>
      </c>
      <c r="B527" s="3" t="s">
        <v>26</v>
      </c>
      <c r="C527" s="3" t="s">
        <v>145</v>
      </c>
      <c r="D527" s="3" t="s">
        <v>5331</v>
      </c>
      <c r="E527" s="3" t="s">
        <v>5332</v>
      </c>
      <c r="F527" s="3" t="s">
        <v>5333</v>
      </c>
      <c r="G527" s="3">
        <v>2022</v>
      </c>
      <c r="H527" s="3">
        <v>2021</v>
      </c>
      <c r="I527" s="4">
        <v>52745</v>
      </c>
      <c r="J527" s="3" t="s">
        <v>61</v>
      </c>
      <c r="K527" s="4">
        <v>10606.51</v>
      </c>
      <c r="L527" s="4">
        <v>34284</v>
      </c>
      <c r="M527" s="3" t="s">
        <v>61</v>
      </c>
      <c r="N527" s="4">
        <v>7051.6</v>
      </c>
      <c r="O527" s="4">
        <v>34284</v>
      </c>
      <c r="P527" s="3" t="s">
        <v>61</v>
      </c>
      <c r="Q527" s="4">
        <v>7233.6</v>
      </c>
      <c r="R527" s="3">
        <v>-87.647020184101905</v>
      </c>
      <c r="S527" s="3">
        <v>41.739814956792102</v>
      </c>
      <c r="T527" s="3" t="s">
        <v>5334</v>
      </c>
      <c r="U527" s="3" t="s">
        <v>33</v>
      </c>
      <c r="V527" s="3" t="s">
        <v>164</v>
      </c>
      <c r="W527" s="3" t="s">
        <v>165</v>
      </c>
      <c r="X527" s="3" t="s">
        <v>79</v>
      </c>
      <c r="Y527" s="3" t="s">
        <v>151</v>
      </c>
      <c r="Z527" s="3" t="s">
        <v>111</v>
      </c>
      <c r="AA527" s="8">
        <f>Table1[[#This Row],[2022 AV (BOR final)]]-Table1[[#This Row],[2021 AV (BOR final)]]</f>
        <v>-18461</v>
      </c>
      <c r="AB527" s="8">
        <f>Table1[[#This Row],[2023 AV (BOR final)]]-Table1[[#This Row],[2022 AV (BOR final)]]</f>
        <v>0</v>
      </c>
      <c r="AC527" s="8">
        <f>Table1[[#This Row],[2022 Tax Bill]]-Table1[[#This Row],[2021 Tax Bill]]</f>
        <v>-3554.91</v>
      </c>
      <c r="AD527" s="3">
        <f>COUNTIF(D:D,Table1[[#This Row],[Project Name]])</f>
        <v>1</v>
      </c>
      <c r="AE527" s="2">
        <f>IF(Table1[[#This Row],[Year Accepted]]=2022,Table1[[#This Row],[2021 AV (BOR final)]],Table1[[#This Row],[2022 AV (BOR final)]])</f>
        <v>52745</v>
      </c>
      <c r="AF527" s="2">
        <f>IF(Table1[[#This Row],[Year Accepted]]=2022,Table1[[#This Row],[2022 AV (BOR final)]],Table1[[#This Row],[2023 AV (BOR final)]])</f>
        <v>34284</v>
      </c>
      <c r="AG527" s="2">
        <f>IF(Table1[[#This Row],[Year Accepted]]=2022,Table1[[#This Row],[2021 Tax Bill]],Table1[[#This Row],[2022 Tax Bill]])</f>
        <v>10606.51</v>
      </c>
      <c r="AH527" s="2">
        <f>IF(Table1[[#This Row],[Year Accepted]]=2022,Table1[[#This Row],[2022 Tax Bill]],Table1[[#This Row],[2023 Tax Bill]])</f>
        <v>7051.6</v>
      </c>
    </row>
    <row r="528" spans="1:34" x14ac:dyDescent="0.25">
      <c r="A528" s="3" t="s">
        <v>25</v>
      </c>
      <c r="B528" s="3" t="s">
        <v>71</v>
      </c>
      <c r="C528" s="3" t="s">
        <v>145</v>
      </c>
      <c r="D528" s="3" t="s">
        <v>674</v>
      </c>
      <c r="E528" s="3" t="s">
        <v>2198</v>
      </c>
      <c r="F528" s="3" t="s">
        <v>2199</v>
      </c>
      <c r="G528" s="3">
        <v>2022</v>
      </c>
      <c r="H528" s="3">
        <v>2021</v>
      </c>
      <c r="I528" s="4">
        <v>20527</v>
      </c>
      <c r="J528" s="3" t="s">
        <v>52</v>
      </c>
      <c r="K528" s="4">
        <v>4139.47</v>
      </c>
      <c r="L528" s="4">
        <v>13342</v>
      </c>
      <c r="M528" s="3" t="s">
        <v>52</v>
      </c>
      <c r="N528" s="4">
        <v>2752.4</v>
      </c>
      <c r="O528" s="4">
        <v>13342</v>
      </c>
      <c r="P528" s="3" t="s">
        <v>52</v>
      </c>
      <c r="Q528" s="4">
        <v>2821.84</v>
      </c>
      <c r="R528" s="3">
        <v>-87.658439568107696</v>
      </c>
      <c r="S528" s="3">
        <v>41.7319565148929</v>
      </c>
      <c r="T528" s="3" t="s">
        <v>2200</v>
      </c>
      <c r="U528" s="3" t="s">
        <v>33</v>
      </c>
      <c r="V528" s="3" t="s">
        <v>678</v>
      </c>
      <c r="W528" s="3" t="s">
        <v>679</v>
      </c>
      <c r="X528" s="3" t="s">
        <v>79</v>
      </c>
      <c r="Y528" s="3" t="s">
        <v>26</v>
      </c>
      <c r="Z528" s="3" t="s">
        <v>468</v>
      </c>
      <c r="AA528" s="8">
        <f>Table1[[#This Row],[2022 AV (BOR final)]]-Table1[[#This Row],[2021 AV (BOR final)]]</f>
        <v>-7185</v>
      </c>
      <c r="AB528" s="8">
        <f>Table1[[#This Row],[2023 AV (BOR final)]]-Table1[[#This Row],[2022 AV (BOR final)]]</f>
        <v>0</v>
      </c>
      <c r="AC528" s="8">
        <f>Table1[[#This Row],[2022 Tax Bill]]-Table1[[#This Row],[2021 Tax Bill]]</f>
        <v>-1387.0700000000002</v>
      </c>
      <c r="AD528" s="3">
        <f>COUNTIF(D:D,Table1[[#This Row],[Project Name]])</f>
        <v>11</v>
      </c>
      <c r="AE528" s="2">
        <f>IF(Table1[[#This Row],[Year Accepted]]=2022,Table1[[#This Row],[2021 AV (BOR final)]],Table1[[#This Row],[2022 AV (BOR final)]])</f>
        <v>20527</v>
      </c>
      <c r="AF528" s="2">
        <f>IF(Table1[[#This Row],[Year Accepted]]=2022,Table1[[#This Row],[2022 AV (BOR final)]],Table1[[#This Row],[2023 AV (BOR final)]])</f>
        <v>13342</v>
      </c>
      <c r="AG528" s="2">
        <f>IF(Table1[[#This Row],[Year Accepted]]=2022,Table1[[#This Row],[2021 Tax Bill]],Table1[[#This Row],[2022 Tax Bill]])</f>
        <v>4139.47</v>
      </c>
      <c r="AH528" s="2">
        <f>IF(Table1[[#This Row],[Year Accepted]]=2022,Table1[[#This Row],[2022 Tax Bill]],Table1[[#This Row],[2023 Tax Bill]])</f>
        <v>2752.4</v>
      </c>
    </row>
    <row r="529" spans="1:34" x14ac:dyDescent="0.25">
      <c r="A529" s="3" t="s">
        <v>25</v>
      </c>
      <c r="B529" s="3" t="s">
        <v>71</v>
      </c>
      <c r="C529" s="3" t="s">
        <v>145</v>
      </c>
      <c r="D529" s="3" t="s">
        <v>674</v>
      </c>
      <c r="E529" s="3" t="s">
        <v>4641</v>
      </c>
      <c r="F529" s="3" t="s">
        <v>4642</v>
      </c>
      <c r="G529" s="3">
        <v>2022</v>
      </c>
      <c r="H529" s="3">
        <v>2021</v>
      </c>
      <c r="I529" s="4">
        <v>34477</v>
      </c>
      <c r="J529" s="3" t="s">
        <v>52</v>
      </c>
      <c r="K529" s="4">
        <v>6952.67</v>
      </c>
      <c r="L529" s="4">
        <v>22409</v>
      </c>
      <c r="M529" s="3" t="s">
        <v>52</v>
      </c>
      <c r="N529" s="4">
        <v>4622.88</v>
      </c>
      <c r="O529" s="4">
        <v>22409</v>
      </c>
      <c r="P529" s="3" t="s">
        <v>52</v>
      </c>
      <c r="Q529" s="4">
        <v>4739.55</v>
      </c>
      <c r="R529" s="3">
        <v>-87.658430360479102</v>
      </c>
      <c r="S529" s="3">
        <v>41.7316496603435</v>
      </c>
      <c r="T529" s="3" t="s">
        <v>4643</v>
      </c>
      <c r="U529" s="3" t="s">
        <v>33</v>
      </c>
      <c r="V529" s="3" t="s">
        <v>678</v>
      </c>
      <c r="W529" s="3" t="s">
        <v>679</v>
      </c>
      <c r="X529" s="3" t="s">
        <v>79</v>
      </c>
      <c r="Y529" s="3" t="s">
        <v>26</v>
      </c>
      <c r="Z529" s="3" t="s">
        <v>468</v>
      </c>
      <c r="AA529" s="8">
        <f>Table1[[#This Row],[2022 AV (BOR final)]]-Table1[[#This Row],[2021 AV (BOR final)]]</f>
        <v>-12068</v>
      </c>
      <c r="AB529" s="8">
        <f>Table1[[#This Row],[2023 AV (BOR final)]]-Table1[[#This Row],[2022 AV (BOR final)]]</f>
        <v>0</v>
      </c>
      <c r="AC529" s="8">
        <f>Table1[[#This Row],[2022 Tax Bill]]-Table1[[#This Row],[2021 Tax Bill]]</f>
        <v>-2329.79</v>
      </c>
      <c r="AD529" s="3">
        <f>COUNTIF(D:D,Table1[[#This Row],[Project Name]])</f>
        <v>11</v>
      </c>
      <c r="AE529" s="2">
        <f>IF(Table1[[#This Row],[Year Accepted]]=2022,Table1[[#This Row],[2021 AV (BOR final)]],Table1[[#This Row],[2022 AV (BOR final)]])</f>
        <v>34477</v>
      </c>
      <c r="AF529" s="2">
        <f>IF(Table1[[#This Row],[Year Accepted]]=2022,Table1[[#This Row],[2022 AV (BOR final)]],Table1[[#This Row],[2023 AV (BOR final)]])</f>
        <v>22409</v>
      </c>
      <c r="AG529" s="2">
        <f>IF(Table1[[#This Row],[Year Accepted]]=2022,Table1[[#This Row],[2021 Tax Bill]],Table1[[#This Row],[2022 Tax Bill]])</f>
        <v>6952.67</v>
      </c>
      <c r="AH529" s="2">
        <f>IF(Table1[[#This Row],[Year Accepted]]=2022,Table1[[#This Row],[2022 Tax Bill]],Table1[[#This Row],[2023 Tax Bill]])</f>
        <v>4622.88</v>
      </c>
    </row>
    <row r="530" spans="1:34" x14ac:dyDescent="0.25">
      <c r="A530" s="3" t="s">
        <v>25</v>
      </c>
      <c r="B530" s="3" t="s">
        <v>71</v>
      </c>
      <c r="C530" s="3" t="s">
        <v>145</v>
      </c>
      <c r="D530" s="3" t="s">
        <v>674</v>
      </c>
      <c r="E530" s="3" t="s">
        <v>675</v>
      </c>
      <c r="F530" s="3" t="s">
        <v>676</v>
      </c>
      <c r="G530" s="3">
        <v>2022</v>
      </c>
      <c r="H530" s="3">
        <v>2021</v>
      </c>
      <c r="I530" s="4">
        <v>34477</v>
      </c>
      <c r="J530" s="3" t="s">
        <v>52</v>
      </c>
      <c r="K530" s="4">
        <v>6952.67</v>
      </c>
      <c r="L530" s="4">
        <v>22409</v>
      </c>
      <c r="M530" s="3" t="s">
        <v>52</v>
      </c>
      <c r="N530" s="4">
        <v>4622.88</v>
      </c>
      <c r="O530" s="4">
        <v>22409</v>
      </c>
      <c r="P530" s="3" t="s">
        <v>52</v>
      </c>
      <c r="Q530" s="4">
        <v>4739.55</v>
      </c>
      <c r="R530" s="3">
        <v>-87.658426264635096</v>
      </c>
      <c r="S530" s="3">
        <v>41.731512475591003</v>
      </c>
      <c r="T530" s="3" t="s">
        <v>677</v>
      </c>
      <c r="U530" s="3" t="s">
        <v>33</v>
      </c>
      <c r="V530" s="3" t="s">
        <v>678</v>
      </c>
      <c r="W530" s="3" t="s">
        <v>679</v>
      </c>
      <c r="X530" s="3" t="s">
        <v>79</v>
      </c>
      <c r="Y530" s="3" t="s">
        <v>26</v>
      </c>
      <c r="Z530" s="3" t="s">
        <v>468</v>
      </c>
      <c r="AA530" s="8">
        <f>Table1[[#This Row],[2022 AV (BOR final)]]-Table1[[#This Row],[2021 AV (BOR final)]]</f>
        <v>-12068</v>
      </c>
      <c r="AB530" s="8">
        <f>Table1[[#This Row],[2023 AV (BOR final)]]-Table1[[#This Row],[2022 AV (BOR final)]]</f>
        <v>0</v>
      </c>
      <c r="AC530" s="8">
        <f>Table1[[#This Row],[2022 Tax Bill]]-Table1[[#This Row],[2021 Tax Bill]]</f>
        <v>-2329.79</v>
      </c>
      <c r="AD530" s="3">
        <f>COUNTIF(D:D,Table1[[#This Row],[Project Name]])</f>
        <v>11</v>
      </c>
      <c r="AE530" s="2">
        <f>IF(Table1[[#This Row],[Year Accepted]]=2022,Table1[[#This Row],[2021 AV (BOR final)]],Table1[[#This Row],[2022 AV (BOR final)]])</f>
        <v>34477</v>
      </c>
      <c r="AF530" s="2">
        <f>IF(Table1[[#This Row],[Year Accepted]]=2022,Table1[[#This Row],[2022 AV (BOR final)]],Table1[[#This Row],[2023 AV (BOR final)]])</f>
        <v>22409</v>
      </c>
      <c r="AG530" s="2">
        <f>IF(Table1[[#This Row],[Year Accepted]]=2022,Table1[[#This Row],[2021 Tax Bill]],Table1[[#This Row],[2022 Tax Bill]])</f>
        <v>6952.67</v>
      </c>
      <c r="AH530" s="2">
        <f>IF(Table1[[#This Row],[Year Accepted]]=2022,Table1[[#This Row],[2022 Tax Bill]],Table1[[#This Row],[2023 Tax Bill]])</f>
        <v>4622.88</v>
      </c>
    </row>
    <row r="531" spans="1:34" x14ac:dyDescent="0.25">
      <c r="A531" s="3" t="s">
        <v>25</v>
      </c>
      <c r="B531" s="3" t="s">
        <v>71</v>
      </c>
      <c r="C531" s="3" t="s">
        <v>145</v>
      </c>
      <c r="D531" s="3" t="s">
        <v>674</v>
      </c>
      <c r="E531" s="3" t="s">
        <v>2418</v>
      </c>
      <c r="F531" s="3" t="s">
        <v>2419</v>
      </c>
      <c r="G531" s="3">
        <v>2022</v>
      </c>
      <c r="H531" s="3">
        <v>2021</v>
      </c>
      <c r="I531" s="4">
        <v>34477</v>
      </c>
      <c r="J531" s="3" t="s">
        <v>52</v>
      </c>
      <c r="K531" s="4">
        <v>6952.67</v>
      </c>
      <c r="L531" s="4">
        <v>22409</v>
      </c>
      <c r="M531" s="3" t="s">
        <v>52</v>
      </c>
      <c r="N531" s="4">
        <v>4622.88</v>
      </c>
      <c r="O531" s="4">
        <v>22409</v>
      </c>
      <c r="P531" s="3" t="s">
        <v>52</v>
      </c>
      <c r="Q531" s="4">
        <v>4739.55</v>
      </c>
      <c r="R531" s="3">
        <v>-87.658422168808301</v>
      </c>
      <c r="S531" s="3">
        <v>41.731375290492203</v>
      </c>
      <c r="T531" s="3" t="s">
        <v>2420</v>
      </c>
      <c r="U531" s="3" t="s">
        <v>33</v>
      </c>
      <c r="V531" s="3" t="s">
        <v>678</v>
      </c>
      <c r="W531" s="3" t="s">
        <v>679</v>
      </c>
      <c r="X531" s="3" t="s">
        <v>79</v>
      </c>
      <c r="Y531" s="3" t="s">
        <v>26</v>
      </c>
      <c r="Z531" s="3" t="s">
        <v>468</v>
      </c>
      <c r="AA531" s="8">
        <f>Table1[[#This Row],[2022 AV (BOR final)]]-Table1[[#This Row],[2021 AV (BOR final)]]</f>
        <v>-12068</v>
      </c>
      <c r="AB531" s="8">
        <f>Table1[[#This Row],[2023 AV (BOR final)]]-Table1[[#This Row],[2022 AV (BOR final)]]</f>
        <v>0</v>
      </c>
      <c r="AC531" s="8">
        <f>Table1[[#This Row],[2022 Tax Bill]]-Table1[[#This Row],[2021 Tax Bill]]</f>
        <v>-2329.79</v>
      </c>
      <c r="AD531" s="3">
        <f>COUNTIF(D:D,Table1[[#This Row],[Project Name]])</f>
        <v>11</v>
      </c>
      <c r="AE531" s="2">
        <f>IF(Table1[[#This Row],[Year Accepted]]=2022,Table1[[#This Row],[2021 AV (BOR final)]],Table1[[#This Row],[2022 AV (BOR final)]])</f>
        <v>34477</v>
      </c>
      <c r="AF531" s="2">
        <f>IF(Table1[[#This Row],[Year Accepted]]=2022,Table1[[#This Row],[2022 AV (BOR final)]],Table1[[#This Row],[2023 AV (BOR final)]])</f>
        <v>22409</v>
      </c>
      <c r="AG531" s="2">
        <f>IF(Table1[[#This Row],[Year Accepted]]=2022,Table1[[#This Row],[2021 Tax Bill]],Table1[[#This Row],[2022 Tax Bill]])</f>
        <v>6952.67</v>
      </c>
      <c r="AH531" s="2">
        <f>IF(Table1[[#This Row],[Year Accepted]]=2022,Table1[[#This Row],[2022 Tax Bill]],Table1[[#This Row],[2023 Tax Bill]])</f>
        <v>4622.88</v>
      </c>
    </row>
    <row r="532" spans="1:34" x14ac:dyDescent="0.25">
      <c r="A532" s="3" t="s">
        <v>25</v>
      </c>
      <c r="B532" s="3" t="s">
        <v>71</v>
      </c>
      <c r="C532" s="3" t="s">
        <v>145</v>
      </c>
      <c r="D532" s="3" t="s">
        <v>674</v>
      </c>
      <c r="E532" s="3" t="s">
        <v>2442</v>
      </c>
      <c r="F532" s="3" t="s">
        <v>2443</v>
      </c>
      <c r="G532" s="3">
        <v>2022</v>
      </c>
      <c r="H532" s="3">
        <v>2021</v>
      </c>
      <c r="I532" s="4">
        <v>38386</v>
      </c>
      <c r="J532" s="3" t="s">
        <v>52</v>
      </c>
      <c r="K532" s="4">
        <v>7741</v>
      </c>
      <c r="L532" s="4">
        <v>24950</v>
      </c>
      <c r="M532" s="3" t="s">
        <v>52</v>
      </c>
      <c r="N532" s="4">
        <v>5147.07</v>
      </c>
      <c r="O532" s="4">
        <v>24950</v>
      </c>
      <c r="P532" s="3" t="s">
        <v>52</v>
      </c>
      <c r="Q532" s="4">
        <v>5277.02</v>
      </c>
      <c r="R532" s="3">
        <v>-87.658415987662806</v>
      </c>
      <c r="S532" s="3">
        <v>41.731169513247004</v>
      </c>
      <c r="T532" s="3" t="s">
        <v>2444</v>
      </c>
      <c r="U532" s="3" t="s">
        <v>33</v>
      </c>
      <c r="V532" s="3" t="s">
        <v>678</v>
      </c>
      <c r="W532" s="3" t="s">
        <v>679</v>
      </c>
      <c r="X532" s="3" t="s">
        <v>79</v>
      </c>
      <c r="Y532" s="3" t="s">
        <v>26</v>
      </c>
      <c r="Z532" s="3" t="s">
        <v>468</v>
      </c>
      <c r="AA532" s="8">
        <f>Table1[[#This Row],[2022 AV (BOR final)]]-Table1[[#This Row],[2021 AV (BOR final)]]</f>
        <v>-13436</v>
      </c>
      <c r="AB532" s="8">
        <f>Table1[[#This Row],[2023 AV (BOR final)]]-Table1[[#This Row],[2022 AV (BOR final)]]</f>
        <v>0</v>
      </c>
      <c r="AC532" s="8">
        <f>Table1[[#This Row],[2022 Tax Bill]]-Table1[[#This Row],[2021 Tax Bill]]</f>
        <v>-2593.9300000000003</v>
      </c>
      <c r="AD532" s="3">
        <f>COUNTIF(D:D,Table1[[#This Row],[Project Name]])</f>
        <v>11</v>
      </c>
      <c r="AE532" s="2">
        <f>IF(Table1[[#This Row],[Year Accepted]]=2022,Table1[[#This Row],[2021 AV (BOR final)]],Table1[[#This Row],[2022 AV (BOR final)]])</f>
        <v>38386</v>
      </c>
      <c r="AF532" s="2">
        <f>IF(Table1[[#This Row],[Year Accepted]]=2022,Table1[[#This Row],[2022 AV (BOR final)]],Table1[[#This Row],[2023 AV (BOR final)]])</f>
        <v>24950</v>
      </c>
      <c r="AG532" s="2">
        <f>IF(Table1[[#This Row],[Year Accepted]]=2022,Table1[[#This Row],[2021 Tax Bill]],Table1[[#This Row],[2022 Tax Bill]])</f>
        <v>7741</v>
      </c>
      <c r="AH532" s="2">
        <f>IF(Table1[[#This Row],[Year Accepted]]=2022,Table1[[#This Row],[2022 Tax Bill]],Table1[[#This Row],[2023 Tax Bill]])</f>
        <v>5147.07</v>
      </c>
    </row>
    <row r="533" spans="1:34" x14ac:dyDescent="0.25">
      <c r="A533" s="3" t="s">
        <v>25</v>
      </c>
      <c r="B533" s="3" t="s">
        <v>71</v>
      </c>
      <c r="C533" s="3" t="s">
        <v>145</v>
      </c>
      <c r="D533" s="3" t="s">
        <v>674</v>
      </c>
      <c r="E533" s="3" t="s">
        <v>3710</v>
      </c>
      <c r="F533" s="3" t="s">
        <v>3711</v>
      </c>
      <c r="G533" s="3">
        <v>2022</v>
      </c>
      <c r="H533" s="3">
        <v>2021</v>
      </c>
      <c r="I533" s="4">
        <v>5435</v>
      </c>
      <c r="J533" s="3" t="s">
        <v>52</v>
      </c>
      <c r="K533" s="4">
        <v>1096.05</v>
      </c>
      <c r="L533" s="4">
        <v>3532</v>
      </c>
      <c r="M533" s="3" t="s">
        <v>52</v>
      </c>
      <c r="N533" s="4">
        <v>728.67</v>
      </c>
      <c r="O533" s="4">
        <v>3532</v>
      </c>
      <c r="P533" s="3" t="s">
        <v>52</v>
      </c>
      <c r="Q533" s="4">
        <v>747.06</v>
      </c>
      <c r="R533" s="3">
        <v>-87.658409843483298</v>
      </c>
      <c r="S533" s="3">
        <v>41.730963763077497</v>
      </c>
      <c r="T533" s="3" t="s">
        <v>3712</v>
      </c>
      <c r="U533" s="3" t="s">
        <v>33</v>
      </c>
      <c r="V533" s="3" t="s">
        <v>678</v>
      </c>
      <c r="W533" s="3" t="s">
        <v>679</v>
      </c>
      <c r="X533" s="3" t="s">
        <v>79</v>
      </c>
      <c r="Y533" s="3" t="s">
        <v>26</v>
      </c>
      <c r="Z533" s="3" t="s">
        <v>468</v>
      </c>
      <c r="AA533" s="8">
        <f>Table1[[#This Row],[2022 AV (BOR final)]]-Table1[[#This Row],[2021 AV (BOR final)]]</f>
        <v>-1903</v>
      </c>
      <c r="AB533" s="8">
        <f>Table1[[#This Row],[2023 AV (BOR final)]]-Table1[[#This Row],[2022 AV (BOR final)]]</f>
        <v>0</v>
      </c>
      <c r="AC533" s="8">
        <f>Table1[[#This Row],[2022 Tax Bill]]-Table1[[#This Row],[2021 Tax Bill]]</f>
        <v>-367.38</v>
      </c>
      <c r="AD533" s="3">
        <f>COUNTIF(D:D,Table1[[#This Row],[Project Name]])</f>
        <v>11</v>
      </c>
      <c r="AE533" s="2">
        <f>IF(Table1[[#This Row],[Year Accepted]]=2022,Table1[[#This Row],[2021 AV (BOR final)]],Table1[[#This Row],[2022 AV (BOR final)]])</f>
        <v>5435</v>
      </c>
      <c r="AF533" s="2">
        <f>IF(Table1[[#This Row],[Year Accepted]]=2022,Table1[[#This Row],[2022 AV (BOR final)]],Table1[[#This Row],[2023 AV (BOR final)]])</f>
        <v>3532</v>
      </c>
      <c r="AG533" s="2">
        <f>IF(Table1[[#This Row],[Year Accepted]]=2022,Table1[[#This Row],[2021 Tax Bill]],Table1[[#This Row],[2022 Tax Bill]])</f>
        <v>1096.05</v>
      </c>
      <c r="AH533" s="2">
        <f>IF(Table1[[#This Row],[Year Accepted]]=2022,Table1[[#This Row],[2022 Tax Bill]],Table1[[#This Row],[2023 Tax Bill]])</f>
        <v>728.67</v>
      </c>
    </row>
    <row r="534" spans="1:34" x14ac:dyDescent="0.25">
      <c r="A534" s="3" t="s">
        <v>25</v>
      </c>
      <c r="B534" s="3" t="s">
        <v>71</v>
      </c>
      <c r="C534" s="3" t="s">
        <v>145</v>
      </c>
      <c r="D534" s="3" t="s">
        <v>674</v>
      </c>
      <c r="E534" s="3" t="s">
        <v>4979</v>
      </c>
      <c r="F534" s="3" t="s">
        <v>4980</v>
      </c>
      <c r="G534" s="3">
        <v>2022</v>
      </c>
      <c r="H534" s="3">
        <v>2021</v>
      </c>
      <c r="I534" s="4">
        <v>6612</v>
      </c>
      <c r="J534" s="3" t="s">
        <v>269</v>
      </c>
      <c r="K534" s="4">
        <v>1333.39</v>
      </c>
      <c r="L534" s="4">
        <v>4297</v>
      </c>
      <c r="M534" s="3" t="s">
        <v>269</v>
      </c>
      <c r="N534" s="4">
        <v>886.45</v>
      </c>
      <c r="O534" s="4">
        <v>4297</v>
      </c>
      <c r="P534" s="3" t="s">
        <v>269</v>
      </c>
      <c r="Q534" s="4">
        <v>908.83</v>
      </c>
      <c r="R534" s="3">
        <v>-87.658405710563102</v>
      </c>
      <c r="S534" s="3">
        <v>41.730826605556402</v>
      </c>
      <c r="T534" s="3" t="s">
        <v>4981</v>
      </c>
      <c r="U534" s="3" t="s">
        <v>33</v>
      </c>
      <c r="V534" s="3" t="s">
        <v>678</v>
      </c>
      <c r="W534" s="3" t="s">
        <v>679</v>
      </c>
      <c r="X534" s="3" t="s">
        <v>79</v>
      </c>
      <c r="Y534" s="3" t="s">
        <v>26</v>
      </c>
      <c r="Z534" s="3" t="s">
        <v>468</v>
      </c>
      <c r="AA534" s="8">
        <f>Table1[[#This Row],[2022 AV (BOR final)]]-Table1[[#This Row],[2021 AV (BOR final)]]</f>
        <v>-2315</v>
      </c>
      <c r="AB534" s="8">
        <f>Table1[[#This Row],[2023 AV (BOR final)]]-Table1[[#This Row],[2022 AV (BOR final)]]</f>
        <v>0</v>
      </c>
      <c r="AC534" s="8">
        <f>Table1[[#This Row],[2022 Tax Bill]]-Table1[[#This Row],[2021 Tax Bill]]</f>
        <v>-446.94000000000005</v>
      </c>
      <c r="AD534" s="3">
        <f>COUNTIF(D:D,Table1[[#This Row],[Project Name]])</f>
        <v>11</v>
      </c>
      <c r="AE534" s="2">
        <f>IF(Table1[[#This Row],[Year Accepted]]=2022,Table1[[#This Row],[2021 AV (BOR final)]],Table1[[#This Row],[2022 AV (BOR final)]])</f>
        <v>6612</v>
      </c>
      <c r="AF534" s="2">
        <f>IF(Table1[[#This Row],[Year Accepted]]=2022,Table1[[#This Row],[2022 AV (BOR final)]],Table1[[#This Row],[2023 AV (BOR final)]])</f>
        <v>4297</v>
      </c>
      <c r="AG534" s="2">
        <f>IF(Table1[[#This Row],[Year Accepted]]=2022,Table1[[#This Row],[2021 Tax Bill]],Table1[[#This Row],[2022 Tax Bill]])</f>
        <v>1333.39</v>
      </c>
      <c r="AH534" s="2">
        <f>IF(Table1[[#This Row],[Year Accepted]]=2022,Table1[[#This Row],[2022 Tax Bill]],Table1[[#This Row],[2023 Tax Bill]])</f>
        <v>886.45</v>
      </c>
    </row>
    <row r="535" spans="1:34" x14ac:dyDescent="0.25">
      <c r="A535" s="3" t="s">
        <v>25</v>
      </c>
      <c r="B535" s="3" t="s">
        <v>71</v>
      </c>
      <c r="C535" s="3" t="s">
        <v>145</v>
      </c>
      <c r="D535" s="3" t="s">
        <v>674</v>
      </c>
      <c r="E535" s="3" t="s">
        <v>3176</v>
      </c>
      <c r="F535" s="3" t="s">
        <v>3177</v>
      </c>
      <c r="G535" s="3">
        <v>2022</v>
      </c>
      <c r="H535" s="3">
        <v>2021</v>
      </c>
      <c r="I535" s="4">
        <v>6809</v>
      </c>
      <c r="J535" s="3" t="s">
        <v>269</v>
      </c>
      <c r="K535" s="4">
        <v>1373.09</v>
      </c>
      <c r="L535" s="4">
        <v>4424</v>
      </c>
      <c r="M535" s="3" t="s">
        <v>269</v>
      </c>
      <c r="N535" s="4">
        <v>912.62</v>
      </c>
      <c r="O535" s="4">
        <v>4424</v>
      </c>
      <c r="P535" s="3" t="s">
        <v>269</v>
      </c>
      <c r="Q535" s="4">
        <v>935.68</v>
      </c>
      <c r="R535" s="3">
        <v>-87.658401539196802</v>
      </c>
      <c r="S535" s="3">
        <v>41.730686895246897</v>
      </c>
      <c r="T535" s="3" t="s">
        <v>3178</v>
      </c>
      <c r="U535" s="3" t="s">
        <v>33</v>
      </c>
      <c r="V535" s="3" t="s">
        <v>678</v>
      </c>
      <c r="W535" s="3" t="s">
        <v>679</v>
      </c>
      <c r="X535" s="3" t="s">
        <v>79</v>
      </c>
      <c r="Y535" s="3" t="s">
        <v>26</v>
      </c>
      <c r="Z535" s="3" t="s">
        <v>468</v>
      </c>
      <c r="AA535" s="8">
        <f>Table1[[#This Row],[2022 AV (BOR final)]]-Table1[[#This Row],[2021 AV (BOR final)]]</f>
        <v>-2385</v>
      </c>
      <c r="AB535" s="8">
        <f>Table1[[#This Row],[2023 AV (BOR final)]]-Table1[[#This Row],[2022 AV (BOR final)]]</f>
        <v>0</v>
      </c>
      <c r="AC535" s="8">
        <f>Table1[[#This Row],[2022 Tax Bill]]-Table1[[#This Row],[2021 Tax Bill]]</f>
        <v>-460.46999999999991</v>
      </c>
      <c r="AD535" s="3">
        <f>COUNTIF(D:D,Table1[[#This Row],[Project Name]])</f>
        <v>11</v>
      </c>
      <c r="AE535" s="2">
        <f>IF(Table1[[#This Row],[Year Accepted]]=2022,Table1[[#This Row],[2021 AV (BOR final)]],Table1[[#This Row],[2022 AV (BOR final)]])</f>
        <v>6809</v>
      </c>
      <c r="AF535" s="2">
        <f>IF(Table1[[#This Row],[Year Accepted]]=2022,Table1[[#This Row],[2022 AV (BOR final)]],Table1[[#This Row],[2023 AV (BOR final)]])</f>
        <v>4424</v>
      </c>
      <c r="AG535" s="2">
        <f>IF(Table1[[#This Row],[Year Accepted]]=2022,Table1[[#This Row],[2021 Tax Bill]],Table1[[#This Row],[2022 Tax Bill]])</f>
        <v>1373.09</v>
      </c>
      <c r="AH535" s="2">
        <f>IF(Table1[[#This Row],[Year Accepted]]=2022,Table1[[#This Row],[2022 Tax Bill]],Table1[[#This Row],[2023 Tax Bill]])</f>
        <v>912.62</v>
      </c>
    </row>
    <row r="536" spans="1:34" x14ac:dyDescent="0.25">
      <c r="A536" s="3" t="s">
        <v>25</v>
      </c>
      <c r="B536" s="3" t="s">
        <v>71</v>
      </c>
      <c r="C536" s="3" t="s">
        <v>145</v>
      </c>
      <c r="D536" s="3" t="s">
        <v>674</v>
      </c>
      <c r="E536" s="3" t="s">
        <v>4611</v>
      </c>
      <c r="F536" s="3" t="s">
        <v>4612</v>
      </c>
      <c r="G536" s="3">
        <v>2022</v>
      </c>
      <c r="H536" s="3">
        <v>2021</v>
      </c>
      <c r="I536" s="4">
        <v>6338</v>
      </c>
      <c r="J536" s="3" t="s">
        <v>269</v>
      </c>
      <c r="K536" s="4">
        <v>1278.1199999999999</v>
      </c>
      <c r="L536" s="4">
        <v>4118</v>
      </c>
      <c r="M536" s="3" t="s">
        <v>269</v>
      </c>
      <c r="N536" s="4">
        <v>849.54</v>
      </c>
      <c r="O536" s="4">
        <v>4118</v>
      </c>
      <c r="P536" s="3" t="s">
        <v>269</v>
      </c>
      <c r="Q536" s="4">
        <v>870.96</v>
      </c>
      <c r="R536" s="3">
        <v>-87.658397490554805</v>
      </c>
      <c r="S536" s="3">
        <v>41.730551384435202</v>
      </c>
      <c r="T536" s="3" t="s">
        <v>4613</v>
      </c>
      <c r="U536" s="3" t="s">
        <v>33</v>
      </c>
      <c r="V536" s="3" t="s">
        <v>678</v>
      </c>
      <c r="W536" s="3" t="s">
        <v>679</v>
      </c>
      <c r="X536" s="3" t="s">
        <v>79</v>
      </c>
      <c r="Y536" s="3" t="s">
        <v>26</v>
      </c>
      <c r="Z536" s="3" t="s">
        <v>468</v>
      </c>
      <c r="AA536" s="8">
        <f>Table1[[#This Row],[2022 AV (BOR final)]]-Table1[[#This Row],[2021 AV (BOR final)]]</f>
        <v>-2220</v>
      </c>
      <c r="AB536" s="8">
        <f>Table1[[#This Row],[2023 AV (BOR final)]]-Table1[[#This Row],[2022 AV (BOR final)]]</f>
        <v>0</v>
      </c>
      <c r="AC536" s="8">
        <f>Table1[[#This Row],[2022 Tax Bill]]-Table1[[#This Row],[2021 Tax Bill]]</f>
        <v>-428.57999999999993</v>
      </c>
      <c r="AD536" s="3">
        <f>COUNTIF(D:D,Table1[[#This Row],[Project Name]])</f>
        <v>11</v>
      </c>
      <c r="AE536" s="2">
        <f>IF(Table1[[#This Row],[Year Accepted]]=2022,Table1[[#This Row],[2021 AV (BOR final)]],Table1[[#This Row],[2022 AV (BOR final)]])</f>
        <v>6338</v>
      </c>
      <c r="AF536" s="2">
        <f>IF(Table1[[#This Row],[Year Accepted]]=2022,Table1[[#This Row],[2022 AV (BOR final)]],Table1[[#This Row],[2023 AV (BOR final)]])</f>
        <v>4118</v>
      </c>
      <c r="AG536" s="2">
        <f>IF(Table1[[#This Row],[Year Accepted]]=2022,Table1[[#This Row],[2021 Tax Bill]],Table1[[#This Row],[2022 Tax Bill]])</f>
        <v>1278.1199999999999</v>
      </c>
      <c r="AH536" s="2">
        <f>IF(Table1[[#This Row],[Year Accepted]]=2022,Table1[[#This Row],[2022 Tax Bill]],Table1[[#This Row],[2023 Tax Bill]])</f>
        <v>849.54</v>
      </c>
    </row>
    <row r="537" spans="1:34" x14ac:dyDescent="0.25">
      <c r="A537" s="3" t="s">
        <v>25</v>
      </c>
      <c r="B537" s="3" t="s">
        <v>71</v>
      </c>
      <c r="C537" s="3" t="s">
        <v>145</v>
      </c>
      <c r="D537" s="3" t="s">
        <v>674</v>
      </c>
      <c r="E537" s="3" t="s">
        <v>4144</v>
      </c>
      <c r="F537" s="3" t="s">
        <v>4145</v>
      </c>
      <c r="G537" s="3">
        <v>2022</v>
      </c>
      <c r="H537" s="3">
        <v>2021</v>
      </c>
      <c r="I537" s="4">
        <v>9747</v>
      </c>
      <c r="J537" s="3" t="s">
        <v>52</v>
      </c>
      <c r="K537" s="4">
        <v>1965.57</v>
      </c>
      <c r="L537" s="4">
        <v>6335</v>
      </c>
      <c r="M537" s="3" t="s">
        <v>52</v>
      </c>
      <c r="N537" s="4">
        <v>1306.9100000000001</v>
      </c>
      <c r="O537" s="4">
        <v>6335</v>
      </c>
      <c r="P537" s="3" t="s">
        <v>52</v>
      </c>
      <c r="Q537" s="4">
        <v>1339.85</v>
      </c>
      <c r="R537" s="3">
        <v>-87.658433868685506</v>
      </c>
      <c r="S537" s="3">
        <v>41.731818444099098</v>
      </c>
      <c r="T537" s="3" t="s">
        <v>4146</v>
      </c>
      <c r="U537" s="3" t="s">
        <v>33</v>
      </c>
      <c r="V537" s="3" t="s">
        <v>678</v>
      </c>
      <c r="W537" s="3" t="s">
        <v>679</v>
      </c>
      <c r="X537" s="3" t="s">
        <v>79</v>
      </c>
      <c r="Y537" s="3" t="s">
        <v>26</v>
      </c>
      <c r="Z537" s="3" t="s">
        <v>468</v>
      </c>
      <c r="AA537" s="8">
        <f>Table1[[#This Row],[2022 AV (BOR final)]]-Table1[[#This Row],[2021 AV (BOR final)]]</f>
        <v>-3412</v>
      </c>
      <c r="AB537" s="8">
        <f>Table1[[#This Row],[2023 AV (BOR final)]]-Table1[[#This Row],[2022 AV (BOR final)]]</f>
        <v>0</v>
      </c>
      <c r="AC537" s="8">
        <f>Table1[[#This Row],[2022 Tax Bill]]-Table1[[#This Row],[2021 Tax Bill]]</f>
        <v>-658.65999999999985</v>
      </c>
      <c r="AD537" s="3">
        <f>COUNTIF(D:D,Table1[[#This Row],[Project Name]])</f>
        <v>11</v>
      </c>
      <c r="AE537" s="2">
        <f>IF(Table1[[#This Row],[Year Accepted]]=2022,Table1[[#This Row],[2021 AV (BOR final)]],Table1[[#This Row],[2022 AV (BOR final)]])</f>
        <v>9747</v>
      </c>
      <c r="AF537" s="2">
        <f>IF(Table1[[#This Row],[Year Accepted]]=2022,Table1[[#This Row],[2022 AV (BOR final)]],Table1[[#This Row],[2023 AV (BOR final)]])</f>
        <v>6335</v>
      </c>
      <c r="AG537" s="2">
        <f>IF(Table1[[#This Row],[Year Accepted]]=2022,Table1[[#This Row],[2021 Tax Bill]],Table1[[#This Row],[2022 Tax Bill]])</f>
        <v>1965.57</v>
      </c>
      <c r="AH537" s="2">
        <f>IF(Table1[[#This Row],[Year Accepted]]=2022,Table1[[#This Row],[2022 Tax Bill]],Table1[[#This Row],[2023 Tax Bill]])</f>
        <v>1306.9100000000001</v>
      </c>
    </row>
    <row r="538" spans="1:34" x14ac:dyDescent="0.25">
      <c r="A538" s="3" t="s">
        <v>25</v>
      </c>
      <c r="B538" s="3" t="s">
        <v>71</v>
      </c>
      <c r="C538" s="3" t="s">
        <v>145</v>
      </c>
      <c r="D538" s="3" t="s">
        <v>674</v>
      </c>
      <c r="E538" s="3" t="s">
        <v>2992</v>
      </c>
      <c r="F538" s="3" t="s">
        <v>2993</v>
      </c>
      <c r="G538" s="3">
        <v>2022</v>
      </c>
      <c r="H538" s="3">
        <v>2021</v>
      </c>
      <c r="I538" s="4">
        <v>9443</v>
      </c>
      <c r="J538" s="3" t="s">
        <v>52</v>
      </c>
      <c r="K538" s="4">
        <v>1904.25</v>
      </c>
      <c r="L538" s="4">
        <v>6137</v>
      </c>
      <c r="M538" s="3" t="s">
        <v>52</v>
      </c>
      <c r="N538" s="4">
        <v>1266.06</v>
      </c>
      <c r="O538" s="4">
        <v>6137</v>
      </c>
      <c r="P538" s="3" t="s">
        <v>52</v>
      </c>
      <c r="Q538" s="4">
        <v>1297.99</v>
      </c>
      <c r="R538" s="3">
        <v>-87.6584351917855</v>
      </c>
      <c r="S538" s="3">
        <v>41.731749848743704</v>
      </c>
      <c r="T538" s="3" t="s">
        <v>2994</v>
      </c>
      <c r="U538" s="3" t="s">
        <v>33</v>
      </c>
      <c r="V538" s="3" t="s">
        <v>678</v>
      </c>
      <c r="W538" s="3" t="s">
        <v>679</v>
      </c>
      <c r="X538" s="3" t="s">
        <v>79</v>
      </c>
      <c r="Y538" s="3" t="s">
        <v>26</v>
      </c>
      <c r="Z538" s="3" t="s">
        <v>468</v>
      </c>
      <c r="AA538" s="8">
        <f>Table1[[#This Row],[2022 AV (BOR final)]]-Table1[[#This Row],[2021 AV (BOR final)]]</f>
        <v>-3306</v>
      </c>
      <c r="AB538" s="8">
        <f>Table1[[#This Row],[2023 AV (BOR final)]]-Table1[[#This Row],[2022 AV (BOR final)]]</f>
        <v>0</v>
      </c>
      <c r="AC538" s="8">
        <f>Table1[[#This Row],[2022 Tax Bill]]-Table1[[#This Row],[2021 Tax Bill]]</f>
        <v>-638.19000000000005</v>
      </c>
      <c r="AD538" s="3">
        <f>COUNTIF(D:D,Table1[[#This Row],[Project Name]])</f>
        <v>11</v>
      </c>
      <c r="AE538" s="2">
        <f>IF(Table1[[#This Row],[Year Accepted]]=2022,Table1[[#This Row],[2021 AV (BOR final)]],Table1[[#This Row],[2022 AV (BOR final)]])</f>
        <v>9443</v>
      </c>
      <c r="AF538" s="2">
        <f>IF(Table1[[#This Row],[Year Accepted]]=2022,Table1[[#This Row],[2022 AV (BOR final)]],Table1[[#This Row],[2023 AV (BOR final)]])</f>
        <v>6137</v>
      </c>
      <c r="AG538" s="2">
        <f>IF(Table1[[#This Row],[Year Accepted]]=2022,Table1[[#This Row],[2021 Tax Bill]],Table1[[#This Row],[2022 Tax Bill]])</f>
        <v>1904.25</v>
      </c>
      <c r="AH538" s="2">
        <f>IF(Table1[[#This Row],[Year Accepted]]=2022,Table1[[#This Row],[2022 Tax Bill]],Table1[[#This Row],[2023 Tax Bill]])</f>
        <v>1266.06</v>
      </c>
    </row>
    <row r="539" spans="1:34" x14ac:dyDescent="0.25">
      <c r="A539" s="3" t="s">
        <v>25</v>
      </c>
      <c r="B539" s="3" t="s">
        <v>26</v>
      </c>
      <c r="C539" s="3" t="s">
        <v>145</v>
      </c>
      <c r="D539" s="3" t="s">
        <v>3019</v>
      </c>
      <c r="E539" s="3" t="s">
        <v>3020</v>
      </c>
      <c r="F539" s="3" t="s">
        <v>3021</v>
      </c>
      <c r="G539" s="3">
        <v>2022</v>
      </c>
      <c r="H539" s="3">
        <v>2021</v>
      </c>
      <c r="I539" s="4">
        <v>214466</v>
      </c>
      <c r="J539" s="3" t="s">
        <v>31</v>
      </c>
      <c r="K539" s="4">
        <v>43249.5</v>
      </c>
      <c r="L539" s="4">
        <v>181935</v>
      </c>
      <c r="M539" s="3" t="s">
        <v>31</v>
      </c>
      <c r="N539" s="4">
        <v>37532.49</v>
      </c>
      <c r="O539" s="4">
        <v>181935</v>
      </c>
      <c r="P539" s="3" t="s">
        <v>31</v>
      </c>
      <c r="Q539" s="4">
        <v>38479.82</v>
      </c>
      <c r="R539" s="3">
        <v>-87.666541819890995</v>
      </c>
      <c r="S539" s="3">
        <v>41.728157410633401</v>
      </c>
      <c r="T539" s="3" t="s">
        <v>3022</v>
      </c>
      <c r="U539" s="3" t="s">
        <v>33</v>
      </c>
      <c r="V539" s="3" t="s">
        <v>678</v>
      </c>
      <c r="W539" s="3" t="s">
        <v>679</v>
      </c>
      <c r="X539" s="3" t="s">
        <v>79</v>
      </c>
      <c r="Y539" s="3" t="s">
        <v>26</v>
      </c>
      <c r="Z539" s="3" t="s">
        <v>468</v>
      </c>
      <c r="AA539" s="8">
        <f>Table1[[#This Row],[2022 AV (BOR final)]]-Table1[[#This Row],[2021 AV (BOR final)]]</f>
        <v>-32531</v>
      </c>
      <c r="AB539" s="8">
        <f>Table1[[#This Row],[2023 AV (BOR final)]]-Table1[[#This Row],[2022 AV (BOR final)]]</f>
        <v>0</v>
      </c>
      <c r="AC539" s="8">
        <f>Table1[[#This Row],[2022 Tax Bill]]-Table1[[#This Row],[2021 Tax Bill]]</f>
        <v>-5717.010000000002</v>
      </c>
      <c r="AD539" s="3">
        <f>COUNTIF(D:D,Table1[[#This Row],[Project Name]])</f>
        <v>1</v>
      </c>
      <c r="AE539" s="2">
        <f>IF(Table1[[#This Row],[Year Accepted]]=2022,Table1[[#This Row],[2021 AV (BOR final)]],Table1[[#This Row],[2022 AV (BOR final)]])</f>
        <v>214466</v>
      </c>
      <c r="AF539" s="2">
        <f>IF(Table1[[#This Row],[Year Accepted]]=2022,Table1[[#This Row],[2022 AV (BOR final)]],Table1[[#This Row],[2023 AV (BOR final)]])</f>
        <v>181935</v>
      </c>
      <c r="AG539" s="2">
        <f>IF(Table1[[#This Row],[Year Accepted]]=2022,Table1[[#This Row],[2021 Tax Bill]],Table1[[#This Row],[2022 Tax Bill]])</f>
        <v>43249.5</v>
      </c>
      <c r="AH539" s="2">
        <f>IF(Table1[[#This Row],[Year Accepted]]=2022,Table1[[#This Row],[2022 Tax Bill]],Table1[[#This Row],[2023 Tax Bill]])</f>
        <v>37532.49</v>
      </c>
    </row>
    <row r="540" spans="1:34" x14ac:dyDescent="0.25">
      <c r="A540" s="3" t="s">
        <v>25</v>
      </c>
      <c r="B540" s="3" t="s">
        <v>26</v>
      </c>
      <c r="C540" s="3" t="s">
        <v>152</v>
      </c>
      <c r="D540" s="3" t="s">
        <v>713</v>
      </c>
      <c r="E540" s="3" t="s">
        <v>714</v>
      </c>
      <c r="F540" s="3" t="s">
        <v>715</v>
      </c>
      <c r="G540" s="3">
        <v>2022</v>
      </c>
      <c r="H540" s="3">
        <v>2021</v>
      </c>
      <c r="I540" s="4">
        <v>17543</v>
      </c>
      <c r="J540" s="3" t="s">
        <v>52</v>
      </c>
      <c r="K540" s="4">
        <v>3527.71</v>
      </c>
      <c r="L540" s="4">
        <v>11402</v>
      </c>
      <c r="M540" s="3" t="s">
        <v>52</v>
      </c>
      <c r="N540" s="4">
        <v>2345.19</v>
      </c>
      <c r="O540" s="4">
        <v>11402</v>
      </c>
      <c r="P540" s="3" t="s">
        <v>52</v>
      </c>
      <c r="Q540" s="4">
        <v>2405.7199999999998</v>
      </c>
      <c r="R540" s="3">
        <v>-87.673789830087898</v>
      </c>
      <c r="S540" s="3">
        <v>41.990473492609198</v>
      </c>
      <c r="T540" s="3" t="s">
        <v>716</v>
      </c>
      <c r="U540" s="3" t="s">
        <v>33</v>
      </c>
      <c r="V540" s="3" t="s">
        <v>157</v>
      </c>
      <c r="W540" s="3" t="s">
        <v>717</v>
      </c>
      <c r="X540" s="3" t="s">
        <v>70</v>
      </c>
      <c r="Y540" s="3" t="s">
        <v>111</v>
      </c>
      <c r="Z540" s="3" t="s">
        <v>159</v>
      </c>
      <c r="AA540" s="8">
        <f>Table1[[#This Row],[2022 AV (BOR final)]]-Table1[[#This Row],[2021 AV (BOR final)]]</f>
        <v>-6141</v>
      </c>
      <c r="AB540" s="8">
        <f>Table1[[#This Row],[2023 AV (BOR final)]]-Table1[[#This Row],[2022 AV (BOR final)]]</f>
        <v>0</v>
      </c>
      <c r="AC540" s="8">
        <f>Table1[[#This Row],[2022 Tax Bill]]-Table1[[#This Row],[2021 Tax Bill]]</f>
        <v>-1182.52</v>
      </c>
      <c r="AD540" s="3">
        <f>COUNTIF(D:D,Table1[[#This Row],[Project Name]])</f>
        <v>6</v>
      </c>
      <c r="AE540" s="2">
        <f>IF(Table1[[#This Row],[Year Accepted]]=2022,Table1[[#This Row],[2021 AV (BOR final)]],Table1[[#This Row],[2022 AV (BOR final)]])</f>
        <v>17543</v>
      </c>
      <c r="AF540" s="2">
        <f>IF(Table1[[#This Row],[Year Accepted]]=2022,Table1[[#This Row],[2022 AV (BOR final)]],Table1[[#This Row],[2023 AV (BOR final)]])</f>
        <v>11402</v>
      </c>
      <c r="AG540" s="2">
        <f>IF(Table1[[#This Row],[Year Accepted]]=2022,Table1[[#This Row],[2021 Tax Bill]],Table1[[#This Row],[2022 Tax Bill]])</f>
        <v>3527.71</v>
      </c>
      <c r="AH540" s="2">
        <f>IF(Table1[[#This Row],[Year Accepted]]=2022,Table1[[#This Row],[2022 Tax Bill]],Table1[[#This Row],[2023 Tax Bill]])</f>
        <v>2345.19</v>
      </c>
    </row>
    <row r="541" spans="1:34" x14ac:dyDescent="0.25">
      <c r="A541" s="3" t="s">
        <v>25</v>
      </c>
      <c r="B541" s="3" t="s">
        <v>26</v>
      </c>
      <c r="C541" s="3" t="s">
        <v>152</v>
      </c>
      <c r="D541" s="3" t="s">
        <v>3186</v>
      </c>
      <c r="E541" s="3" t="s">
        <v>3656</v>
      </c>
      <c r="F541" s="3" t="s">
        <v>3657</v>
      </c>
      <c r="G541" s="3">
        <v>2022</v>
      </c>
      <c r="H541" s="3">
        <v>2021</v>
      </c>
      <c r="I541" s="4">
        <v>223067</v>
      </c>
      <c r="J541" s="3" t="s">
        <v>197</v>
      </c>
      <c r="K541" s="4">
        <v>44856.71</v>
      </c>
      <c r="L541" s="4">
        <v>144993</v>
      </c>
      <c r="M541" s="3" t="s">
        <v>197</v>
      </c>
      <c r="N541" s="4">
        <v>29822.49</v>
      </c>
      <c r="O541" s="4">
        <v>144993</v>
      </c>
      <c r="P541" s="3" t="s">
        <v>247</v>
      </c>
      <c r="Q541" s="4">
        <v>30592.07</v>
      </c>
      <c r="R541" s="3">
        <v>-87.661397122956501</v>
      </c>
      <c r="S541" s="3">
        <v>41.964639296158097</v>
      </c>
      <c r="T541" s="3" t="s">
        <v>3658</v>
      </c>
      <c r="U541" s="3" t="s">
        <v>33</v>
      </c>
      <c r="V541" s="3" t="s">
        <v>493</v>
      </c>
      <c r="W541" s="3" t="s">
        <v>494</v>
      </c>
      <c r="X541" s="3" t="s">
        <v>70</v>
      </c>
      <c r="Y541" s="3" t="s">
        <v>57</v>
      </c>
      <c r="Z541" s="3" t="s">
        <v>298</v>
      </c>
      <c r="AA541" s="8">
        <f>Table1[[#This Row],[2022 AV (BOR final)]]-Table1[[#This Row],[2021 AV (BOR final)]]</f>
        <v>-78074</v>
      </c>
      <c r="AB541" s="8">
        <f>Table1[[#This Row],[2023 AV (BOR final)]]-Table1[[#This Row],[2022 AV (BOR final)]]</f>
        <v>0</v>
      </c>
      <c r="AC541" s="8">
        <f>Table1[[#This Row],[2022 Tax Bill]]-Table1[[#This Row],[2021 Tax Bill]]</f>
        <v>-15034.219999999998</v>
      </c>
      <c r="AD541" s="3">
        <f>COUNTIF(D:D,Table1[[#This Row],[Project Name]])</f>
        <v>2</v>
      </c>
      <c r="AE541" s="2">
        <f>IF(Table1[[#This Row],[Year Accepted]]=2022,Table1[[#This Row],[2021 AV (BOR final)]],Table1[[#This Row],[2022 AV (BOR final)]])</f>
        <v>223067</v>
      </c>
      <c r="AF541" s="2">
        <f>IF(Table1[[#This Row],[Year Accepted]]=2022,Table1[[#This Row],[2022 AV (BOR final)]],Table1[[#This Row],[2023 AV (BOR final)]])</f>
        <v>144993</v>
      </c>
      <c r="AG541" s="2">
        <f>IF(Table1[[#This Row],[Year Accepted]]=2022,Table1[[#This Row],[2021 Tax Bill]],Table1[[#This Row],[2022 Tax Bill]])</f>
        <v>44856.71</v>
      </c>
      <c r="AH541" s="2">
        <f>IF(Table1[[#This Row],[Year Accepted]]=2022,Table1[[#This Row],[2022 Tax Bill]],Table1[[#This Row],[2023 Tax Bill]])</f>
        <v>29822.49</v>
      </c>
    </row>
    <row r="542" spans="1:34" x14ac:dyDescent="0.25">
      <c r="A542" s="3" t="s">
        <v>25</v>
      </c>
      <c r="B542" s="3" t="s">
        <v>26</v>
      </c>
      <c r="C542" s="3" t="s">
        <v>152</v>
      </c>
      <c r="D542" s="3" t="s">
        <v>4662</v>
      </c>
      <c r="E542" s="3" t="s">
        <v>4663</v>
      </c>
      <c r="F542" s="3" t="s">
        <v>4664</v>
      </c>
      <c r="G542" s="3">
        <v>2022</v>
      </c>
      <c r="H542" s="3">
        <v>2021</v>
      </c>
      <c r="I542" s="4">
        <v>714324</v>
      </c>
      <c r="J542" s="3" t="s">
        <v>247</v>
      </c>
      <c r="K542" s="4">
        <v>143644.01999999999</v>
      </c>
      <c r="L542" s="4">
        <v>464311</v>
      </c>
      <c r="M542" s="3" t="s">
        <v>247</v>
      </c>
      <c r="N542" s="4">
        <v>95500.55</v>
      </c>
      <c r="O542" s="4">
        <v>464310</v>
      </c>
      <c r="P542" s="3" t="s">
        <v>247</v>
      </c>
      <c r="Q542" s="4">
        <v>97964.84</v>
      </c>
      <c r="R542" s="3">
        <v>-87.655677698769296</v>
      </c>
      <c r="S542" s="3">
        <v>41.985854981359999</v>
      </c>
      <c r="T542" s="3" t="s">
        <v>4665</v>
      </c>
      <c r="U542" s="3" t="s">
        <v>33</v>
      </c>
      <c r="V542" s="3" t="s">
        <v>4469</v>
      </c>
      <c r="W542" s="3" t="s">
        <v>717</v>
      </c>
      <c r="X542" s="3" t="s">
        <v>70</v>
      </c>
      <c r="Y542" s="3" t="s">
        <v>193</v>
      </c>
      <c r="Z542" s="3" t="s">
        <v>298</v>
      </c>
      <c r="AA542" s="8">
        <f>Table1[[#This Row],[2022 AV (BOR final)]]-Table1[[#This Row],[2021 AV (BOR final)]]</f>
        <v>-250013</v>
      </c>
      <c r="AB542" s="8">
        <f>Table1[[#This Row],[2023 AV (BOR final)]]-Table1[[#This Row],[2022 AV (BOR final)]]</f>
        <v>-1</v>
      </c>
      <c r="AC542" s="8">
        <f>Table1[[#This Row],[2022 Tax Bill]]-Table1[[#This Row],[2021 Tax Bill]]</f>
        <v>-48143.469999999987</v>
      </c>
      <c r="AD542" s="3">
        <f>COUNTIF(D:D,Table1[[#This Row],[Project Name]])</f>
        <v>1</v>
      </c>
      <c r="AE542" s="2">
        <f>IF(Table1[[#This Row],[Year Accepted]]=2022,Table1[[#This Row],[2021 AV (BOR final)]],Table1[[#This Row],[2022 AV (BOR final)]])</f>
        <v>714324</v>
      </c>
      <c r="AF542" s="2">
        <f>IF(Table1[[#This Row],[Year Accepted]]=2022,Table1[[#This Row],[2022 AV (BOR final)]],Table1[[#This Row],[2023 AV (BOR final)]])</f>
        <v>464311</v>
      </c>
      <c r="AG542" s="2">
        <f>IF(Table1[[#This Row],[Year Accepted]]=2022,Table1[[#This Row],[2021 Tax Bill]],Table1[[#This Row],[2022 Tax Bill]])</f>
        <v>143644.01999999999</v>
      </c>
      <c r="AH542" s="2">
        <f>IF(Table1[[#This Row],[Year Accepted]]=2022,Table1[[#This Row],[2022 Tax Bill]],Table1[[#This Row],[2023 Tax Bill]])</f>
        <v>95500.55</v>
      </c>
    </row>
    <row r="543" spans="1:34" x14ac:dyDescent="0.25">
      <c r="A543" s="3" t="s">
        <v>25</v>
      </c>
      <c r="B543" s="3" t="s">
        <v>26</v>
      </c>
      <c r="C543" s="3" t="s">
        <v>152</v>
      </c>
      <c r="D543" s="3" t="s">
        <v>153</v>
      </c>
      <c r="E543" s="3" t="s">
        <v>1886</v>
      </c>
      <c r="F543" s="3" t="s">
        <v>1887</v>
      </c>
      <c r="G543" s="3">
        <v>2022</v>
      </c>
      <c r="H543" s="3">
        <v>2021</v>
      </c>
      <c r="I543" s="4">
        <v>68165</v>
      </c>
      <c r="J543" s="3" t="s">
        <v>149</v>
      </c>
      <c r="K543" s="4">
        <v>13707.35</v>
      </c>
      <c r="L543" s="4">
        <v>44307</v>
      </c>
      <c r="M543" s="3" t="s">
        <v>149</v>
      </c>
      <c r="N543" s="4">
        <v>9113.14</v>
      </c>
      <c r="O543" s="4">
        <v>44307</v>
      </c>
      <c r="P543" s="3" t="s">
        <v>149</v>
      </c>
      <c r="Q543" s="4">
        <v>9348.33</v>
      </c>
      <c r="R543" s="3">
        <v>-87.675911956989907</v>
      </c>
      <c r="S543" s="3">
        <v>41.991259019646897</v>
      </c>
      <c r="T543" s="3" t="s">
        <v>1888</v>
      </c>
      <c r="U543" s="3" t="s">
        <v>33</v>
      </c>
      <c r="V543" s="3" t="s">
        <v>157</v>
      </c>
      <c r="W543" s="3" t="s">
        <v>158</v>
      </c>
      <c r="X543" s="3" t="s">
        <v>57</v>
      </c>
      <c r="Y543" s="3" t="s">
        <v>111</v>
      </c>
      <c r="Z543" s="3" t="s">
        <v>159</v>
      </c>
      <c r="AA543" s="8">
        <f>Table1[[#This Row],[2022 AV (BOR final)]]-Table1[[#This Row],[2021 AV (BOR final)]]</f>
        <v>-23858</v>
      </c>
      <c r="AB543" s="8">
        <f>Table1[[#This Row],[2023 AV (BOR final)]]-Table1[[#This Row],[2022 AV (BOR final)]]</f>
        <v>0</v>
      </c>
      <c r="AC543" s="8">
        <f>Table1[[#This Row],[2022 Tax Bill]]-Table1[[#This Row],[2021 Tax Bill]]</f>
        <v>-4594.2100000000009</v>
      </c>
      <c r="AD543" s="3">
        <f>COUNTIF(D:D,Table1[[#This Row],[Project Name]])</f>
        <v>3</v>
      </c>
      <c r="AE543" s="2">
        <f>IF(Table1[[#This Row],[Year Accepted]]=2022,Table1[[#This Row],[2021 AV (BOR final)]],Table1[[#This Row],[2022 AV (BOR final)]])</f>
        <v>68165</v>
      </c>
      <c r="AF543" s="2">
        <f>IF(Table1[[#This Row],[Year Accepted]]=2022,Table1[[#This Row],[2022 AV (BOR final)]],Table1[[#This Row],[2023 AV (BOR final)]])</f>
        <v>44307</v>
      </c>
      <c r="AG543" s="2">
        <f>IF(Table1[[#This Row],[Year Accepted]]=2022,Table1[[#This Row],[2021 Tax Bill]],Table1[[#This Row],[2022 Tax Bill]])</f>
        <v>13707.35</v>
      </c>
      <c r="AH543" s="2">
        <f>IF(Table1[[#This Row],[Year Accepted]]=2022,Table1[[#This Row],[2022 Tax Bill]],Table1[[#This Row],[2023 Tax Bill]])</f>
        <v>9113.14</v>
      </c>
    </row>
    <row r="544" spans="1:34" x14ac:dyDescent="0.25">
      <c r="A544" s="3" t="s">
        <v>25</v>
      </c>
      <c r="B544" s="3" t="s">
        <v>26</v>
      </c>
      <c r="C544" s="3" t="s">
        <v>152</v>
      </c>
      <c r="D544" s="3" t="s">
        <v>153</v>
      </c>
      <c r="E544" s="3" t="s">
        <v>154</v>
      </c>
      <c r="F544" s="3" t="s">
        <v>155</v>
      </c>
      <c r="G544" s="3">
        <v>2022</v>
      </c>
      <c r="H544" s="3">
        <v>2021</v>
      </c>
      <c r="I544" s="4">
        <v>12253</v>
      </c>
      <c r="J544" s="3" t="s">
        <v>149</v>
      </c>
      <c r="K544" s="4">
        <v>2463.96</v>
      </c>
      <c r="L544" s="4">
        <v>7964</v>
      </c>
      <c r="M544" s="3" t="s">
        <v>149</v>
      </c>
      <c r="N544" s="4">
        <v>1638.03</v>
      </c>
      <c r="O544" s="4">
        <v>7964</v>
      </c>
      <c r="P544" s="3" t="s">
        <v>149</v>
      </c>
      <c r="Q544" s="4">
        <v>1680.34</v>
      </c>
      <c r="R544" s="3">
        <v>-87.6763817182553</v>
      </c>
      <c r="S544" s="3">
        <v>41.991015031160401</v>
      </c>
      <c r="T544" s="3" t="s">
        <v>156</v>
      </c>
      <c r="U544" s="3" t="s">
        <v>33</v>
      </c>
      <c r="V544" s="3" t="s">
        <v>157</v>
      </c>
      <c r="W544" s="3" t="s">
        <v>158</v>
      </c>
      <c r="X544" s="3" t="s">
        <v>57</v>
      </c>
      <c r="Y544" s="3" t="s">
        <v>111</v>
      </c>
      <c r="Z544" s="3" t="s">
        <v>159</v>
      </c>
      <c r="AA544" s="8">
        <f>Table1[[#This Row],[2022 AV (BOR final)]]-Table1[[#This Row],[2021 AV (BOR final)]]</f>
        <v>-4289</v>
      </c>
      <c r="AB544" s="8">
        <f>Table1[[#This Row],[2023 AV (BOR final)]]-Table1[[#This Row],[2022 AV (BOR final)]]</f>
        <v>0</v>
      </c>
      <c r="AC544" s="8">
        <f>Table1[[#This Row],[2022 Tax Bill]]-Table1[[#This Row],[2021 Tax Bill]]</f>
        <v>-825.93000000000006</v>
      </c>
      <c r="AD544" s="3">
        <f>COUNTIF(D:D,Table1[[#This Row],[Project Name]])</f>
        <v>3</v>
      </c>
      <c r="AE544" s="2">
        <f>IF(Table1[[#This Row],[Year Accepted]]=2022,Table1[[#This Row],[2021 AV (BOR final)]],Table1[[#This Row],[2022 AV (BOR final)]])</f>
        <v>12253</v>
      </c>
      <c r="AF544" s="2">
        <f>IF(Table1[[#This Row],[Year Accepted]]=2022,Table1[[#This Row],[2022 AV (BOR final)]],Table1[[#This Row],[2023 AV (BOR final)]])</f>
        <v>7964</v>
      </c>
      <c r="AG544" s="2">
        <f>IF(Table1[[#This Row],[Year Accepted]]=2022,Table1[[#This Row],[2021 Tax Bill]],Table1[[#This Row],[2022 Tax Bill]])</f>
        <v>2463.96</v>
      </c>
      <c r="AH544" s="2">
        <f>IF(Table1[[#This Row],[Year Accepted]]=2022,Table1[[#This Row],[2022 Tax Bill]],Table1[[#This Row],[2023 Tax Bill]])</f>
        <v>1638.03</v>
      </c>
    </row>
    <row r="545" spans="1:34" x14ac:dyDescent="0.25">
      <c r="A545" s="3" t="s">
        <v>25</v>
      </c>
      <c r="B545" s="3" t="s">
        <v>26</v>
      </c>
      <c r="C545" s="3" t="s">
        <v>152</v>
      </c>
      <c r="D545" s="3" t="s">
        <v>153</v>
      </c>
      <c r="E545" s="3" t="s">
        <v>3934</v>
      </c>
      <c r="F545" s="3" t="s">
        <v>3935</v>
      </c>
      <c r="G545" s="3">
        <v>2022</v>
      </c>
      <c r="H545" s="3">
        <v>2021</v>
      </c>
      <c r="I545" s="4">
        <v>567854</v>
      </c>
      <c r="J545" s="3" t="s">
        <v>247</v>
      </c>
      <c r="K545" s="4">
        <v>114190.21</v>
      </c>
      <c r="L545" s="4">
        <v>369104</v>
      </c>
      <c r="M545" s="3" t="s">
        <v>247</v>
      </c>
      <c r="N545" s="4">
        <v>75918.13</v>
      </c>
      <c r="O545" s="4">
        <v>369104</v>
      </c>
      <c r="P545" s="3" t="s">
        <v>247</v>
      </c>
      <c r="Q545" s="4">
        <v>77877.289999999994</v>
      </c>
      <c r="R545" s="3">
        <v>-87.675850734960605</v>
      </c>
      <c r="S545" s="3">
        <v>41.991023728203302</v>
      </c>
      <c r="T545" s="3" t="s">
        <v>3936</v>
      </c>
      <c r="U545" s="3" t="s">
        <v>33</v>
      </c>
      <c r="V545" s="3" t="s">
        <v>157</v>
      </c>
      <c r="W545" s="3" t="s">
        <v>158</v>
      </c>
      <c r="X545" s="3" t="s">
        <v>57</v>
      </c>
      <c r="Y545" s="3" t="s">
        <v>111</v>
      </c>
      <c r="Z545" s="3" t="s">
        <v>159</v>
      </c>
      <c r="AA545" s="8">
        <f>Table1[[#This Row],[2022 AV (BOR final)]]-Table1[[#This Row],[2021 AV (BOR final)]]</f>
        <v>-198750</v>
      </c>
      <c r="AB545" s="8">
        <f>Table1[[#This Row],[2023 AV (BOR final)]]-Table1[[#This Row],[2022 AV (BOR final)]]</f>
        <v>0</v>
      </c>
      <c r="AC545" s="8">
        <f>Table1[[#This Row],[2022 Tax Bill]]-Table1[[#This Row],[2021 Tax Bill]]</f>
        <v>-38272.080000000002</v>
      </c>
      <c r="AD545" s="3">
        <f>COUNTIF(D:D,Table1[[#This Row],[Project Name]])</f>
        <v>3</v>
      </c>
      <c r="AE545" s="2">
        <f>IF(Table1[[#This Row],[Year Accepted]]=2022,Table1[[#This Row],[2021 AV (BOR final)]],Table1[[#This Row],[2022 AV (BOR final)]])</f>
        <v>567854</v>
      </c>
      <c r="AF545" s="2">
        <f>IF(Table1[[#This Row],[Year Accepted]]=2022,Table1[[#This Row],[2022 AV (BOR final)]],Table1[[#This Row],[2023 AV (BOR final)]])</f>
        <v>369104</v>
      </c>
      <c r="AG545" s="2">
        <f>IF(Table1[[#This Row],[Year Accepted]]=2022,Table1[[#This Row],[2021 Tax Bill]],Table1[[#This Row],[2022 Tax Bill]])</f>
        <v>114190.21</v>
      </c>
      <c r="AH545" s="2">
        <f>IF(Table1[[#This Row],[Year Accepted]]=2022,Table1[[#This Row],[2022 Tax Bill]],Table1[[#This Row],[2023 Tax Bill]])</f>
        <v>75918.13</v>
      </c>
    </row>
    <row r="546" spans="1:34" x14ac:dyDescent="0.25">
      <c r="A546" s="3" t="s">
        <v>25</v>
      </c>
      <c r="B546" s="3" t="s">
        <v>26</v>
      </c>
      <c r="C546" s="3" t="s">
        <v>152</v>
      </c>
      <c r="D546" s="3" t="s">
        <v>713</v>
      </c>
      <c r="E546" s="3" t="s">
        <v>1245</v>
      </c>
      <c r="F546" s="3" t="s">
        <v>1246</v>
      </c>
      <c r="G546" s="3">
        <v>2022</v>
      </c>
      <c r="H546" s="3">
        <v>2021</v>
      </c>
      <c r="I546" s="4">
        <v>248174</v>
      </c>
      <c r="J546" s="3" t="s">
        <v>247</v>
      </c>
      <c r="K546" s="4">
        <v>49905.51</v>
      </c>
      <c r="L546" s="4">
        <v>161312</v>
      </c>
      <c r="M546" s="3" t="s">
        <v>247</v>
      </c>
      <c r="N546" s="4">
        <v>33179.03</v>
      </c>
      <c r="O546" s="4">
        <v>161312</v>
      </c>
      <c r="P546" s="3" t="s">
        <v>247</v>
      </c>
      <c r="Q546" s="4">
        <v>34035.22</v>
      </c>
      <c r="R546" s="3">
        <v>-87.674491824460404</v>
      </c>
      <c r="S546" s="3">
        <v>41.9904502871792</v>
      </c>
      <c r="T546" s="3" t="s">
        <v>1247</v>
      </c>
      <c r="U546" s="3" t="s">
        <v>33</v>
      </c>
      <c r="V546" s="3" t="s">
        <v>157</v>
      </c>
      <c r="W546" s="3" t="s">
        <v>717</v>
      </c>
      <c r="X546" s="3" t="s">
        <v>70</v>
      </c>
      <c r="Y546" s="3" t="s">
        <v>111</v>
      </c>
      <c r="Z546" s="3" t="s">
        <v>159</v>
      </c>
      <c r="AA546" s="8">
        <f>Table1[[#This Row],[2022 AV (BOR final)]]-Table1[[#This Row],[2021 AV (BOR final)]]</f>
        <v>-86862</v>
      </c>
      <c r="AB546" s="8">
        <f>Table1[[#This Row],[2023 AV (BOR final)]]-Table1[[#This Row],[2022 AV (BOR final)]]</f>
        <v>0</v>
      </c>
      <c r="AC546" s="8">
        <f>Table1[[#This Row],[2022 Tax Bill]]-Table1[[#This Row],[2021 Tax Bill]]</f>
        <v>-16726.480000000003</v>
      </c>
      <c r="AD546" s="3">
        <f>COUNTIF(D:D,Table1[[#This Row],[Project Name]])</f>
        <v>6</v>
      </c>
      <c r="AE546" s="2">
        <f>IF(Table1[[#This Row],[Year Accepted]]=2022,Table1[[#This Row],[2021 AV (BOR final)]],Table1[[#This Row],[2022 AV (BOR final)]])</f>
        <v>248174</v>
      </c>
      <c r="AF546" s="2">
        <f>IF(Table1[[#This Row],[Year Accepted]]=2022,Table1[[#This Row],[2022 AV (BOR final)]],Table1[[#This Row],[2023 AV (BOR final)]])</f>
        <v>161312</v>
      </c>
      <c r="AG546" s="2">
        <f>IF(Table1[[#This Row],[Year Accepted]]=2022,Table1[[#This Row],[2021 Tax Bill]],Table1[[#This Row],[2022 Tax Bill]])</f>
        <v>49905.51</v>
      </c>
      <c r="AH546" s="2">
        <f>IF(Table1[[#This Row],[Year Accepted]]=2022,Table1[[#This Row],[2022 Tax Bill]],Table1[[#This Row],[2023 Tax Bill]])</f>
        <v>33179.03</v>
      </c>
    </row>
    <row r="547" spans="1:34" x14ac:dyDescent="0.25">
      <c r="A547" s="3" t="s">
        <v>25</v>
      </c>
      <c r="B547" s="3" t="s">
        <v>26</v>
      </c>
      <c r="C547" s="3" t="s">
        <v>152</v>
      </c>
      <c r="D547" s="3" t="s">
        <v>713</v>
      </c>
      <c r="E547" s="3" t="s">
        <v>3958</v>
      </c>
      <c r="F547" s="3" t="s">
        <v>3959</v>
      </c>
      <c r="G547" s="3">
        <v>2022</v>
      </c>
      <c r="H547" s="3">
        <v>2021</v>
      </c>
      <c r="I547" s="4">
        <v>249070</v>
      </c>
      <c r="J547" s="3" t="s">
        <v>247</v>
      </c>
      <c r="K547" s="4">
        <v>50085.66</v>
      </c>
      <c r="L547" s="4">
        <v>161894</v>
      </c>
      <c r="M547" s="3" t="s">
        <v>247</v>
      </c>
      <c r="N547" s="4">
        <v>33298.699999999997</v>
      </c>
      <c r="O547" s="4">
        <v>161894</v>
      </c>
      <c r="P547" s="3" t="s">
        <v>247</v>
      </c>
      <c r="Q547" s="4">
        <v>34158.050000000003</v>
      </c>
      <c r="R547" s="3">
        <v>-87.674278251296499</v>
      </c>
      <c r="S547" s="3">
        <v>41.990453993604497</v>
      </c>
      <c r="T547" s="3" t="s">
        <v>3960</v>
      </c>
      <c r="U547" s="3" t="s">
        <v>33</v>
      </c>
      <c r="V547" s="3" t="s">
        <v>157</v>
      </c>
      <c r="W547" s="3" t="s">
        <v>717</v>
      </c>
      <c r="X547" s="3" t="s">
        <v>70</v>
      </c>
      <c r="Y547" s="3" t="s">
        <v>111</v>
      </c>
      <c r="Z547" s="3" t="s">
        <v>159</v>
      </c>
      <c r="AA547" s="8">
        <f>Table1[[#This Row],[2022 AV (BOR final)]]-Table1[[#This Row],[2021 AV (BOR final)]]</f>
        <v>-87176</v>
      </c>
      <c r="AB547" s="8">
        <f>Table1[[#This Row],[2023 AV (BOR final)]]-Table1[[#This Row],[2022 AV (BOR final)]]</f>
        <v>0</v>
      </c>
      <c r="AC547" s="8">
        <f>Table1[[#This Row],[2022 Tax Bill]]-Table1[[#This Row],[2021 Tax Bill]]</f>
        <v>-16786.960000000006</v>
      </c>
      <c r="AD547" s="3">
        <f>COUNTIF(D:D,Table1[[#This Row],[Project Name]])</f>
        <v>6</v>
      </c>
      <c r="AE547" s="2">
        <f>IF(Table1[[#This Row],[Year Accepted]]=2022,Table1[[#This Row],[2021 AV (BOR final)]],Table1[[#This Row],[2022 AV (BOR final)]])</f>
        <v>249070</v>
      </c>
      <c r="AF547" s="2">
        <f>IF(Table1[[#This Row],[Year Accepted]]=2022,Table1[[#This Row],[2022 AV (BOR final)]],Table1[[#This Row],[2023 AV (BOR final)]])</f>
        <v>161894</v>
      </c>
      <c r="AG547" s="2">
        <f>IF(Table1[[#This Row],[Year Accepted]]=2022,Table1[[#This Row],[2021 Tax Bill]],Table1[[#This Row],[2022 Tax Bill]])</f>
        <v>50085.66</v>
      </c>
      <c r="AH547" s="2">
        <f>IF(Table1[[#This Row],[Year Accepted]]=2022,Table1[[#This Row],[2022 Tax Bill]],Table1[[#This Row],[2023 Tax Bill]])</f>
        <v>33298.699999999997</v>
      </c>
    </row>
    <row r="548" spans="1:34" x14ac:dyDescent="0.25">
      <c r="A548" s="3" t="s">
        <v>25</v>
      </c>
      <c r="B548" s="3" t="s">
        <v>26</v>
      </c>
      <c r="C548" s="3" t="s">
        <v>152</v>
      </c>
      <c r="D548" s="3" t="s">
        <v>713</v>
      </c>
      <c r="E548" s="3" t="s">
        <v>3080</v>
      </c>
      <c r="F548" s="3" t="s">
        <v>3081</v>
      </c>
      <c r="G548" s="3">
        <v>2022</v>
      </c>
      <c r="H548" s="3">
        <v>2021</v>
      </c>
      <c r="I548" s="4">
        <v>15160</v>
      </c>
      <c r="J548" s="3" t="s">
        <v>52</v>
      </c>
      <c r="K548" s="4">
        <v>3048.54</v>
      </c>
      <c r="L548" s="4">
        <v>9853</v>
      </c>
      <c r="M548" s="3" t="s">
        <v>52</v>
      </c>
      <c r="N548" s="4">
        <v>2026.57</v>
      </c>
      <c r="O548" s="4">
        <v>9853</v>
      </c>
      <c r="P548" s="3" t="s">
        <v>52</v>
      </c>
      <c r="Q548" s="4">
        <v>2078.91</v>
      </c>
      <c r="R548" s="3">
        <v>-87.673898509981896</v>
      </c>
      <c r="S548" s="3">
        <v>41.990471592969399</v>
      </c>
      <c r="T548" s="3" t="s">
        <v>3082</v>
      </c>
      <c r="U548" s="3" t="s">
        <v>33</v>
      </c>
      <c r="V548" s="3" t="s">
        <v>157</v>
      </c>
      <c r="W548" s="3" t="s">
        <v>717</v>
      </c>
      <c r="X548" s="3" t="s">
        <v>70</v>
      </c>
      <c r="Y548" s="3" t="s">
        <v>111</v>
      </c>
      <c r="Z548" s="3" t="s">
        <v>159</v>
      </c>
      <c r="AA548" s="8">
        <f>Table1[[#This Row],[2022 AV (BOR final)]]-Table1[[#This Row],[2021 AV (BOR final)]]</f>
        <v>-5307</v>
      </c>
      <c r="AB548" s="8">
        <f>Table1[[#This Row],[2023 AV (BOR final)]]-Table1[[#This Row],[2022 AV (BOR final)]]</f>
        <v>0</v>
      </c>
      <c r="AC548" s="8">
        <f>Table1[[#This Row],[2022 Tax Bill]]-Table1[[#This Row],[2021 Tax Bill]]</f>
        <v>-1021.97</v>
      </c>
      <c r="AD548" s="3">
        <f>COUNTIF(D:D,Table1[[#This Row],[Project Name]])</f>
        <v>6</v>
      </c>
      <c r="AE548" s="2">
        <f>IF(Table1[[#This Row],[Year Accepted]]=2022,Table1[[#This Row],[2021 AV (BOR final)]],Table1[[#This Row],[2022 AV (BOR final)]])</f>
        <v>15160</v>
      </c>
      <c r="AF548" s="2">
        <f>IF(Table1[[#This Row],[Year Accepted]]=2022,Table1[[#This Row],[2022 AV (BOR final)]],Table1[[#This Row],[2023 AV (BOR final)]])</f>
        <v>9853</v>
      </c>
      <c r="AG548" s="2">
        <f>IF(Table1[[#This Row],[Year Accepted]]=2022,Table1[[#This Row],[2021 Tax Bill]],Table1[[#This Row],[2022 Tax Bill]])</f>
        <v>3048.54</v>
      </c>
      <c r="AH548" s="2">
        <f>IF(Table1[[#This Row],[Year Accepted]]=2022,Table1[[#This Row],[2022 Tax Bill]],Table1[[#This Row],[2023 Tax Bill]])</f>
        <v>2026.57</v>
      </c>
    </row>
    <row r="549" spans="1:34" x14ac:dyDescent="0.25">
      <c r="A549" s="3" t="s">
        <v>25</v>
      </c>
      <c r="B549" s="3" t="s">
        <v>26</v>
      </c>
      <c r="C549" s="3" t="s">
        <v>152</v>
      </c>
      <c r="D549" s="3" t="s">
        <v>713</v>
      </c>
      <c r="E549" s="3" t="s">
        <v>5103</v>
      </c>
      <c r="F549" s="3" t="s">
        <v>5104</v>
      </c>
      <c r="G549" s="3">
        <v>2022</v>
      </c>
      <c r="H549" s="3">
        <v>2021</v>
      </c>
      <c r="I549" s="4">
        <v>17543</v>
      </c>
      <c r="J549" s="3" t="s">
        <v>52</v>
      </c>
      <c r="K549" s="4">
        <v>3527.71</v>
      </c>
      <c r="L549" s="4">
        <v>11402</v>
      </c>
      <c r="M549" s="3" t="s">
        <v>52</v>
      </c>
      <c r="N549" s="4">
        <v>2345.19</v>
      </c>
      <c r="O549" s="4">
        <v>11402</v>
      </c>
      <c r="P549" s="3" t="s">
        <v>52</v>
      </c>
      <c r="Q549" s="4">
        <v>2405.7199999999998</v>
      </c>
      <c r="R549" s="3">
        <v>-87.673681223022598</v>
      </c>
      <c r="S549" s="3">
        <v>41.990475393752398</v>
      </c>
      <c r="T549" s="3" t="s">
        <v>5105</v>
      </c>
      <c r="U549" s="3" t="s">
        <v>33</v>
      </c>
      <c r="V549" s="3" t="s">
        <v>157</v>
      </c>
      <c r="W549" s="3" t="s">
        <v>717</v>
      </c>
      <c r="X549" s="3" t="s">
        <v>70</v>
      </c>
      <c r="Y549" s="3" t="s">
        <v>111</v>
      </c>
      <c r="Z549" s="3" t="s">
        <v>159</v>
      </c>
      <c r="AA549" s="8">
        <f>Table1[[#This Row],[2022 AV (BOR final)]]-Table1[[#This Row],[2021 AV (BOR final)]]</f>
        <v>-6141</v>
      </c>
      <c r="AB549" s="8">
        <f>Table1[[#This Row],[2023 AV (BOR final)]]-Table1[[#This Row],[2022 AV (BOR final)]]</f>
        <v>0</v>
      </c>
      <c r="AC549" s="8">
        <f>Table1[[#This Row],[2022 Tax Bill]]-Table1[[#This Row],[2021 Tax Bill]]</f>
        <v>-1182.52</v>
      </c>
      <c r="AD549" s="3">
        <f>COUNTIF(D:D,Table1[[#This Row],[Project Name]])</f>
        <v>6</v>
      </c>
      <c r="AE549" s="2">
        <f>IF(Table1[[#This Row],[Year Accepted]]=2022,Table1[[#This Row],[2021 AV (BOR final)]],Table1[[#This Row],[2022 AV (BOR final)]])</f>
        <v>17543</v>
      </c>
      <c r="AF549" s="2">
        <f>IF(Table1[[#This Row],[Year Accepted]]=2022,Table1[[#This Row],[2022 AV (BOR final)]],Table1[[#This Row],[2023 AV (BOR final)]])</f>
        <v>11402</v>
      </c>
      <c r="AG549" s="2">
        <f>IF(Table1[[#This Row],[Year Accepted]]=2022,Table1[[#This Row],[2021 Tax Bill]],Table1[[#This Row],[2022 Tax Bill]])</f>
        <v>3527.71</v>
      </c>
      <c r="AH549" s="2">
        <f>IF(Table1[[#This Row],[Year Accepted]]=2022,Table1[[#This Row],[2022 Tax Bill]],Table1[[#This Row],[2023 Tax Bill]])</f>
        <v>2345.19</v>
      </c>
    </row>
    <row r="550" spans="1:34" x14ac:dyDescent="0.25">
      <c r="A550" s="3" t="s">
        <v>25</v>
      </c>
      <c r="B550" s="3" t="s">
        <v>26</v>
      </c>
      <c r="C550" s="3" t="s">
        <v>152</v>
      </c>
      <c r="D550" s="3" t="s">
        <v>1945</v>
      </c>
      <c r="E550" s="3" t="s">
        <v>2192</v>
      </c>
      <c r="F550" s="3" t="s">
        <v>2193</v>
      </c>
      <c r="G550" s="3">
        <v>2022</v>
      </c>
      <c r="H550" s="3">
        <v>2021</v>
      </c>
      <c r="I550" s="4">
        <v>17543</v>
      </c>
      <c r="J550" s="3" t="s">
        <v>126</v>
      </c>
      <c r="K550" s="4">
        <v>3527.71</v>
      </c>
      <c r="L550" s="4">
        <v>11402</v>
      </c>
      <c r="M550" s="3" t="s">
        <v>126</v>
      </c>
      <c r="N550" s="4">
        <v>2345.19</v>
      </c>
      <c r="O550" s="4">
        <v>11402</v>
      </c>
      <c r="P550" s="3" t="s">
        <v>126</v>
      </c>
      <c r="Q550" s="4">
        <v>2405.7199999999998</v>
      </c>
      <c r="R550" s="3">
        <v>-87.673572615928293</v>
      </c>
      <c r="S550" s="3">
        <v>41.990477293564403</v>
      </c>
      <c r="T550" s="3" t="s">
        <v>2194</v>
      </c>
      <c r="U550" s="3" t="s">
        <v>33</v>
      </c>
      <c r="V550" s="3" t="s">
        <v>157</v>
      </c>
      <c r="W550" s="3" t="s">
        <v>717</v>
      </c>
      <c r="X550" s="3" t="s">
        <v>70</v>
      </c>
      <c r="Y550" s="3" t="s">
        <v>111</v>
      </c>
      <c r="Z550" s="3" t="s">
        <v>159</v>
      </c>
      <c r="AA550" s="8">
        <f>Table1[[#This Row],[2022 AV (BOR final)]]-Table1[[#This Row],[2021 AV (BOR final)]]</f>
        <v>-6141</v>
      </c>
      <c r="AB550" s="8">
        <f>Table1[[#This Row],[2023 AV (BOR final)]]-Table1[[#This Row],[2022 AV (BOR final)]]</f>
        <v>0</v>
      </c>
      <c r="AC550" s="8">
        <f>Table1[[#This Row],[2022 Tax Bill]]-Table1[[#This Row],[2021 Tax Bill]]</f>
        <v>-1182.52</v>
      </c>
      <c r="AD550" s="3">
        <f>COUNTIF(D:D,Table1[[#This Row],[Project Name]])</f>
        <v>3</v>
      </c>
      <c r="AE550" s="2">
        <f>IF(Table1[[#This Row],[Year Accepted]]=2022,Table1[[#This Row],[2021 AV (BOR final)]],Table1[[#This Row],[2022 AV (BOR final)]])</f>
        <v>17543</v>
      </c>
      <c r="AF550" s="2">
        <f>IF(Table1[[#This Row],[Year Accepted]]=2022,Table1[[#This Row],[2022 AV (BOR final)]],Table1[[#This Row],[2023 AV (BOR final)]])</f>
        <v>11402</v>
      </c>
      <c r="AG550" s="2">
        <f>IF(Table1[[#This Row],[Year Accepted]]=2022,Table1[[#This Row],[2021 Tax Bill]],Table1[[#This Row],[2022 Tax Bill]])</f>
        <v>3527.71</v>
      </c>
      <c r="AH550" s="2">
        <f>IF(Table1[[#This Row],[Year Accepted]]=2022,Table1[[#This Row],[2022 Tax Bill]],Table1[[#This Row],[2023 Tax Bill]])</f>
        <v>2345.19</v>
      </c>
    </row>
    <row r="551" spans="1:34" x14ac:dyDescent="0.25">
      <c r="A551" s="3" t="s">
        <v>25</v>
      </c>
      <c r="B551" s="3" t="s">
        <v>26</v>
      </c>
      <c r="C551" s="3" t="s">
        <v>152</v>
      </c>
      <c r="D551" s="3" t="s">
        <v>1945</v>
      </c>
      <c r="E551" s="3" t="s">
        <v>3921</v>
      </c>
      <c r="F551" s="3" t="s">
        <v>3922</v>
      </c>
      <c r="G551" s="3">
        <v>2022</v>
      </c>
      <c r="H551" s="3">
        <v>2021</v>
      </c>
      <c r="I551" s="4">
        <v>17543</v>
      </c>
      <c r="J551" s="3" t="s">
        <v>126</v>
      </c>
      <c r="K551" s="4">
        <v>3527.71</v>
      </c>
      <c r="L551" s="4">
        <v>11402</v>
      </c>
      <c r="M551" s="3" t="s">
        <v>126</v>
      </c>
      <c r="N551" s="4">
        <v>2345.19</v>
      </c>
      <c r="O551" s="4">
        <v>11402</v>
      </c>
      <c r="P551" s="3" t="s">
        <v>126</v>
      </c>
      <c r="Q551" s="4">
        <v>2405.7199999999998</v>
      </c>
      <c r="R551" s="3">
        <v>-87.673463935751499</v>
      </c>
      <c r="S551" s="3">
        <v>41.990479193781901</v>
      </c>
      <c r="T551" s="3" t="s">
        <v>3923</v>
      </c>
      <c r="U551" s="3" t="s">
        <v>33</v>
      </c>
      <c r="V551" s="3" t="s">
        <v>157</v>
      </c>
      <c r="W551" s="3" t="s">
        <v>717</v>
      </c>
      <c r="X551" s="3" t="s">
        <v>70</v>
      </c>
      <c r="Y551" s="3" t="s">
        <v>111</v>
      </c>
      <c r="Z551" s="3" t="s">
        <v>159</v>
      </c>
      <c r="AA551" s="8">
        <f>Table1[[#This Row],[2022 AV (BOR final)]]-Table1[[#This Row],[2021 AV (BOR final)]]</f>
        <v>-6141</v>
      </c>
      <c r="AB551" s="8">
        <f>Table1[[#This Row],[2023 AV (BOR final)]]-Table1[[#This Row],[2022 AV (BOR final)]]</f>
        <v>0</v>
      </c>
      <c r="AC551" s="8">
        <f>Table1[[#This Row],[2022 Tax Bill]]-Table1[[#This Row],[2021 Tax Bill]]</f>
        <v>-1182.52</v>
      </c>
      <c r="AD551" s="3">
        <f>COUNTIF(D:D,Table1[[#This Row],[Project Name]])</f>
        <v>3</v>
      </c>
      <c r="AE551" s="2">
        <f>IF(Table1[[#This Row],[Year Accepted]]=2022,Table1[[#This Row],[2021 AV (BOR final)]],Table1[[#This Row],[2022 AV (BOR final)]])</f>
        <v>17543</v>
      </c>
      <c r="AF551" s="2">
        <f>IF(Table1[[#This Row],[Year Accepted]]=2022,Table1[[#This Row],[2022 AV (BOR final)]],Table1[[#This Row],[2023 AV (BOR final)]])</f>
        <v>11402</v>
      </c>
      <c r="AG551" s="2">
        <f>IF(Table1[[#This Row],[Year Accepted]]=2022,Table1[[#This Row],[2021 Tax Bill]],Table1[[#This Row],[2022 Tax Bill]])</f>
        <v>3527.71</v>
      </c>
      <c r="AH551" s="2">
        <f>IF(Table1[[#This Row],[Year Accepted]]=2022,Table1[[#This Row],[2022 Tax Bill]],Table1[[#This Row],[2023 Tax Bill]])</f>
        <v>2345.19</v>
      </c>
    </row>
    <row r="552" spans="1:34" x14ac:dyDescent="0.25">
      <c r="A552" s="3" t="s">
        <v>25</v>
      </c>
      <c r="B552" s="3" t="s">
        <v>26</v>
      </c>
      <c r="C552" s="3" t="s">
        <v>152</v>
      </c>
      <c r="D552" s="3" t="s">
        <v>1945</v>
      </c>
      <c r="E552" s="3" t="s">
        <v>1946</v>
      </c>
      <c r="F552" s="3" t="s">
        <v>1947</v>
      </c>
      <c r="G552" s="3">
        <v>2022</v>
      </c>
      <c r="H552" s="3">
        <v>2021</v>
      </c>
      <c r="I552" s="4">
        <v>17543</v>
      </c>
      <c r="J552" s="3" t="s">
        <v>126</v>
      </c>
      <c r="K552" s="4">
        <v>3527.71</v>
      </c>
      <c r="L552" s="4">
        <v>11402</v>
      </c>
      <c r="M552" s="3" t="s">
        <v>126</v>
      </c>
      <c r="N552" s="4">
        <v>2345.19</v>
      </c>
      <c r="O552" s="4">
        <v>11402</v>
      </c>
      <c r="P552" s="3" t="s">
        <v>126</v>
      </c>
      <c r="Q552" s="4">
        <v>2405.7199999999998</v>
      </c>
      <c r="R552" s="3">
        <v>-87.673355292131902</v>
      </c>
      <c r="S552" s="3">
        <v>41.990481094039403</v>
      </c>
      <c r="T552" s="3" t="s">
        <v>1948</v>
      </c>
      <c r="U552" s="3" t="s">
        <v>33</v>
      </c>
      <c r="V552" s="3" t="s">
        <v>157</v>
      </c>
      <c r="W552" s="3" t="s">
        <v>717</v>
      </c>
      <c r="X552" s="3" t="s">
        <v>70</v>
      </c>
      <c r="Y552" s="3" t="s">
        <v>111</v>
      </c>
      <c r="Z552" s="3" t="s">
        <v>159</v>
      </c>
      <c r="AA552" s="8">
        <f>Table1[[#This Row],[2022 AV (BOR final)]]-Table1[[#This Row],[2021 AV (BOR final)]]</f>
        <v>-6141</v>
      </c>
      <c r="AB552" s="8">
        <f>Table1[[#This Row],[2023 AV (BOR final)]]-Table1[[#This Row],[2022 AV (BOR final)]]</f>
        <v>0</v>
      </c>
      <c r="AC552" s="8">
        <f>Table1[[#This Row],[2022 Tax Bill]]-Table1[[#This Row],[2021 Tax Bill]]</f>
        <v>-1182.52</v>
      </c>
      <c r="AD552" s="3">
        <f>COUNTIF(D:D,Table1[[#This Row],[Project Name]])</f>
        <v>3</v>
      </c>
      <c r="AE552" s="2">
        <f>IF(Table1[[#This Row],[Year Accepted]]=2022,Table1[[#This Row],[2021 AV (BOR final)]],Table1[[#This Row],[2022 AV (BOR final)]])</f>
        <v>17543</v>
      </c>
      <c r="AF552" s="2">
        <f>IF(Table1[[#This Row],[Year Accepted]]=2022,Table1[[#This Row],[2022 AV (BOR final)]],Table1[[#This Row],[2023 AV (BOR final)]])</f>
        <v>11402</v>
      </c>
      <c r="AG552" s="2">
        <f>IF(Table1[[#This Row],[Year Accepted]]=2022,Table1[[#This Row],[2021 Tax Bill]],Table1[[#This Row],[2022 Tax Bill]])</f>
        <v>3527.71</v>
      </c>
      <c r="AH552" s="2">
        <f>IF(Table1[[#This Row],[Year Accepted]]=2022,Table1[[#This Row],[2022 Tax Bill]],Table1[[#This Row],[2023 Tax Bill]])</f>
        <v>2345.19</v>
      </c>
    </row>
    <row r="553" spans="1:34" x14ac:dyDescent="0.25">
      <c r="A553" s="3" t="s">
        <v>25</v>
      </c>
      <c r="B553" s="3" t="s">
        <v>26</v>
      </c>
      <c r="C553" s="3" t="s">
        <v>152</v>
      </c>
      <c r="D553" s="3" t="s">
        <v>3391</v>
      </c>
      <c r="E553" s="3" t="s">
        <v>3392</v>
      </c>
      <c r="F553" s="3" t="s">
        <v>3393</v>
      </c>
      <c r="G553" s="3">
        <v>2022</v>
      </c>
      <c r="H553" s="3">
        <v>2021</v>
      </c>
      <c r="I553" s="4">
        <v>144475</v>
      </c>
      <c r="J553" s="3" t="s">
        <v>126</v>
      </c>
      <c r="K553" s="4">
        <v>29052.59</v>
      </c>
      <c r="L553" s="4">
        <v>93908</v>
      </c>
      <c r="M553" s="3" t="s">
        <v>126</v>
      </c>
      <c r="N553" s="4">
        <v>19315.23</v>
      </c>
      <c r="O553" s="4">
        <v>93908</v>
      </c>
      <c r="P553" s="3" t="s">
        <v>126</v>
      </c>
      <c r="Q553" s="4">
        <v>19813.689999999999</v>
      </c>
      <c r="R553" s="3">
        <v>-87.674261485791206</v>
      </c>
      <c r="S553" s="3">
        <v>41.989394239606099</v>
      </c>
      <c r="T553" s="3" t="s">
        <v>3394</v>
      </c>
      <c r="U553" s="3" t="s">
        <v>33</v>
      </c>
      <c r="V553" s="3" t="s">
        <v>157</v>
      </c>
      <c r="W553" s="3" t="s">
        <v>717</v>
      </c>
      <c r="X553" s="3" t="s">
        <v>70</v>
      </c>
      <c r="Y553" s="3" t="s">
        <v>111</v>
      </c>
      <c r="Z553" s="3" t="s">
        <v>159</v>
      </c>
      <c r="AA553" s="8">
        <f>Table1[[#This Row],[2022 AV (BOR final)]]-Table1[[#This Row],[2021 AV (BOR final)]]</f>
        <v>-50567</v>
      </c>
      <c r="AB553" s="8">
        <f>Table1[[#This Row],[2023 AV (BOR final)]]-Table1[[#This Row],[2022 AV (BOR final)]]</f>
        <v>0</v>
      </c>
      <c r="AC553" s="8">
        <f>Table1[[#This Row],[2022 Tax Bill]]-Table1[[#This Row],[2021 Tax Bill]]</f>
        <v>-9737.36</v>
      </c>
      <c r="AD553" s="3">
        <f>COUNTIF(D:D,Table1[[#This Row],[Project Name]])</f>
        <v>1</v>
      </c>
      <c r="AE553" s="2">
        <f>IF(Table1[[#This Row],[Year Accepted]]=2022,Table1[[#This Row],[2021 AV (BOR final)]],Table1[[#This Row],[2022 AV (BOR final)]])</f>
        <v>144475</v>
      </c>
      <c r="AF553" s="2">
        <f>IF(Table1[[#This Row],[Year Accepted]]=2022,Table1[[#This Row],[2022 AV (BOR final)]],Table1[[#This Row],[2023 AV (BOR final)]])</f>
        <v>93908</v>
      </c>
      <c r="AG553" s="2">
        <f>IF(Table1[[#This Row],[Year Accepted]]=2022,Table1[[#This Row],[2021 Tax Bill]],Table1[[#This Row],[2022 Tax Bill]])</f>
        <v>29052.59</v>
      </c>
      <c r="AH553" s="2">
        <f>IF(Table1[[#This Row],[Year Accepted]]=2022,Table1[[#This Row],[2022 Tax Bill]],Table1[[#This Row],[2023 Tax Bill]])</f>
        <v>19315.23</v>
      </c>
    </row>
    <row r="554" spans="1:34" x14ac:dyDescent="0.25">
      <c r="A554" s="3" t="s">
        <v>25</v>
      </c>
      <c r="B554" s="3" t="s">
        <v>26</v>
      </c>
      <c r="C554" s="3" t="s">
        <v>152</v>
      </c>
      <c r="D554" s="3" t="s">
        <v>2754</v>
      </c>
      <c r="E554" s="3" t="s">
        <v>3901</v>
      </c>
      <c r="F554" s="3" t="s">
        <v>3902</v>
      </c>
      <c r="G554" s="3">
        <v>2022</v>
      </c>
      <c r="H554" s="3">
        <v>2021</v>
      </c>
      <c r="I554" s="4">
        <v>268363</v>
      </c>
      <c r="J554" s="3" t="s">
        <v>126</v>
      </c>
      <c r="K554" s="4">
        <v>53965.36</v>
      </c>
      <c r="L554" s="4">
        <v>174435</v>
      </c>
      <c r="M554" s="3" t="s">
        <v>126</v>
      </c>
      <c r="N554" s="4">
        <v>35878.22</v>
      </c>
      <c r="O554" s="4">
        <v>174435</v>
      </c>
      <c r="P554" s="3" t="s">
        <v>126</v>
      </c>
      <c r="Q554" s="4">
        <v>36804.050000000003</v>
      </c>
      <c r="R554" s="3">
        <v>-87.674278231947397</v>
      </c>
      <c r="S554" s="3">
        <v>41.989994309764498</v>
      </c>
      <c r="T554" s="3" t="s">
        <v>3903</v>
      </c>
      <c r="U554" s="3" t="s">
        <v>33</v>
      </c>
      <c r="V554" s="3" t="s">
        <v>157</v>
      </c>
      <c r="W554" s="3" t="s">
        <v>717</v>
      </c>
      <c r="X554" s="3" t="s">
        <v>70</v>
      </c>
      <c r="Y554" s="3" t="s">
        <v>111</v>
      </c>
      <c r="Z554" s="3" t="s">
        <v>159</v>
      </c>
      <c r="AA554" s="8">
        <f>Table1[[#This Row],[2022 AV (BOR final)]]-Table1[[#This Row],[2021 AV (BOR final)]]</f>
        <v>-93928</v>
      </c>
      <c r="AB554" s="8">
        <f>Table1[[#This Row],[2023 AV (BOR final)]]-Table1[[#This Row],[2022 AV (BOR final)]]</f>
        <v>0</v>
      </c>
      <c r="AC554" s="8">
        <f>Table1[[#This Row],[2022 Tax Bill]]-Table1[[#This Row],[2021 Tax Bill]]</f>
        <v>-18087.14</v>
      </c>
      <c r="AD554" s="3">
        <f>COUNTIF(D:D,Table1[[#This Row],[Project Name]])</f>
        <v>2</v>
      </c>
      <c r="AE554" s="2">
        <f>IF(Table1[[#This Row],[Year Accepted]]=2022,Table1[[#This Row],[2021 AV (BOR final)]],Table1[[#This Row],[2022 AV (BOR final)]])</f>
        <v>268363</v>
      </c>
      <c r="AF554" s="2">
        <f>IF(Table1[[#This Row],[Year Accepted]]=2022,Table1[[#This Row],[2022 AV (BOR final)]],Table1[[#This Row],[2023 AV (BOR final)]])</f>
        <v>174435</v>
      </c>
      <c r="AG554" s="2">
        <f>IF(Table1[[#This Row],[Year Accepted]]=2022,Table1[[#This Row],[2021 Tax Bill]],Table1[[#This Row],[2022 Tax Bill]])</f>
        <v>53965.36</v>
      </c>
      <c r="AH554" s="2">
        <f>IF(Table1[[#This Row],[Year Accepted]]=2022,Table1[[#This Row],[2022 Tax Bill]],Table1[[#This Row],[2023 Tax Bill]])</f>
        <v>35878.22</v>
      </c>
    </row>
    <row r="555" spans="1:34" x14ac:dyDescent="0.25">
      <c r="A555" s="3" t="s">
        <v>25</v>
      </c>
      <c r="B555" s="3" t="s">
        <v>26</v>
      </c>
      <c r="C555" s="3" t="s">
        <v>152</v>
      </c>
      <c r="D555" s="3" t="s">
        <v>2754</v>
      </c>
      <c r="E555" s="3" t="s">
        <v>2755</v>
      </c>
      <c r="F555" s="3" t="s">
        <v>2756</v>
      </c>
      <c r="G555" s="3">
        <v>2022</v>
      </c>
      <c r="H555" s="3">
        <v>2021</v>
      </c>
      <c r="I555" s="4">
        <v>38864</v>
      </c>
      <c r="J555" s="3" t="s">
        <v>126</v>
      </c>
      <c r="K555" s="4">
        <v>7815.2</v>
      </c>
      <c r="L555" s="4">
        <v>25260</v>
      </c>
      <c r="M555" s="3" t="s">
        <v>126</v>
      </c>
      <c r="N555" s="4">
        <v>5195.5600000000004</v>
      </c>
      <c r="O555" s="4">
        <v>25260</v>
      </c>
      <c r="P555" s="3" t="s">
        <v>126</v>
      </c>
      <c r="Q555" s="4">
        <v>5329.63</v>
      </c>
      <c r="R555" s="3">
        <v>-87.674268766402406</v>
      </c>
      <c r="S555" s="3">
        <v>41.989655153947801</v>
      </c>
      <c r="T555" s="3" t="s">
        <v>2757</v>
      </c>
      <c r="U555" s="3" t="s">
        <v>33</v>
      </c>
      <c r="V555" s="3" t="s">
        <v>157</v>
      </c>
      <c r="W555" s="3" t="s">
        <v>717</v>
      </c>
      <c r="X555" s="3" t="s">
        <v>70</v>
      </c>
      <c r="Y555" s="3" t="s">
        <v>111</v>
      </c>
      <c r="Z555" s="3" t="s">
        <v>159</v>
      </c>
      <c r="AA555" s="8">
        <f>Table1[[#This Row],[2022 AV (BOR final)]]-Table1[[#This Row],[2021 AV (BOR final)]]</f>
        <v>-13604</v>
      </c>
      <c r="AB555" s="8">
        <f>Table1[[#This Row],[2023 AV (BOR final)]]-Table1[[#This Row],[2022 AV (BOR final)]]</f>
        <v>0</v>
      </c>
      <c r="AC555" s="8">
        <f>Table1[[#This Row],[2022 Tax Bill]]-Table1[[#This Row],[2021 Tax Bill]]</f>
        <v>-2619.6399999999994</v>
      </c>
      <c r="AD555" s="3">
        <f>COUNTIF(D:D,Table1[[#This Row],[Project Name]])</f>
        <v>2</v>
      </c>
      <c r="AE555" s="2">
        <f>IF(Table1[[#This Row],[Year Accepted]]=2022,Table1[[#This Row],[2021 AV (BOR final)]],Table1[[#This Row],[2022 AV (BOR final)]])</f>
        <v>38864</v>
      </c>
      <c r="AF555" s="2">
        <f>IF(Table1[[#This Row],[Year Accepted]]=2022,Table1[[#This Row],[2022 AV (BOR final)]],Table1[[#This Row],[2023 AV (BOR final)]])</f>
        <v>25260</v>
      </c>
      <c r="AG555" s="2">
        <f>IF(Table1[[#This Row],[Year Accepted]]=2022,Table1[[#This Row],[2021 Tax Bill]],Table1[[#This Row],[2022 Tax Bill]])</f>
        <v>7815.2</v>
      </c>
      <c r="AH555" s="2">
        <f>IF(Table1[[#This Row],[Year Accepted]]=2022,Table1[[#This Row],[2022 Tax Bill]],Table1[[#This Row],[2023 Tax Bill]])</f>
        <v>5195.5600000000004</v>
      </c>
    </row>
    <row r="556" spans="1:34" x14ac:dyDescent="0.25">
      <c r="A556" s="3" t="s">
        <v>25</v>
      </c>
      <c r="B556" s="3" t="s">
        <v>26</v>
      </c>
      <c r="C556" s="3" t="s">
        <v>152</v>
      </c>
      <c r="D556" s="3" t="s">
        <v>713</v>
      </c>
      <c r="E556" s="3" t="s">
        <v>4600</v>
      </c>
      <c r="F556" s="3" t="s">
        <v>4601</v>
      </c>
      <c r="G556" s="3">
        <v>2022</v>
      </c>
      <c r="H556" s="3">
        <v>2021</v>
      </c>
      <c r="I556" s="4">
        <v>75306</v>
      </c>
      <c r="J556" s="3" t="s">
        <v>247</v>
      </c>
      <c r="K556" s="4">
        <v>15143.32</v>
      </c>
      <c r="L556" s="4">
        <v>48948</v>
      </c>
      <c r="M556" s="3" t="s">
        <v>247</v>
      </c>
      <c r="N556" s="4">
        <v>10067.719999999999</v>
      </c>
      <c r="O556" s="4">
        <v>48948</v>
      </c>
      <c r="P556" s="3" t="s">
        <v>247</v>
      </c>
      <c r="Q556" s="4">
        <v>10327.56</v>
      </c>
      <c r="R556" s="3">
        <v>-87.674061978842104</v>
      </c>
      <c r="S556" s="3">
        <v>41.990459422253899</v>
      </c>
      <c r="T556" s="3" t="s">
        <v>4602</v>
      </c>
      <c r="U556" s="3" t="s">
        <v>33</v>
      </c>
      <c r="V556" s="3" t="s">
        <v>157</v>
      </c>
      <c r="W556" s="3" t="s">
        <v>717</v>
      </c>
      <c r="X556" s="3" t="s">
        <v>70</v>
      </c>
      <c r="Y556" s="3" t="s">
        <v>111</v>
      </c>
      <c r="Z556" s="3" t="s">
        <v>159</v>
      </c>
      <c r="AA556" s="8">
        <f>Table1[[#This Row],[2022 AV (BOR final)]]-Table1[[#This Row],[2021 AV (BOR final)]]</f>
        <v>-26358</v>
      </c>
      <c r="AB556" s="8">
        <f>Table1[[#This Row],[2023 AV (BOR final)]]-Table1[[#This Row],[2022 AV (BOR final)]]</f>
        <v>0</v>
      </c>
      <c r="AC556" s="8">
        <f>Table1[[#This Row],[2022 Tax Bill]]-Table1[[#This Row],[2021 Tax Bill]]</f>
        <v>-5075.6000000000004</v>
      </c>
      <c r="AD556" s="3">
        <f>COUNTIF(D:D,Table1[[#This Row],[Project Name]])</f>
        <v>6</v>
      </c>
      <c r="AE556" s="2">
        <f>IF(Table1[[#This Row],[Year Accepted]]=2022,Table1[[#This Row],[2021 AV (BOR final)]],Table1[[#This Row],[2022 AV (BOR final)]])</f>
        <v>75306</v>
      </c>
      <c r="AF556" s="2">
        <f>IF(Table1[[#This Row],[Year Accepted]]=2022,Table1[[#This Row],[2022 AV (BOR final)]],Table1[[#This Row],[2023 AV (BOR final)]])</f>
        <v>48948</v>
      </c>
      <c r="AG556" s="2">
        <f>IF(Table1[[#This Row],[Year Accepted]]=2022,Table1[[#This Row],[2021 Tax Bill]],Table1[[#This Row],[2022 Tax Bill]])</f>
        <v>15143.32</v>
      </c>
      <c r="AH556" s="2">
        <f>IF(Table1[[#This Row],[Year Accepted]]=2022,Table1[[#This Row],[2022 Tax Bill]],Table1[[#This Row],[2023 Tax Bill]])</f>
        <v>10067.719999999999</v>
      </c>
    </row>
    <row r="557" spans="1:34" x14ac:dyDescent="0.25">
      <c r="A557" s="3" t="s">
        <v>25</v>
      </c>
      <c r="B557" s="3" t="s">
        <v>26</v>
      </c>
      <c r="C557" s="3" t="s">
        <v>152</v>
      </c>
      <c r="D557" s="3" t="s">
        <v>1800</v>
      </c>
      <c r="E557" s="3" t="s">
        <v>1801</v>
      </c>
      <c r="F557" s="3" t="s">
        <v>1802</v>
      </c>
      <c r="G557" s="3">
        <v>2022</v>
      </c>
      <c r="H557" s="3">
        <v>2021</v>
      </c>
      <c r="I557" s="4">
        <v>105583</v>
      </c>
      <c r="J557" s="3" t="s">
        <v>52</v>
      </c>
      <c r="K557" s="4">
        <v>21231.77</v>
      </c>
      <c r="L557" s="4">
        <v>79187</v>
      </c>
      <c r="M557" s="3" t="s">
        <v>52</v>
      </c>
      <c r="N557" s="4">
        <v>16287.36</v>
      </c>
      <c r="O557" s="4">
        <v>79187</v>
      </c>
      <c r="P557" s="3" t="s">
        <v>52</v>
      </c>
      <c r="Q557" s="4">
        <v>16707.7</v>
      </c>
      <c r="R557" s="3">
        <v>-87.679258652111301</v>
      </c>
      <c r="S557" s="3">
        <v>41.979025433982201</v>
      </c>
      <c r="T557" s="3" t="s">
        <v>1803</v>
      </c>
      <c r="U557" s="3" t="s">
        <v>33</v>
      </c>
      <c r="V557" s="3" t="s">
        <v>157</v>
      </c>
      <c r="W557" s="3" t="s">
        <v>549</v>
      </c>
      <c r="X557" s="3" t="s">
        <v>70</v>
      </c>
      <c r="Y557" s="3" t="s">
        <v>57</v>
      </c>
      <c r="Z557" s="3" t="s">
        <v>298</v>
      </c>
      <c r="AA557" s="8">
        <f>Table1[[#This Row],[2022 AV (BOR final)]]-Table1[[#This Row],[2021 AV (BOR final)]]</f>
        <v>-26396</v>
      </c>
      <c r="AB557" s="8">
        <f>Table1[[#This Row],[2023 AV (BOR final)]]-Table1[[#This Row],[2022 AV (BOR final)]]</f>
        <v>0</v>
      </c>
      <c r="AC557" s="8">
        <f>Table1[[#This Row],[2022 Tax Bill]]-Table1[[#This Row],[2021 Tax Bill]]</f>
        <v>-4944.41</v>
      </c>
      <c r="AD557" s="3">
        <f>COUNTIF(D:D,Table1[[#This Row],[Project Name]])</f>
        <v>1</v>
      </c>
      <c r="AE557" s="2">
        <f>IF(Table1[[#This Row],[Year Accepted]]=2022,Table1[[#This Row],[2021 AV (BOR final)]],Table1[[#This Row],[2022 AV (BOR final)]])</f>
        <v>105583</v>
      </c>
      <c r="AF557" s="2">
        <f>IF(Table1[[#This Row],[Year Accepted]]=2022,Table1[[#This Row],[2022 AV (BOR final)]],Table1[[#This Row],[2023 AV (BOR final)]])</f>
        <v>79187</v>
      </c>
      <c r="AG557" s="2">
        <f>IF(Table1[[#This Row],[Year Accepted]]=2022,Table1[[#This Row],[2021 Tax Bill]],Table1[[#This Row],[2022 Tax Bill]])</f>
        <v>21231.77</v>
      </c>
      <c r="AH557" s="2">
        <f>IF(Table1[[#This Row],[Year Accepted]]=2022,Table1[[#This Row],[2022 Tax Bill]],Table1[[#This Row],[2023 Tax Bill]])</f>
        <v>16287.36</v>
      </c>
    </row>
    <row r="558" spans="1:34" x14ac:dyDescent="0.25">
      <c r="A558" s="3" t="s">
        <v>25</v>
      </c>
      <c r="B558" s="3" t="s">
        <v>26</v>
      </c>
      <c r="C558" s="3" t="s">
        <v>152</v>
      </c>
      <c r="D558" s="3" t="s">
        <v>4465</v>
      </c>
      <c r="E558" s="3" t="s">
        <v>4466</v>
      </c>
      <c r="F558" s="3" t="s">
        <v>4467</v>
      </c>
      <c r="G558" s="3">
        <v>2022</v>
      </c>
      <c r="H558" s="3">
        <v>2021</v>
      </c>
      <c r="I558" s="4">
        <v>257051</v>
      </c>
      <c r="J558" s="3" t="s">
        <v>247</v>
      </c>
      <c r="K558" s="4">
        <v>51690.59</v>
      </c>
      <c r="L558" s="4">
        <v>161233</v>
      </c>
      <c r="M558" s="3" t="s">
        <v>247</v>
      </c>
      <c r="N558" s="4">
        <v>33162.78</v>
      </c>
      <c r="O558" s="4">
        <v>161233</v>
      </c>
      <c r="P558" s="3" t="s">
        <v>247</v>
      </c>
      <c r="Q558" s="4">
        <v>34018.57</v>
      </c>
      <c r="R558" s="3">
        <v>-87.658290932213305</v>
      </c>
      <c r="S558" s="3">
        <v>41.979029946761997</v>
      </c>
      <c r="T558" s="3" t="s">
        <v>4468</v>
      </c>
      <c r="U558" s="3" t="s">
        <v>33</v>
      </c>
      <c r="V558" s="3" t="s">
        <v>4469</v>
      </c>
      <c r="W558" s="3" t="s">
        <v>717</v>
      </c>
      <c r="X558" s="3" t="s">
        <v>70</v>
      </c>
      <c r="Y558" s="3" t="s">
        <v>193</v>
      </c>
      <c r="Z558" s="3" t="s">
        <v>298</v>
      </c>
      <c r="AA558" s="8">
        <f>Table1[[#This Row],[2022 AV (BOR final)]]-Table1[[#This Row],[2021 AV (BOR final)]]</f>
        <v>-95818</v>
      </c>
      <c r="AB558" s="8">
        <f>Table1[[#This Row],[2023 AV (BOR final)]]-Table1[[#This Row],[2022 AV (BOR final)]]</f>
        <v>0</v>
      </c>
      <c r="AC558" s="8">
        <f>Table1[[#This Row],[2022 Tax Bill]]-Table1[[#This Row],[2021 Tax Bill]]</f>
        <v>-18527.809999999998</v>
      </c>
      <c r="AD558" s="3">
        <f>COUNTIF(D:D,Table1[[#This Row],[Project Name]])</f>
        <v>1</v>
      </c>
      <c r="AE558" s="2">
        <f>IF(Table1[[#This Row],[Year Accepted]]=2022,Table1[[#This Row],[2021 AV (BOR final)]],Table1[[#This Row],[2022 AV (BOR final)]])</f>
        <v>257051</v>
      </c>
      <c r="AF558" s="2">
        <f>IF(Table1[[#This Row],[Year Accepted]]=2022,Table1[[#This Row],[2022 AV (BOR final)]],Table1[[#This Row],[2023 AV (BOR final)]])</f>
        <v>161233</v>
      </c>
      <c r="AG558" s="2">
        <f>IF(Table1[[#This Row],[Year Accepted]]=2022,Table1[[#This Row],[2021 Tax Bill]],Table1[[#This Row],[2022 Tax Bill]])</f>
        <v>51690.59</v>
      </c>
      <c r="AH558" s="2">
        <f>IF(Table1[[#This Row],[Year Accepted]]=2022,Table1[[#This Row],[2022 Tax Bill]],Table1[[#This Row],[2023 Tax Bill]])</f>
        <v>33162.78</v>
      </c>
    </row>
    <row r="559" spans="1:34" x14ac:dyDescent="0.25">
      <c r="A559" s="3" t="s">
        <v>25</v>
      </c>
      <c r="B559" s="3" t="s">
        <v>26</v>
      </c>
      <c r="C559" s="3" t="s">
        <v>152</v>
      </c>
      <c r="D559" s="3" t="s">
        <v>5025</v>
      </c>
      <c r="E559" s="3" t="s">
        <v>5026</v>
      </c>
      <c r="F559" s="3" t="s">
        <v>5027</v>
      </c>
      <c r="G559" s="3">
        <v>2022</v>
      </c>
      <c r="H559" s="3">
        <v>2021</v>
      </c>
      <c r="I559" s="4">
        <v>153031</v>
      </c>
      <c r="J559" s="3" t="s">
        <v>52</v>
      </c>
      <c r="K559" s="4">
        <v>30773.119999999999</v>
      </c>
      <c r="L559" s="4">
        <v>114773</v>
      </c>
      <c r="M559" s="3" t="s">
        <v>52</v>
      </c>
      <c r="N559" s="4">
        <v>23606.79</v>
      </c>
      <c r="O559" s="4">
        <v>114773</v>
      </c>
      <c r="P559" s="3" t="s">
        <v>52</v>
      </c>
      <c r="Q559" s="4">
        <v>24215.99</v>
      </c>
      <c r="R559" s="3">
        <v>-87.669060299441696</v>
      </c>
      <c r="S559" s="3">
        <v>41.965542646027998</v>
      </c>
      <c r="T559" s="3" t="s">
        <v>5028</v>
      </c>
      <c r="U559" s="3" t="s">
        <v>33</v>
      </c>
      <c r="V559" s="3" t="s">
        <v>515</v>
      </c>
      <c r="W559" s="3" t="s">
        <v>494</v>
      </c>
      <c r="X559" s="3" t="s">
        <v>70</v>
      </c>
      <c r="Y559" s="3" t="s">
        <v>57</v>
      </c>
      <c r="Z559" s="3" t="s">
        <v>298</v>
      </c>
      <c r="AA559" s="8">
        <f>Table1[[#This Row],[2022 AV (BOR final)]]-Table1[[#This Row],[2021 AV (BOR final)]]</f>
        <v>-38258</v>
      </c>
      <c r="AB559" s="8">
        <f>Table1[[#This Row],[2023 AV (BOR final)]]-Table1[[#This Row],[2022 AV (BOR final)]]</f>
        <v>0</v>
      </c>
      <c r="AC559" s="8">
        <f>Table1[[#This Row],[2022 Tax Bill]]-Table1[[#This Row],[2021 Tax Bill]]</f>
        <v>-7166.3299999999981</v>
      </c>
      <c r="AD559" s="3">
        <f>COUNTIF(D:D,Table1[[#This Row],[Project Name]])</f>
        <v>1</v>
      </c>
      <c r="AE559" s="2">
        <f>IF(Table1[[#This Row],[Year Accepted]]=2022,Table1[[#This Row],[2021 AV (BOR final)]],Table1[[#This Row],[2022 AV (BOR final)]])</f>
        <v>153031</v>
      </c>
      <c r="AF559" s="2">
        <f>IF(Table1[[#This Row],[Year Accepted]]=2022,Table1[[#This Row],[2022 AV (BOR final)]],Table1[[#This Row],[2023 AV (BOR final)]])</f>
        <v>114773</v>
      </c>
      <c r="AG559" s="2">
        <f>IF(Table1[[#This Row],[Year Accepted]]=2022,Table1[[#This Row],[2021 Tax Bill]],Table1[[#This Row],[2022 Tax Bill]])</f>
        <v>30773.119999999999</v>
      </c>
      <c r="AH559" s="2">
        <f>IF(Table1[[#This Row],[Year Accepted]]=2022,Table1[[#This Row],[2022 Tax Bill]],Table1[[#This Row],[2023 Tax Bill]])</f>
        <v>23606.79</v>
      </c>
    </row>
    <row r="560" spans="1:34" x14ac:dyDescent="0.25">
      <c r="A560" s="3" t="s">
        <v>25</v>
      </c>
      <c r="B560" s="3" t="s">
        <v>26</v>
      </c>
      <c r="C560" s="3" t="s">
        <v>152</v>
      </c>
      <c r="D560" s="3" t="s">
        <v>1745</v>
      </c>
      <c r="E560" s="3" t="s">
        <v>1746</v>
      </c>
      <c r="F560" s="3" t="s">
        <v>1747</v>
      </c>
      <c r="G560" s="3">
        <v>2022</v>
      </c>
      <c r="H560" s="3">
        <v>2021</v>
      </c>
      <c r="I560" s="4">
        <v>522356</v>
      </c>
      <c r="J560" s="3" t="s">
        <v>247</v>
      </c>
      <c r="K560" s="4">
        <v>105040.97</v>
      </c>
      <c r="L560" s="4">
        <v>339531</v>
      </c>
      <c r="M560" s="3" t="s">
        <v>247</v>
      </c>
      <c r="N560" s="4">
        <v>69835.53</v>
      </c>
      <c r="O560" s="4">
        <v>339531</v>
      </c>
      <c r="P560" s="3" t="s">
        <v>247</v>
      </c>
      <c r="Q560" s="4">
        <v>71637.679999999993</v>
      </c>
      <c r="R560" s="3">
        <v>-87.660041820234696</v>
      </c>
      <c r="S560" s="3">
        <v>41.966970693340002</v>
      </c>
      <c r="T560" s="3" t="s">
        <v>1748</v>
      </c>
      <c r="U560" s="3" t="s">
        <v>33</v>
      </c>
      <c r="V560" s="3" t="s">
        <v>493</v>
      </c>
      <c r="W560" s="3" t="s">
        <v>494</v>
      </c>
      <c r="X560" s="3" t="s">
        <v>70</v>
      </c>
      <c r="Y560" s="3" t="s">
        <v>57</v>
      </c>
      <c r="Z560" s="3" t="s">
        <v>298</v>
      </c>
      <c r="AA560" s="8">
        <f>Table1[[#This Row],[2022 AV (BOR final)]]-Table1[[#This Row],[2021 AV (BOR final)]]</f>
        <v>-182825</v>
      </c>
      <c r="AB560" s="8">
        <f>Table1[[#This Row],[2023 AV (BOR final)]]-Table1[[#This Row],[2022 AV (BOR final)]]</f>
        <v>0</v>
      </c>
      <c r="AC560" s="8">
        <f>Table1[[#This Row],[2022 Tax Bill]]-Table1[[#This Row],[2021 Tax Bill]]</f>
        <v>-35205.440000000002</v>
      </c>
      <c r="AD560" s="3">
        <f>COUNTIF(D:D,Table1[[#This Row],[Project Name]])</f>
        <v>1</v>
      </c>
      <c r="AE560" s="2">
        <f>IF(Table1[[#This Row],[Year Accepted]]=2022,Table1[[#This Row],[2021 AV (BOR final)]],Table1[[#This Row],[2022 AV (BOR final)]])</f>
        <v>522356</v>
      </c>
      <c r="AF560" s="2">
        <f>IF(Table1[[#This Row],[Year Accepted]]=2022,Table1[[#This Row],[2022 AV (BOR final)]],Table1[[#This Row],[2023 AV (BOR final)]])</f>
        <v>339531</v>
      </c>
      <c r="AG560" s="2">
        <f>IF(Table1[[#This Row],[Year Accepted]]=2022,Table1[[#This Row],[2021 Tax Bill]],Table1[[#This Row],[2022 Tax Bill]])</f>
        <v>105040.97</v>
      </c>
      <c r="AH560" s="2">
        <f>IF(Table1[[#This Row],[Year Accepted]]=2022,Table1[[#This Row],[2022 Tax Bill]],Table1[[#This Row],[2023 Tax Bill]])</f>
        <v>69835.53</v>
      </c>
    </row>
    <row r="561" spans="1:34" x14ac:dyDescent="0.25">
      <c r="A561" s="3" t="s">
        <v>25</v>
      </c>
      <c r="B561" s="3" t="s">
        <v>26</v>
      </c>
      <c r="C561" s="3" t="s">
        <v>152</v>
      </c>
      <c r="D561" s="3" t="s">
        <v>3186</v>
      </c>
      <c r="E561" s="3" t="s">
        <v>3187</v>
      </c>
      <c r="F561" s="3" t="s">
        <v>3188</v>
      </c>
      <c r="G561" s="3">
        <v>2022</v>
      </c>
      <c r="H561" s="3">
        <v>2021</v>
      </c>
      <c r="I561" s="4">
        <v>223317</v>
      </c>
      <c r="J561" s="3" t="s">
        <v>197</v>
      </c>
      <c r="K561" s="4">
        <v>44907</v>
      </c>
      <c r="L561" s="4">
        <v>145156</v>
      </c>
      <c r="M561" s="3" t="s">
        <v>197</v>
      </c>
      <c r="N561" s="4">
        <v>29856.05</v>
      </c>
      <c r="O561" s="4">
        <v>145156</v>
      </c>
      <c r="P561" s="3" t="s">
        <v>247</v>
      </c>
      <c r="Q561" s="4">
        <v>30626.49</v>
      </c>
      <c r="R561" s="3">
        <v>-87.661400204582904</v>
      </c>
      <c r="S561" s="3">
        <v>41.964777138446699</v>
      </c>
      <c r="T561" s="3" t="s">
        <v>3189</v>
      </c>
      <c r="U561" s="3" t="s">
        <v>33</v>
      </c>
      <c r="V561" s="3" t="s">
        <v>493</v>
      </c>
      <c r="W561" s="3" t="s">
        <v>494</v>
      </c>
      <c r="X561" s="3" t="s">
        <v>70</v>
      </c>
      <c r="Y561" s="3" t="s">
        <v>57</v>
      </c>
      <c r="Z561" s="3" t="s">
        <v>298</v>
      </c>
      <c r="AA561" s="8">
        <f>Table1[[#This Row],[2022 AV (BOR final)]]-Table1[[#This Row],[2021 AV (BOR final)]]</f>
        <v>-78161</v>
      </c>
      <c r="AB561" s="8">
        <f>Table1[[#This Row],[2023 AV (BOR final)]]-Table1[[#This Row],[2022 AV (BOR final)]]</f>
        <v>0</v>
      </c>
      <c r="AC561" s="8">
        <f>Table1[[#This Row],[2022 Tax Bill]]-Table1[[#This Row],[2021 Tax Bill]]</f>
        <v>-15050.95</v>
      </c>
      <c r="AD561" s="3">
        <f>COUNTIF(D:D,Table1[[#This Row],[Project Name]])</f>
        <v>2</v>
      </c>
      <c r="AE561" s="2">
        <f>IF(Table1[[#This Row],[Year Accepted]]=2022,Table1[[#This Row],[2021 AV (BOR final)]],Table1[[#This Row],[2022 AV (BOR final)]])</f>
        <v>223317</v>
      </c>
      <c r="AF561" s="2">
        <f>IF(Table1[[#This Row],[Year Accepted]]=2022,Table1[[#This Row],[2022 AV (BOR final)]],Table1[[#This Row],[2023 AV (BOR final)]])</f>
        <v>145156</v>
      </c>
      <c r="AG561" s="2">
        <f>IF(Table1[[#This Row],[Year Accepted]]=2022,Table1[[#This Row],[2021 Tax Bill]],Table1[[#This Row],[2022 Tax Bill]])</f>
        <v>44907</v>
      </c>
      <c r="AH561" s="2">
        <f>IF(Table1[[#This Row],[Year Accepted]]=2022,Table1[[#This Row],[2022 Tax Bill]],Table1[[#This Row],[2023 Tax Bill]])</f>
        <v>29856.05</v>
      </c>
    </row>
    <row r="562" spans="1:34" x14ac:dyDescent="0.25">
      <c r="A562" s="3" t="s">
        <v>25</v>
      </c>
      <c r="B562" s="3" t="s">
        <v>26</v>
      </c>
      <c r="C562" s="3" t="s">
        <v>152</v>
      </c>
      <c r="D562" s="3" t="s">
        <v>662</v>
      </c>
      <c r="E562" s="3" t="s">
        <v>2879</v>
      </c>
      <c r="F562" s="3" t="s">
        <v>2880</v>
      </c>
      <c r="G562" s="3">
        <v>2022</v>
      </c>
      <c r="H562" s="3">
        <v>2021</v>
      </c>
      <c r="I562" s="4">
        <v>151817</v>
      </c>
      <c r="J562" s="3" t="s">
        <v>126</v>
      </c>
      <c r="K562" s="4">
        <v>30529.01</v>
      </c>
      <c r="L562" s="4">
        <v>151817</v>
      </c>
      <c r="M562" s="3" t="s">
        <v>126</v>
      </c>
      <c r="N562" s="4">
        <v>31226.04</v>
      </c>
      <c r="O562" s="4">
        <v>151817</v>
      </c>
      <c r="P562" s="3" t="s">
        <v>126</v>
      </c>
      <c r="Q562" s="4">
        <v>32031.919999999998</v>
      </c>
      <c r="R562" s="3">
        <v>-87.661360013976307</v>
      </c>
      <c r="S562" s="3">
        <v>41.9622726196353</v>
      </c>
      <c r="T562" s="3" t="s">
        <v>2881</v>
      </c>
      <c r="U562" s="3" t="s">
        <v>33</v>
      </c>
      <c r="V562" s="3" t="s">
        <v>493</v>
      </c>
      <c r="W562" s="3" t="s">
        <v>494</v>
      </c>
      <c r="X562" s="3" t="s">
        <v>70</v>
      </c>
      <c r="Y562" s="3" t="s">
        <v>57</v>
      </c>
      <c r="Z562" s="3" t="s">
        <v>298</v>
      </c>
      <c r="AA562" s="8">
        <f>Table1[[#This Row],[2022 AV (BOR final)]]-Table1[[#This Row],[2021 AV (BOR final)]]</f>
        <v>0</v>
      </c>
      <c r="AB562" s="8">
        <f>Table1[[#This Row],[2023 AV (BOR final)]]-Table1[[#This Row],[2022 AV (BOR final)]]</f>
        <v>0</v>
      </c>
      <c r="AC562" s="8">
        <f>Table1[[#This Row],[2022 Tax Bill]]-Table1[[#This Row],[2021 Tax Bill]]</f>
        <v>697.03000000000247</v>
      </c>
      <c r="AD562" s="3">
        <f>COUNTIF(D:D,Table1[[#This Row],[Project Name]])</f>
        <v>2</v>
      </c>
      <c r="AE562" s="2">
        <f>IF(Table1[[#This Row],[Year Accepted]]=2022,Table1[[#This Row],[2021 AV (BOR final)]],Table1[[#This Row],[2022 AV (BOR final)]])</f>
        <v>151817</v>
      </c>
      <c r="AF562" s="2">
        <f>IF(Table1[[#This Row],[Year Accepted]]=2022,Table1[[#This Row],[2022 AV (BOR final)]],Table1[[#This Row],[2023 AV (BOR final)]])</f>
        <v>151817</v>
      </c>
      <c r="AG562" s="2">
        <f>IF(Table1[[#This Row],[Year Accepted]]=2022,Table1[[#This Row],[2021 Tax Bill]],Table1[[#This Row],[2022 Tax Bill]])</f>
        <v>30529.01</v>
      </c>
      <c r="AH562" s="2">
        <f>IF(Table1[[#This Row],[Year Accepted]]=2022,Table1[[#This Row],[2022 Tax Bill]],Table1[[#This Row],[2023 Tax Bill]])</f>
        <v>31226.04</v>
      </c>
    </row>
    <row r="563" spans="1:34" x14ac:dyDescent="0.25">
      <c r="A563" s="3" t="s">
        <v>25</v>
      </c>
      <c r="B563" s="3" t="s">
        <v>26</v>
      </c>
      <c r="C563" s="3" t="s">
        <v>152</v>
      </c>
      <c r="D563" s="3" t="s">
        <v>2612</v>
      </c>
      <c r="E563" s="3" t="s">
        <v>2613</v>
      </c>
      <c r="F563" s="3" t="s">
        <v>2614</v>
      </c>
      <c r="G563" s="3">
        <v>2022</v>
      </c>
      <c r="H563" s="3">
        <v>2021</v>
      </c>
      <c r="I563" s="4">
        <v>680085</v>
      </c>
      <c r="J563" s="3" t="s">
        <v>31</v>
      </c>
      <c r="K563" s="4">
        <v>141823.22</v>
      </c>
      <c r="L563" s="4">
        <v>701988</v>
      </c>
      <c r="M563" s="3" t="s">
        <v>31</v>
      </c>
      <c r="N563" s="4">
        <v>149517.49</v>
      </c>
      <c r="O563" s="4">
        <v>642844</v>
      </c>
      <c r="P563" s="3" t="s">
        <v>31</v>
      </c>
      <c r="Q563" s="4">
        <v>140481.26999999999</v>
      </c>
      <c r="R563" s="3">
        <v>-87.658697837869099</v>
      </c>
      <c r="S563" s="3">
        <v>41.965705731764103</v>
      </c>
      <c r="T563" s="3" t="s">
        <v>2615</v>
      </c>
      <c r="U563" s="3" t="s">
        <v>33</v>
      </c>
      <c r="V563" s="3" t="s">
        <v>493</v>
      </c>
      <c r="W563" s="3" t="s">
        <v>494</v>
      </c>
      <c r="X563" s="3" t="s">
        <v>70</v>
      </c>
      <c r="Y563" s="3" t="s">
        <v>57</v>
      </c>
      <c r="Z563" s="3" t="s">
        <v>298</v>
      </c>
      <c r="AA563" s="8">
        <f>Table1[[#This Row],[2022 AV (BOR final)]]-Table1[[#This Row],[2021 AV (BOR final)]]</f>
        <v>21903</v>
      </c>
      <c r="AB563" s="8">
        <f>Table1[[#This Row],[2023 AV (BOR final)]]-Table1[[#This Row],[2022 AV (BOR final)]]</f>
        <v>-59144</v>
      </c>
      <c r="AC563" s="8">
        <f>Table1[[#This Row],[2022 Tax Bill]]-Table1[[#This Row],[2021 Tax Bill]]</f>
        <v>7694.2699999999895</v>
      </c>
      <c r="AD563" s="3">
        <f>COUNTIF(D:D,Table1[[#This Row],[Project Name]])</f>
        <v>1</v>
      </c>
      <c r="AE563" s="2">
        <f>IF(Table1[[#This Row],[Year Accepted]]=2022,Table1[[#This Row],[2021 AV (BOR final)]],Table1[[#This Row],[2022 AV (BOR final)]])</f>
        <v>680085</v>
      </c>
      <c r="AF563" s="2">
        <f>IF(Table1[[#This Row],[Year Accepted]]=2022,Table1[[#This Row],[2022 AV (BOR final)]],Table1[[#This Row],[2023 AV (BOR final)]])</f>
        <v>701988</v>
      </c>
      <c r="AG563" s="2">
        <f>IF(Table1[[#This Row],[Year Accepted]]=2022,Table1[[#This Row],[2021 Tax Bill]],Table1[[#This Row],[2022 Tax Bill]])</f>
        <v>141823.22</v>
      </c>
      <c r="AH563" s="2">
        <f>IF(Table1[[#This Row],[Year Accepted]]=2022,Table1[[#This Row],[2022 Tax Bill]],Table1[[#This Row],[2023 Tax Bill]])</f>
        <v>149517.49</v>
      </c>
    </row>
    <row r="564" spans="1:34" x14ac:dyDescent="0.25">
      <c r="A564" s="3" t="s">
        <v>25</v>
      </c>
      <c r="B564" s="3" t="s">
        <v>26</v>
      </c>
      <c r="C564" s="3" t="s">
        <v>152</v>
      </c>
      <c r="D564" s="3" t="s">
        <v>4775</v>
      </c>
      <c r="E564" s="3" t="s">
        <v>4776</v>
      </c>
      <c r="F564" s="3" t="s">
        <v>4777</v>
      </c>
      <c r="G564" s="3">
        <v>2022</v>
      </c>
      <c r="H564" s="3">
        <v>2021</v>
      </c>
      <c r="I564" s="4">
        <v>134834</v>
      </c>
      <c r="J564" s="3" t="s">
        <v>31</v>
      </c>
      <c r="K564" s="4">
        <v>28117.94</v>
      </c>
      <c r="L564" s="4">
        <v>110159</v>
      </c>
      <c r="M564" s="3" t="s">
        <v>31</v>
      </c>
      <c r="N564" s="4">
        <v>23462.95</v>
      </c>
      <c r="O564" s="4">
        <v>131060</v>
      </c>
      <c r="P564" s="3" t="s">
        <v>31</v>
      </c>
      <c r="Q564" s="4">
        <v>28640.639999999999</v>
      </c>
      <c r="R564" s="3">
        <v>-87.655222919046196</v>
      </c>
      <c r="S564" s="3">
        <v>41.967101514900797</v>
      </c>
      <c r="T564" s="3" t="s">
        <v>4778</v>
      </c>
      <c r="U564" s="3" t="s">
        <v>33</v>
      </c>
      <c r="V564" s="3" t="s">
        <v>493</v>
      </c>
      <c r="W564" s="3" t="s">
        <v>494</v>
      </c>
      <c r="X564" s="3" t="s">
        <v>70</v>
      </c>
      <c r="Y564" s="3" t="s">
        <v>57</v>
      </c>
      <c r="Z564" s="3" t="s">
        <v>298</v>
      </c>
      <c r="AA564" s="8">
        <f>Table1[[#This Row],[2022 AV (BOR final)]]-Table1[[#This Row],[2021 AV (BOR final)]]</f>
        <v>-24675</v>
      </c>
      <c r="AB564" s="8">
        <f>Table1[[#This Row],[2023 AV (BOR final)]]-Table1[[#This Row],[2022 AV (BOR final)]]</f>
        <v>20901</v>
      </c>
      <c r="AC564" s="8">
        <f>Table1[[#This Row],[2022 Tax Bill]]-Table1[[#This Row],[2021 Tax Bill]]</f>
        <v>-4654.989999999998</v>
      </c>
      <c r="AD564" s="3">
        <f>COUNTIF(D:D,Table1[[#This Row],[Project Name]])</f>
        <v>1</v>
      </c>
      <c r="AE564" s="2">
        <f>IF(Table1[[#This Row],[Year Accepted]]=2022,Table1[[#This Row],[2021 AV (BOR final)]],Table1[[#This Row],[2022 AV (BOR final)]])</f>
        <v>134834</v>
      </c>
      <c r="AF564" s="2">
        <f>IF(Table1[[#This Row],[Year Accepted]]=2022,Table1[[#This Row],[2022 AV (BOR final)]],Table1[[#This Row],[2023 AV (BOR final)]])</f>
        <v>110159</v>
      </c>
      <c r="AG564" s="2">
        <f>IF(Table1[[#This Row],[Year Accepted]]=2022,Table1[[#This Row],[2021 Tax Bill]],Table1[[#This Row],[2022 Tax Bill]])</f>
        <v>28117.94</v>
      </c>
      <c r="AH564" s="2">
        <f>IF(Table1[[#This Row],[Year Accepted]]=2022,Table1[[#This Row],[2022 Tax Bill]],Table1[[#This Row],[2023 Tax Bill]])</f>
        <v>23462.95</v>
      </c>
    </row>
    <row r="565" spans="1:34" x14ac:dyDescent="0.25">
      <c r="A565" s="3" t="s">
        <v>25</v>
      </c>
      <c r="B565" s="3" t="s">
        <v>26</v>
      </c>
      <c r="C565" s="3" t="s">
        <v>152</v>
      </c>
      <c r="D565" s="3" t="s">
        <v>4195</v>
      </c>
      <c r="E565" s="3" t="s">
        <v>4196</v>
      </c>
      <c r="F565" s="3" t="s">
        <v>4197</v>
      </c>
      <c r="G565" s="3">
        <v>2022</v>
      </c>
      <c r="H565" s="3">
        <v>2021</v>
      </c>
      <c r="I565" s="4">
        <v>332727</v>
      </c>
      <c r="J565" s="3" t="s">
        <v>203</v>
      </c>
      <c r="K565" s="4">
        <v>69386.039999999994</v>
      </c>
      <c r="L565" s="4">
        <v>216272</v>
      </c>
      <c r="M565" s="3" t="s">
        <v>203</v>
      </c>
      <c r="N565" s="4">
        <v>46064.07</v>
      </c>
      <c r="O565" s="4">
        <v>216272</v>
      </c>
      <c r="P565" s="3" t="s">
        <v>203</v>
      </c>
      <c r="Q565" s="4">
        <v>47262.11</v>
      </c>
      <c r="R565" s="3">
        <v>-87.656440941073399</v>
      </c>
      <c r="S565" s="3">
        <v>41.9625484569831</v>
      </c>
      <c r="T565" s="3" t="s">
        <v>1055</v>
      </c>
      <c r="U565" s="3" t="s">
        <v>33</v>
      </c>
      <c r="V565" s="3" t="s">
        <v>493</v>
      </c>
      <c r="W565" s="3" t="s">
        <v>494</v>
      </c>
      <c r="X565" s="3" t="s">
        <v>70</v>
      </c>
      <c r="Y565" s="3" t="s">
        <v>57</v>
      </c>
      <c r="Z565" s="3" t="s">
        <v>298</v>
      </c>
      <c r="AA565" s="8">
        <f>Table1[[#This Row],[2022 AV (BOR final)]]-Table1[[#This Row],[2021 AV (BOR final)]]</f>
        <v>-116455</v>
      </c>
      <c r="AB565" s="8">
        <f>Table1[[#This Row],[2023 AV (BOR final)]]-Table1[[#This Row],[2022 AV (BOR final)]]</f>
        <v>0</v>
      </c>
      <c r="AC565" s="8">
        <f>Table1[[#This Row],[2022 Tax Bill]]-Table1[[#This Row],[2021 Tax Bill]]</f>
        <v>-23321.969999999994</v>
      </c>
      <c r="AD565" s="3">
        <f>COUNTIF(D:D,Table1[[#This Row],[Project Name]])</f>
        <v>1</v>
      </c>
      <c r="AE565" s="2">
        <f>IF(Table1[[#This Row],[Year Accepted]]=2022,Table1[[#This Row],[2021 AV (BOR final)]],Table1[[#This Row],[2022 AV (BOR final)]])</f>
        <v>332727</v>
      </c>
      <c r="AF565" s="2">
        <f>IF(Table1[[#This Row],[Year Accepted]]=2022,Table1[[#This Row],[2022 AV (BOR final)]],Table1[[#This Row],[2023 AV (BOR final)]])</f>
        <v>216272</v>
      </c>
      <c r="AG565" s="2">
        <f>IF(Table1[[#This Row],[Year Accepted]]=2022,Table1[[#This Row],[2021 Tax Bill]],Table1[[#This Row],[2022 Tax Bill]])</f>
        <v>69386.039999999994</v>
      </c>
      <c r="AH565" s="2">
        <f>IF(Table1[[#This Row],[Year Accepted]]=2022,Table1[[#This Row],[2022 Tax Bill]],Table1[[#This Row],[2023 Tax Bill]])</f>
        <v>46064.07</v>
      </c>
    </row>
    <row r="566" spans="1:34" x14ac:dyDescent="0.25">
      <c r="A566" s="3" t="s">
        <v>25</v>
      </c>
      <c r="B566" s="3" t="s">
        <v>26</v>
      </c>
      <c r="C566" s="3" t="s">
        <v>152</v>
      </c>
      <c r="D566" s="3" t="s">
        <v>1052</v>
      </c>
      <c r="E566" s="3" t="s">
        <v>1053</v>
      </c>
      <c r="F566" s="3" t="s">
        <v>1054</v>
      </c>
      <c r="G566" s="3">
        <v>2022</v>
      </c>
      <c r="H566" s="3">
        <v>2021</v>
      </c>
      <c r="I566" s="4">
        <v>392617</v>
      </c>
      <c r="J566" s="3" t="s">
        <v>247</v>
      </c>
      <c r="K566" s="4">
        <v>81875.37</v>
      </c>
      <c r="L566" s="4">
        <v>290308</v>
      </c>
      <c r="M566" s="3" t="s">
        <v>247</v>
      </c>
      <c r="N566" s="4">
        <v>61833.11</v>
      </c>
      <c r="O566" s="4">
        <v>290308</v>
      </c>
      <c r="P566" s="3" t="s">
        <v>247</v>
      </c>
      <c r="Q566" s="4">
        <v>63441.279999999999</v>
      </c>
      <c r="R566" s="3">
        <v>-87.656440941073399</v>
      </c>
      <c r="S566" s="3">
        <v>41.9625484569831</v>
      </c>
      <c r="T566" s="3" t="s">
        <v>1055</v>
      </c>
      <c r="U566" s="3" t="s">
        <v>33</v>
      </c>
      <c r="V566" s="3" t="s">
        <v>493</v>
      </c>
      <c r="W566" s="3" t="s">
        <v>494</v>
      </c>
      <c r="X566" s="3" t="s">
        <v>70</v>
      </c>
      <c r="Y566" s="3" t="s">
        <v>57</v>
      </c>
      <c r="Z566" s="3" t="s">
        <v>298</v>
      </c>
      <c r="AA566" s="8">
        <f>Table1[[#This Row],[2022 AV (BOR final)]]-Table1[[#This Row],[2021 AV (BOR final)]]</f>
        <v>-102309</v>
      </c>
      <c r="AB566" s="8">
        <f>Table1[[#This Row],[2023 AV (BOR final)]]-Table1[[#This Row],[2022 AV (BOR final)]]</f>
        <v>0</v>
      </c>
      <c r="AC566" s="8">
        <f>Table1[[#This Row],[2022 Tax Bill]]-Table1[[#This Row],[2021 Tax Bill]]</f>
        <v>-20042.259999999995</v>
      </c>
      <c r="AD566" s="3">
        <f>COUNTIF(D:D,Table1[[#This Row],[Project Name]])</f>
        <v>1</v>
      </c>
      <c r="AE566" s="2">
        <f>IF(Table1[[#This Row],[Year Accepted]]=2022,Table1[[#This Row],[2021 AV (BOR final)]],Table1[[#This Row],[2022 AV (BOR final)]])</f>
        <v>392617</v>
      </c>
      <c r="AF566" s="2">
        <f>IF(Table1[[#This Row],[Year Accepted]]=2022,Table1[[#This Row],[2022 AV (BOR final)]],Table1[[#This Row],[2023 AV (BOR final)]])</f>
        <v>290308</v>
      </c>
      <c r="AG566" s="2">
        <f>IF(Table1[[#This Row],[Year Accepted]]=2022,Table1[[#This Row],[2021 Tax Bill]],Table1[[#This Row],[2022 Tax Bill]])</f>
        <v>81875.37</v>
      </c>
      <c r="AH566" s="2">
        <f>IF(Table1[[#This Row],[Year Accepted]]=2022,Table1[[#This Row],[2022 Tax Bill]],Table1[[#This Row],[2023 Tax Bill]])</f>
        <v>61833.11</v>
      </c>
    </row>
    <row r="567" spans="1:34" x14ac:dyDescent="0.25">
      <c r="A567" s="3" t="s">
        <v>25</v>
      </c>
      <c r="B567" s="3" t="s">
        <v>71</v>
      </c>
      <c r="C567" s="3" t="s">
        <v>152</v>
      </c>
      <c r="D567" s="3" t="s">
        <v>489</v>
      </c>
      <c r="E567" s="3" t="s">
        <v>1808</v>
      </c>
      <c r="F567" s="3" t="s">
        <v>1809</v>
      </c>
      <c r="G567" s="3">
        <v>2022</v>
      </c>
      <c r="H567" s="3">
        <v>2021</v>
      </c>
      <c r="I567" s="4">
        <v>357969</v>
      </c>
      <c r="J567" s="3" t="s">
        <v>203</v>
      </c>
      <c r="K567" s="4">
        <v>74650</v>
      </c>
      <c r="L567" s="4">
        <v>232680</v>
      </c>
      <c r="M567" s="3" t="s">
        <v>203</v>
      </c>
      <c r="N567" s="4">
        <v>49558.91</v>
      </c>
      <c r="O567" s="4">
        <v>232680</v>
      </c>
      <c r="P567" s="3" t="s">
        <v>203</v>
      </c>
      <c r="Q567" s="4">
        <v>50847.8</v>
      </c>
      <c r="R567" s="3">
        <v>-87.650724018197906</v>
      </c>
      <c r="S567" s="3">
        <v>41.965200023747599</v>
      </c>
      <c r="T567" s="3" t="s">
        <v>1810</v>
      </c>
      <c r="U567" s="3" t="s">
        <v>33</v>
      </c>
      <c r="V567" s="3" t="s">
        <v>493</v>
      </c>
      <c r="W567" s="3" t="s">
        <v>494</v>
      </c>
      <c r="X567" s="3" t="s">
        <v>70</v>
      </c>
      <c r="Y567" s="3" t="s">
        <v>57</v>
      </c>
      <c r="Z567" s="3" t="s">
        <v>298</v>
      </c>
      <c r="AA567" s="8">
        <f>Table1[[#This Row],[2022 AV (BOR final)]]-Table1[[#This Row],[2021 AV (BOR final)]]</f>
        <v>-125289</v>
      </c>
      <c r="AB567" s="8">
        <f>Table1[[#This Row],[2023 AV (BOR final)]]-Table1[[#This Row],[2022 AV (BOR final)]]</f>
        <v>0</v>
      </c>
      <c r="AC567" s="8">
        <f>Table1[[#This Row],[2022 Tax Bill]]-Table1[[#This Row],[2021 Tax Bill]]</f>
        <v>-25091.089999999997</v>
      </c>
      <c r="AD567" s="3">
        <f>COUNTIF(D:D,Table1[[#This Row],[Project Name]])</f>
        <v>10</v>
      </c>
      <c r="AE567" s="2">
        <f>IF(Table1[[#This Row],[Year Accepted]]=2022,Table1[[#This Row],[2021 AV (BOR final)]],Table1[[#This Row],[2022 AV (BOR final)]])</f>
        <v>357969</v>
      </c>
      <c r="AF567" s="2">
        <f>IF(Table1[[#This Row],[Year Accepted]]=2022,Table1[[#This Row],[2022 AV (BOR final)]],Table1[[#This Row],[2023 AV (BOR final)]])</f>
        <v>232680</v>
      </c>
      <c r="AG567" s="2">
        <f>IF(Table1[[#This Row],[Year Accepted]]=2022,Table1[[#This Row],[2021 Tax Bill]],Table1[[#This Row],[2022 Tax Bill]])</f>
        <v>74650</v>
      </c>
      <c r="AH567" s="2">
        <f>IF(Table1[[#This Row],[Year Accepted]]=2022,Table1[[#This Row],[2022 Tax Bill]],Table1[[#This Row],[2023 Tax Bill]])</f>
        <v>49558.91</v>
      </c>
    </row>
    <row r="568" spans="1:34" x14ac:dyDescent="0.25">
      <c r="A568" s="3" t="s">
        <v>25</v>
      </c>
      <c r="B568" s="3" t="s">
        <v>71</v>
      </c>
      <c r="C568" s="3" t="s">
        <v>152</v>
      </c>
      <c r="D568" s="3" t="s">
        <v>489</v>
      </c>
      <c r="E568" s="3" t="s">
        <v>3857</v>
      </c>
      <c r="F568" s="3" t="s">
        <v>3858</v>
      </c>
      <c r="G568" s="3">
        <v>2022</v>
      </c>
      <c r="H568" s="3">
        <v>2021</v>
      </c>
      <c r="I568" s="4">
        <v>492422</v>
      </c>
      <c r="J568" s="3" t="s">
        <v>203</v>
      </c>
      <c r="K568" s="4">
        <v>102688.49</v>
      </c>
      <c r="L568" s="4">
        <v>320075</v>
      </c>
      <c r="M568" s="3" t="s">
        <v>203</v>
      </c>
      <c r="N568" s="4">
        <v>68173.25</v>
      </c>
      <c r="O568" s="4">
        <v>320075</v>
      </c>
      <c r="P568" s="3" t="s">
        <v>203</v>
      </c>
      <c r="Q568" s="4">
        <v>69946.27</v>
      </c>
      <c r="R568" s="3">
        <v>-87.650368030001303</v>
      </c>
      <c r="S568" s="3">
        <v>41.965285371669601</v>
      </c>
      <c r="T568" s="3" t="s">
        <v>3859</v>
      </c>
      <c r="U568" s="3" t="s">
        <v>33</v>
      </c>
      <c r="V568" s="3" t="s">
        <v>493</v>
      </c>
      <c r="W568" s="3" t="s">
        <v>494</v>
      </c>
      <c r="X568" s="3" t="s">
        <v>70</v>
      </c>
      <c r="Y568" s="3" t="s">
        <v>57</v>
      </c>
      <c r="Z568" s="3" t="s">
        <v>298</v>
      </c>
      <c r="AA568" s="8">
        <f>Table1[[#This Row],[2022 AV (BOR final)]]-Table1[[#This Row],[2021 AV (BOR final)]]</f>
        <v>-172347</v>
      </c>
      <c r="AB568" s="8">
        <f>Table1[[#This Row],[2023 AV (BOR final)]]-Table1[[#This Row],[2022 AV (BOR final)]]</f>
        <v>0</v>
      </c>
      <c r="AC568" s="8">
        <f>Table1[[#This Row],[2022 Tax Bill]]-Table1[[#This Row],[2021 Tax Bill]]</f>
        <v>-34515.240000000005</v>
      </c>
      <c r="AD568" s="3">
        <f>COUNTIF(D:D,Table1[[#This Row],[Project Name]])</f>
        <v>10</v>
      </c>
      <c r="AE568" s="2">
        <f>IF(Table1[[#This Row],[Year Accepted]]=2022,Table1[[#This Row],[2021 AV (BOR final)]],Table1[[#This Row],[2022 AV (BOR final)]])</f>
        <v>492422</v>
      </c>
      <c r="AF568" s="2">
        <f>IF(Table1[[#This Row],[Year Accepted]]=2022,Table1[[#This Row],[2022 AV (BOR final)]],Table1[[#This Row],[2023 AV (BOR final)]])</f>
        <v>320075</v>
      </c>
      <c r="AG568" s="2">
        <f>IF(Table1[[#This Row],[Year Accepted]]=2022,Table1[[#This Row],[2021 Tax Bill]],Table1[[#This Row],[2022 Tax Bill]])</f>
        <v>102688.49</v>
      </c>
      <c r="AH568" s="2">
        <f>IF(Table1[[#This Row],[Year Accepted]]=2022,Table1[[#This Row],[2022 Tax Bill]],Table1[[#This Row],[2023 Tax Bill]])</f>
        <v>68173.25</v>
      </c>
    </row>
    <row r="569" spans="1:34" x14ac:dyDescent="0.25">
      <c r="A569" s="3" t="s">
        <v>25</v>
      </c>
      <c r="B569" s="3" t="s">
        <v>71</v>
      </c>
      <c r="C569" s="3" t="s">
        <v>152</v>
      </c>
      <c r="D569" s="3" t="s">
        <v>489</v>
      </c>
      <c r="E569" s="3" t="s">
        <v>2121</v>
      </c>
      <c r="F569" s="3" t="s">
        <v>2122</v>
      </c>
      <c r="G569" s="3">
        <v>2022</v>
      </c>
      <c r="H569" s="3">
        <v>2021</v>
      </c>
      <c r="I569" s="4">
        <v>315060</v>
      </c>
      <c r="J569" s="3" t="s">
        <v>203</v>
      </c>
      <c r="K569" s="4">
        <v>65701.850000000006</v>
      </c>
      <c r="L569" s="4">
        <v>204792</v>
      </c>
      <c r="M569" s="3" t="s">
        <v>203</v>
      </c>
      <c r="N569" s="4">
        <v>43618.94</v>
      </c>
      <c r="O569" s="4">
        <v>204792</v>
      </c>
      <c r="P569" s="3" t="s">
        <v>203</v>
      </c>
      <c r="Q569" s="4">
        <v>44753.38</v>
      </c>
      <c r="R569" s="3">
        <v>-87.650364374206404</v>
      </c>
      <c r="S569" s="3">
        <v>41.965100424257699</v>
      </c>
      <c r="T569" s="3" t="s">
        <v>2123</v>
      </c>
      <c r="U569" s="3" t="s">
        <v>33</v>
      </c>
      <c r="V569" s="3" t="s">
        <v>493</v>
      </c>
      <c r="W569" s="3" t="s">
        <v>494</v>
      </c>
      <c r="X569" s="3" t="s">
        <v>70</v>
      </c>
      <c r="Y569" s="3" t="s">
        <v>57</v>
      </c>
      <c r="Z569" s="3" t="s">
        <v>298</v>
      </c>
      <c r="AA569" s="8">
        <f>Table1[[#This Row],[2022 AV (BOR final)]]-Table1[[#This Row],[2021 AV (BOR final)]]</f>
        <v>-110268</v>
      </c>
      <c r="AB569" s="8">
        <f>Table1[[#This Row],[2023 AV (BOR final)]]-Table1[[#This Row],[2022 AV (BOR final)]]</f>
        <v>0</v>
      </c>
      <c r="AC569" s="8">
        <f>Table1[[#This Row],[2022 Tax Bill]]-Table1[[#This Row],[2021 Tax Bill]]</f>
        <v>-22082.910000000003</v>
      </c>
      <c r="AD569" s="3">
        <f>COUNTIF(D:D,Table1[[#This Row],[Project Name]])</f>
        <v>10</v>
      </c>
      <c r="AE569" s="2">
        <f>IF(Table1[[#This Row],[Year Accepted]]=2022,Table1[[#This Row],[2021 AV (BOR final)]],Table1[[#This Row],[2022 AV (BOR final)]])</f>
        <v>315060</v>
      </c>
      <c r="AF569" s="2">
        <f>IF(Table1[[#This Row],[Year Accepted]]=2022,Table1[[#This Row],[2022 AV (BOR final)]],Table1[[#This Row],[2023 AV (BOR final)]])</f>
        <v>204792</v>
      </c>
      <c r="AG569" s="2">
        <f>IF(Table1[[#This Row],[Year Accepted]]=2022,Table1[[#This Row],[2021 Tax Bill]],Table1[[#This Row],[2022 Tax Bill]])</f>
        <v>65701.850000000006</v>
      </c>
      <c r="AH569" s="2">
        <f>IF(Table1[[#This Row],[Year Accepted]]=2022,Table1[[#This Row],[2022 Tax Bill]],Table1[[#This Row],[2023 Tax Bill]])</f>
        <v>43618.94</v>
      </c>
    </row>
    <row r="570" spans="1:34" x14ac:dyDescent="0.25">
      <c r="A570" s="3" t="s">
        <v>25</v>
      </c>
      <c r="B570" s="3" t="s">
        <v>71</v>
      </c>
      <c r="C570" s="3" t="s">
        <v>152</v>
      </c>
      <c r="D570" s="3" t="s">
        <v>489</v>
      </c>
      <c r="E570" s="3" t="s">
        <v>490</v>
      </c>
      <c r="F570" s="3" t="s">
        <v>491</v>
      </c>
      <c r="G570" s="3">
        <v>2022</v>
      </c>
      <c r="H570" s="3">
        <v>2021</v>
      </c>
      <c r="I570" s="4">
        <v>328888</v>
      </c>
      <c r="J570" s="3" t="s">
        <v>203</v>
      </c>
      <c r="K570" s="4">
        <v>68585.490000000005</v>
      </c>
      <c r="L570" s="4">
        <v>213781</v>
      </c>
      <c r="M570" s="3" t="s">
        <v>203</v>
      </c>
      <c r="N570" s="4">
        <v>45533.58</v>
      </c>
      <c r="O570" s="4">
        <v>213781</v>
      </c>
      <c r="P570" s="3" t="s">
        <v>203</v>
      </c>
      <c r="Q570" s="4">
        <v>46717.79</v>
      </c>
      <c r="R570" s="3">
        <v>-87.650371107474797</v>
      </c>
      <c r="S570" s="3">
        <v>41.964934742400601</v>
      </c>
      <c r="T570" s="3" t="s">
        <v>492</v>
      </c>
      <c r="U570" s="3" t="s">
        <v>33</v>
      </c>
      <c r="V570" s="3" t="s">
        <v>493</v>
      </c>
      <c r="W570" s="3" t="s">
        <v>494</v>
      </c>
      <c r="X570" s="3" t="s">
        <v>70</v>
      </c>
      <c r="Y570" s="3" t="s">
        <v>57</v>
      </c>
      <c r="Z570" s="3" t="s">
        <v>298</v>
      </c>
      <c r="AA570" s="8">
        <f>Table1[[#This Row],[2022 AV (BOR final)]]-Table1[[#This Row],[2021 AV (BOR final)]]</f>
        <v>-115107</v>
      </c>
      <c r="AB570" s="8">
        <f>Table1[[#This Row],[2023 AV (BOR final)]]-Table1[[#This Row],[2022 AV (BOR final)]]</f>
        <v>0</v>
      </c>
      <c r="AC570" s="8">
        <f>Table1[[#This Row],[2022 Tax Bill]]-Table1[[#This Row],[2021 Tax Bill]]</f>
        <v>-23051.910000000003</v>
      </c>
      <c r="AD570" s="3">
        <f>COUNTIF(D:D,Table1[[#This Row],[Project Name]])</f>
        <v>10</v>
      </c>
      <c r="AE570" s="2">
        <f>IF(Table1[[#This Row],[Year Accepted]]=2022,Table1[[#This Row],[2021 AV (BOR final)]],Table1[[#This Row],[2022 AV (BOR final)]])</f>
        <v>328888</v>
      </c>
      <c r="AF570" s="2">
        <f>IF(Table1[[#This Row],[Year Accepted]]=2022,Table1[[#This Row],[2022 AV (BOR final)]],Table1[[#This Row],[2023 AV (BOR final)]])</f>
        <v>213781</v>
      </c>
      <c r="AG570" s="2">
        <f>IF(Table1[[#This Row],[Year Accepted]]=2022,Table1[[#This Row],[2021 Tax Bill]],Table1[[#This Row],[2022 Tax Bill]])</f>
        <v>68585.490000000005</v>
      </c>
      <c r="AH570" s="2">
        <f>IF(Table1[[#This Row],[Year Accepted]]=2022,Table1[[#This Row],[2022 Tax Bill]],Table1[[#This Row],[2023 Tax Bill]])</f>
        <v>45533.58</v>
      </c>
    </row>
    <row r="571" spans="1:34" x14ac:dyDescent="0.25">
      <c r="A571" s="3" t="s">
        <v>25</v>
      </c>
      <c r="B571" s="3" t="s">
        <v>71</v>
      </c>
      <c r="C571" s="3" t="s">
        <v>152</v>
      </c>
      <c r="D571" s="3" t="s">
        <v>489</v>
      </c>
      <c r="E571" s="3" t="s">
        <v>3166</v>
      </c>
      <c r="F571" s="3" t="s">
        <v>3167</v>
      </c>
      <c r="G571" s="3">
        <v>2022</v>
      </c>
      <c r="H571" s="3">
        <v>2021</v>
      </c>
      <c r="I571" s="4">
        <v>38157</v>
      </c>
      <c r="J571" s="3" t="s">
        <v>203</v>
      </c>
      <c r="K571" s="4">
        <v>7673.02</v>
      </c>
      <c r="L571" s="4">
        <v>24802</v>
      </c>
      <c r="M571" s="3" t="s">
        <v>203</v>
      </c>
      <c r="N571" s="4">
        <v>5101.3599999999997</v>
      </c>
      <c r="O571" s="4">
        <v>24802</v>
      </c>
      <c r="P571" s="3" t="s">
        <v>203</v>
      </c>
      <c r="Q571" s="4">
        <v>5232.96</v>
      </c>
      <c r="R571" s="3">
        <v>-87.650865483256595</v>
      </c>
      <c r="S571" s="3">
        <v>41.964717874839998</v>
      </c>
      <c r="T571" s="3" t="s">
        <v>3168</v>
      </c>
      <c r="U571" s="3" t="s">
        <v>33</v>
      </c>
      <c r="V571" s="3" t="s">
        <v>493</v>
      </c>
      <c r="W571" s="3" t="s">
        <v>494</v>
      </c>
      <c r="X571" s="3" t="s">
        <v>70</v>
      </c>
      <c r="Y571" s="3" t="s">
        <v>57</v>
      </c>
      <c r="Z571" s="3" t="s">
        <v>298</v>
      </c>
      <c r="AA571" s="8">
        <f>Table1[[#This Row],[2022 AV (BOR final)]]-Table1[[#This Row],[2021 AV (BOR final)]]</f>
        <v>-13355</v>
      </c>
      <c r="AB571" s="8">
        <f>Table1[[#This Row],[2023 AV (BOR final)]]-Table1[[#This Row],[2022 AV (BOR final)]]</f>
        <v>0</v>
      </c>
      <c r="AC571" s="8">
        <f>Table1[[#This Row],[2022 Tax Bill]]-Table1[[#This Row],[2021 Tax Bill]]</f>
        <v>-2571.6600000000008</v>
      </c>
      <c r="AD571" s="3">
        <f>COUNTIF(D:D,Table1[[#This Row],[Project Name]])</f>
        <v>10</v>
      </c>
      <c r="AE571" s="2">
        <f>IF(Table1[[#This Row],[Year Accepted]]=2022,Table1[[#This Row],[2021 AV (BOR final)]],Table1[[#This Row],[2022 AV (BOR final)]])</f>
        <v>38157</v>
      </c>
      <c r="AF571" s="2">
        <f>IF(Table1[[#This Row],[Year Accepted]]=2022,Table1[[#This Row],[2022 AV (BOR final)]],Table1[[#This Row],[2023 AV (BOR final)]])</f>
        <v>24802</v>
      </c>
      <c r="AG571" s="2">
        <f>IF(Table1[[#This Row],[Year Accepted]]=2022,Table1[[#This Row],[2021 Tax Bill]],Table1[[#This Row],[2022 Tax Bill]])</f>
        <v>7673.02</v>
      </c>
      <c r="AH571" s="2">
        <f>IF(Table1[[#This Row],[Year Accepted]]=2022,Table1[[#This Row],[2022 Tax Bill]],Table1[[#This Row],[2023 Tax Bill]])</f>
        <v>5101.3599999999997</v>
      </c>
    </row>
    <row r="572" spans="1:34" x14ac:dyDescent="0.25">
      <c r="A572" s="3" t="s">
        <v>25</v>
      </c>
      <c r="B572" s="3" t="s">
        <v>71</v>
      </c>
      <c r="C572" s="3" t="s">
        <v>152</v>
      </c>
      <c r="D572" s="3" t="s">
        <v>489</v>
      </c>
      <c r="E572" s="3" t="s">
        <v>3765</v>
      </c>
      <c r="F572" s="3" t="s">
        <v>3766</v>
      </c>
      <c r="G572" s="3">
        <v>2022</v>
      </c>
      <c r="H572" s="3">
        <v>2021</v>
      </c>
      <c r="I572" s="4">
        <v>86081</v>
      </c>
      <c r="J572" s="3" t="s">
        <v>203</v>
      </c>
      <c r="K572" s="4">
        <v>17310.07</v>
      </c>
      <c r="L572" s="4">
        <v>55953</v>
      </c>
      <c r="M572" s="3" t="s">
        <v>203</v>
      </c>
      <c r="N572" s="4">
        <v>11508.56</v>
      </c>
      <c r="O572" s="4">
        <v>55953</v>
      </c>
      <c r="P572" s="3" t="s">
        <v>203</v>
      </c>
      <c r="Q572" s="4">
        <v>11805.53</v>
      </c>
      <c r="R572" s="3">
        <v>-87.650756205756906</v>
      </c>
      <c r="S572" s="3">
        <v>41.9647194709272</v>
      </c>
      <c r="T572" s="3" t="s">
        <v>3767</v>
      </c>
      <c r="U572" s="3" t="s">
        <v>33</v>
      </c>
      <c r="V572" s="3" t="s">
        <v>493</v>
      </c>
      <c r="W572" s="3" t="s">
        <v>494</v>
      </c>
      <c r="X572" s="3" t="s">
        <v>70</v>
      </c>
      <c r="Y572" s="3" t="s">
        <v>57</v>
      </c>
      <c r="Z572" s="3" t="s">
        <v>298</v>
      </c>
      <c r="AA572" s="8">
        <f>Table1[[#This Row],[2022 AV (BOR final)]]-Table1[[#This Row],[2021 AV (BOR final)]]</f>
        <v>-30128</v>
      </c>
      <c r="AB572" s="8">
        <f>Table1[[#This Row],[2023 AV (BOR final)]]-Table1[[#This Row],[2022 AV (BOR final)]]</f>
        <v>0</v>
      </c>
      <c r="AC572" s="8">
        <f>Table1[[#This Row],[2022 Tax Bill]]-Table1[[#This Row],[2021 Tax Bill]]</f>
        <v>-5801.51</v>
      </c>
      <c r="AD572" s="3">
        <f>COUNTIF(D:D,Table1[[#This Row],[Project Name]])</f>
        <v>10</v>
      </c>
      <c r="AE572" s="2">
        <f>IF(Table1[[#This Row],[Year Accepted]]=2022,Table1[[#This Row],[2021 AV (BOR final)]],Table1[[#This Row],[2022 AV (BOR final)]])</f>
        <v>86081</v>
      </c>
      <c r="AF572" s="2">
        <f>IF(Table1[[#This Row],[Year Accepted]]=2022,Table1[[#This Row],[2022 AV (BOR final)]],Table1[[#This Row],[2023 AV (BOR final)]])</f>
        <v>55953</v>
      </c>
      <c r="AG572" s="2">
        <f>IF(Table1[[#This Row],[Year Accepted]]=2022,Table1[[#This Row],[2021 Tax Bill]],Table1[[#This Row],[2022 Tax Bill]])</f>
        <v>17310.07</v>
      </c>
      <c r="AH572" s="2">
        <f>IF(Table1[[#This Row],[Year Accepted]]=2022,Table1[[#This Row],[2022 Tax Bill]],Table1[[#This Row],[2023 Tax Bill]])</f>
        <v>11508.56</v>
      </c>
    </row>
    <row r="573" spans="1:34" x14ac:dyDescent="0.25">
      <c r="A573" s="3" t="s">
        <v>25</v>
      </c>
      <c r="B573" s="3" t="s">
        <v>71</v>
      </c>
      <c r="C573" s="3" t="s">
        <v>152</v>
      </c>
      <c r="D573" s="3" t="s">
        <v>489</v>
      </c>
      <c r="E573" s="3" t="s">
        <v>2928</v>
      </c>
      <c r="F573" s="3" t="s">
        <v>2929</v>
      </c>
      <c r="G573" s="3">
        <v>2022</v>
      </c>
      <c r="H573" s="3">
        <v>2021</v>
      </c>
      <c r="I573" s="4">
        <v>160883</v>
      </c>
      <c r="J573" s="3" t="s">
        <v>203</v>
      </c>
      <c r="K573" s="4">
        <v>32352.07</v>
      </c>
      <c r="L573" s="4">
        <v>104575</v>
      </c>
      <c r="M573" s="3" t="s">
        <v>203</v>
      </c>
      <c r="N573" s="4">
        <v>21509.23</v>
      </c>
      <c r="O573" s="4">
        <v>104575</v>
      </c>
      <c r="P573" s="3" t="s">
        <v>203</v>
      </c>
      <c r="Q573" s="4">
        <v>22064.33</v>
      </c>
      <c r="R573" s="3">
        <v>-87.650637454077298</v>
      </c>
      <c r="S573" s="3">
        <v>41.964721438602901</v>
      </c>
      <c r="T573" s="3" t="s">
        <v>2930</v>
      </c>
      <c r="U573" s="3" t="s">
        <v>33</v>
      </c>
      <c r="V573" s="3" t="s">
        <v>493</v>
      </c>
      <c r="W573" s="3" t="s">
        <v>494</v>
      </c>
      <c r="X573" s="3" t="s">
        <v>70</v>
      </c>
      <c r="Y573" s="3" t="s">
        <v>57</v>
      </c>
      <c r="Z573" s="3" t="s">
        <v>298</v>
      </c>
      <c r="AA573" s="8">
        <f>Table1[[#This Row],[2022 AV (BOR final)]]-Table1[[#This Row],[2021 AV (BOR final)]]</f>
        <v>-56308</v>
      </c>
      <c r="AB573" s="8">
        <f>Table1[[#This Row],[2023 AV (BOR final)]]-Table1[[#This Row],[2022 AV (BOR final)]]</f>
        <v>0</v>
      </c>
      <c r="AC573" s="8">
        <f>Table1[[#This Row],[2022 Tax Bill]]-Table1[[#This Row],[2021 Tax Bill]]</f>
        <v>-10842.84</v>
      </c>
      <c r="AD573" s="3">
        <f>COUNTIF(D:D,Table1[[#This Row],[Project Name]])</f>
        <v>10</v>
      </c>
      <c r="AE573" s="2">
        <f>IF(Table1[[#This Row],[Year Accepted]]=2022,Table1[[#This Row],[2021 AV (BOR final)]],Table1[[#This Row],[2022 AV (BOR final)]])</f>
        <v>160883</v>
      </c>
      <c r="AF573" s="2">
        <f>IF(Table1[[#This Row],[Year Accepted]]=2022,Table1[[#This Row],[2022 AV (BOR final)]],Table1[[#This Row],[2023 AV (BOR final)]])</f>
        <v>104575</v>
      </c>
      <c r="AG573" s="2">
        <f>IF(Table1[[#This Row],[Year Accepted]]=2022,Table1[[#This Row],[2021 Tax Bill]],Table1[[#This Row],[2022 Tax Bill]])</f>
        <v>32352.07</v>
      </c>
      <c r="AH573" s="2">
        <f>IF(Table1[[#This Row],[Year Accepted]]=2022,Table1[[#This Row],[2022 Tax Bill]],Table1[[#This Row],[2023 Tax Bill]])</f>
        <v>21509.23</v>
      </c>
    </row>
    <row r="574" spans="1:34" x14ac:dyDescent="0.25">
      <c r="A574" s="3" t="s">
        <v>25</v>
      </c>
      <c r="B574" s="3" t="s">
        <v>71</v>
      </c>
      <c r="C574" s="3" t="s">
        <v>152</v>
      </c>
      <c r="D574" s="3" t="s">
        <v>489</v>
      </c>
      <c r="E574" s="3" t="s">
        <v>966</v>
      </c>
      <c r="F574" s="3" t="s">
        <v>967</v>
      </c>
      <c r="G574" s="3">
        <v>2022</v>
      </c>
      <c r="H574" s="3">
        <v>2021</v>
      </c>
      <c r="I574" s="4">
        <v>551772</v>
      </c>
      <c r="J574" s="3" t="s">
        <v>203</v>
      </c>
      <c r="K574" s="4">
        <v>115065.18</v>
      </c>
      <c r="L574" s="4">
        <v>358652</v>
      </c>
      <c r="M574" s="3" t="s">
        <v>203</v>
      </c>
      <c r="N574" s="4">
        <v>76389.850000000006</v>
      </c>
      <c r="O574" s="4">
        <v>358652</v>
      </c>
      <c r="P574" s="3" t="s">
        <v>203</v>
      </c>
      <c r="Q574" s="4">
        <v>78376.55</v>
      </c>
      <c r="R574" s="3">
        <v>-87.650345682062095</v>
      </c>
      <c r="S574" s="3">
        <v>41.964725672625399</v>
      </c>
      <c r="T574" s="3" t="s">
        <v>968</v>
      </c>
      <c r="U574" s="3" t="s">
        <v>33</v>
      </c>
      <c r="V574" s="3" t="s">
        <v>493</v>
      </c>
      <c r="W574" s="3" t="s">
        <v>494</v>
      </c>
      <c r="X574" s="3" t="s">
        <v>70</v>
      </c>
      <c r="Y574" s="3" t="s">
        <v>57</v>
      </c>
      <c r="Z574" s="3" t="s">
        <v>298</v>
      </c>
      <c r="AA574" s="8">
        <f>Table1[[#This Row],[2022 AV (BOR final)]]-Table1[[#This Row],[2021 AV (BOR final)]]</f>
        <v>-193120</v>
      </c>
      <c r="AB574" s="8">
        <f>Table1[[#This Row],[2023 AV (BOR final)]]-Table1[[#This Row],[2022 AV (BOR final)]]</f>
        <v>0</v>
      </c>
      <c r="AC574" s="8">
        <f>Table1[[#This Row],[2022 Tax Bill]]-Table1[[#This Row],[2021 Tax Bill]]</f>
        <v>-38675.329999999987</v>
      </c>
      <c r="AD574" s="3">
        <f>COUNTIF(D:D,Table1[[#This Row],[Project Name]])</f>
        <v>10</v>
      </c>
      <c r="AE574" s="2">
        <f>IF(Table1[[#This Row],[Year Accepted]]=2022,Table1[[#This Row],[2021 AV (BOR final)]],Table1[[#This Row],[2022 AV (BOR final)]])</f>
        <v>551772</v>
      </c>
      <c r="AF574" s="2">
        <f>IF(Table1[[#This Row],[Year Accepted]]=2022,Table1[[#This Row],[2022 AV (BOR final)]],Table1[[#This Row],[2023 AV (BOR final)]])</f>
        <v>358652</v>
      </c>
      <c r="AG574" s="2">
        <f>IF(Table1[[#This Row],[Year Accepted]]=2022,Table1[[#This Row],[2021 Tax Bill]],Table1[[#This Row],[2022 Tax Bill]])</f>
        <v>115065.18</v>
      </c>
      <c r="AH574" s="2">
        <f>IF(Table1[[#This Row],[Year Accepted]]=2022,Table1[[#This Row],[2022 Tax Bill]],Table1[[#This Row],[2023 Tax Bill]])</f>
        <v>76389.850000000006</v>
      </c>
    </row>
    <row r="575" spans="1:34" x14ac:dyDescent="0.25">
      <c r="A575" s="3" t="s">
        <v>25</v>
      </c>
      <c r="B575" s="3" t="s">
        <v>71</v>
      </c>
      <c r="C575" s="3" t="s">
        <v>152</v>
      </c>
      <c r="D575" s="3" t="s">
        <v>489</v>
      </c>
      <c r="E575" s="3" t="s">
        <v>1474</v>
      </c>
      <c r="F575" s="3" t="s">
        <v>1475</v>
      </c>
      <c r="G575" s="3">
        <v>2022</v>
      </c>
      <c r="H575" s="3">
        <v>2021</v>
      </c>
      <c r="I575" s="4">
        <v>230133</v>
      </c>
      <c r="J575" s="3" t="s">
        <v>203</v>
      </c>
      <c r="K575" s="4">
        <v>47991.34</v>
      </c>
      <c r="L575" s="4">
        <v>149586</v>
      </c>
      <c r="M575" s="3" t="s">
        <v>203</v>
      </c>
      <c r="N575" s="4">
        <v>31860.58</v>
      </c>
      <c r="O575" s="4">
        <v>149586</v>
      </c>
      <c r="P575" s="3" t="s">
        <v>203</v>
      </c>
      <c r="Q575" s="4">
        <v>32689.15</v>
      </c>
      <c r="R575" s="3">
        <v>-87.650782664360804</v>
      </c>
      <c r="S575" s="3">
        <v>41.964933689277103</v>
      </c>
      <c r="T575" s="3" t="s">
        <v>1476</v>
      </c>
      <c r="U575" s="3" t="s">
        <v>33</v>
      </c>
      <c r="V575" s="3" t="s">
        <v>493</v>
      </c>
      <c r="W575" s="3" t="s">
        <v>494</v>
      </c>
      <c r="X575" s="3" t="s">
        <v>70</v>
      </c>
      <c r="Y575" s="3" t="s">
        <v>57</v>
      </c>
      <c r="Z575" s="3" t="s">
        <v>298</v>
      </c>
      <c r="AA575" s="8">
        <f>Table1[[#This Row],[2022 AV (BOR final)]]-Table1[[#This Row],[2021 AV (BOR final)]]</f>
        <v>-80547</v>
      </c>
      <c r="AB575" s="8">
        <f>Table1[[#This Row],[2023 AV (BOR final)]]-Table1[[#This Row],[2022 AV (BOR final)]]</f>
        <v>0</v>
      </c>
      <c r="AC575" s="8">
        <f>Table1[[#This Row],[2022 Tax Bill]]-Table1[[#This Row],[2021 Tax Bill]]</f>
        <v>-16130.759999999995</v>
      </c>
      <c r="AD575" s="3">
        <f>COUNTIF(D:D,Table1[[#This Row],[Project Name]])</f>
        <v>10</v>
      </c>
      <c r="AE575" s="2">
        <f>IF(Table1[[#This Row],[Year Accepted]]=2022,Table1[[#This Row],[2021 AV (BOR final)]],Table1[[#This Row],[2022 AV (BOR final)]])</f>
        <v>230133</v>
      </c>
      <c r="AF575" s="2">
        <f>IF(Table1[[#This Row],[Year Accepted]]=2022,Table1[[#This Row],[2022 AV (BOR final)]],Table1[[#This Row],[2023 AV (BOR final)]])</f>
        <v>149586</v>
      </c>
      <c r="AG575" s="2">
        <f>IF(Table1[[#This Row],[Year Accepted]]=2022,Table1[[#This Row],[2021 Tax Bill]],Table1[[#This Row],[2022 Tax Bill]])</f>
        <v>47991.34</v>
      </c>
      <c r="AH575" s="2">
        <f>IF(Table1[[#This Row],[Year Accepted]]=2022,Table1[[#This Row],[2022 Tax Bill]],Table1[[#This Row],[2023 Tax Bill]])</f>
        <v>31860.58</v>
      </c>
    </row>
    <row r="576" spans="1:34" x14ac:dyDescent="0.25">
      <c r="A576" s="3" t="s">
        <v>25</v>
      </c>
      <c r="B576" s="3" t="s">
        <v>71</v>
      </c>
      <c r="C576" s="3" t="s">
        <v>152</v>
      </c>
      <c r="D576" s="3" t="s">
        <v>489</v>
      </c>
      <c r="E576" s="3" t="s">
        <v>2087</v>
      </c>
      <c r="F576" s="3" t="s">
        <v>2088</v>
      </c>
      <c r="G576" s="3">
        <v>2022</v>
      </c>
      <c r="H576" s="3">
        <v>2021</v>
      </c>
      <c r="I576" s="4">
        <v>178644</v>
      </c>
      <c r="J576" s="3" t="s">
        <v>203</v>
      </c>
      <c r="K576" s="4">
        <v>37253.949999999997</v>
      </c>
      <c r="L576" s="4">
        <v>116121</v>
      </c>
      <c r="M576" s="3" t="s">
        <v>203</v>
      </c>
      <c r="N576" s="4">
        <v>24732.79</v>
      </c>
      <c r="O576" s="4">
        <v>116121</v>
      </c>
      <c r="P576" s="3" t="s">
        <v>203</v>
      </c>
      <c r="Q576" s="4">
        <v>25376.05</v>
      </c>
      <c r="R576" s="3">
        <v>-87.650945831688603</v>
      </c>
      <c r="S576" s="3">
        <v>41.965186578901402</v>
      </c>
      <c r="T576" s="3" t="s">
        <v>2089</v>
      </c>
      <c r="U576" s="3" t="s">
        <v>33</v>
      </c>
      <c r="V576" s="3" t="s">
        <v>493</v>
      </c>
      <c r="W576" s="3" t="s">
        <v>494</v>
      </c>
      <c r="X576" s="3" t="s">
        <v>70</v>
      </c>
      <c r="Y576" s="3" t="s">
        <v>57</v>
      </c>
      <c r="Z576" s="3" t="s">
        <v>298</v>
      </c>
      <c r="AA576" s="8">
        <f>Table1[[#This Row],[2022 AV (BOR final)]]-Table1[[#This Row],[2021 AV (BOR final)]]</f>
        <v>-62523</v>
      </c>
      <c r="AB576" s="8">
        <f>Table1[[#This Row],[2023 AV (BOR final)]]-Table1[[#This Row],[2022 AV (BOR final)]]</f>
        <v>0</v>
      </c>
      <c r="AC576" s="8">
        <f>Table1[[#This Row],[2022 Tax Bill]]-Table1[[#This Row],[2021 Tax Bill]]</f>
        <v>-12521.159999999996</v>
      </c>
      <c r="AD576" s="3">
        <f>COUNTIF(D:D,Table1[[#This Row],[Project Name]])</f>
        <v>10</v>
      </c>
      <c r="AE576" s="2">
        <f>IF(Table1[[#This Row],[Year Accepted]]=2022,Table1[[#This Row],[2021 AV (BOR final)]],Table1[[#This Row],[2022 AV (BOR final)]])</f>
        <v>178644</v>
      </c>
      <c r="AF576" s="2">
        <f>IF(Table1[[#This Row],[Year Accepted]]=2022,Table1[[#This Row],[2022 AV (BOR final)]],Table1[[#This Row],[2023 AV (BOR final)]])</f>
        <v>116121</v>
      </c>
      <c r="AG576" s="2">
        <f>IF(Table1[[#This Row],[Year Accepted]]=2022,Table1[[#This Row],[2021 Tax Bill]],Table1[[#This Row],[2022 Tax Bill]])</f>
        <v>37253.949999999997</v>
      </c>
      <c r="AH576" s="2">
        <f>IF(Table1[[#This Row],[Year Accepted]]=2022,Table1[[#This Row],[2022 Tax Bill]],Table1[[#This Row],[2023 Tax Bill]])</f>
        <v>24732.79</v>
      </c>
    </row>
    <row r="577" spans="1:34" x14ac:dyDescent="0.25">
      <c r="A577" s="3" t="s">
        <v>25</v>
      </c>
      <c r="B577" s="3" t="s">
        <v>26</v>
      </c>
      <c r="C577" s="3" t="s">
        <v>152</v>
      </c>
      <c r="D577" s="3" t="s">
        <v>2581</v>
      </c>
      <c r="E577" s="3" t="s">
        <v>3287</v>
      </c>
      <c r="F577" s="3" t="s">
        <v>3288</v>
      </c>
      <c r="G577" s="3">
        <v>2022</v>
      </c>
      <c r="H577" s="3">
        <v>2021</v>
      </c>
      <c r="I577" s="4">
        <v>246532</v>
      </c>
      <c r="J577" s="3" t="s">
        <v>247</v>
      </c>
      <c r="K577" s="4">
        <v>51411.199999999997</v>
      </c>
      <c r="L577" s="4">
        <v>160246</v>
      </c>
      <c r="M577" s="3" t="s">
        <v>247</v>
      </c>
      <c r="N577" s="4">
        <v>34131.03</v>
      </c>
      <c r="O577" s="4">
        <v>160246</v>
      </c>
      <c r="P577" s="3" t="s">
        <v>247</v>
      </c>
      <c r="Q577" s="4">
        <v>35018.71</v>
      </c>
      <c r="R577" s="3">
        <v>-87.650326418680393</v>
      </c>
      <c r="S577" s="3">
        <v>41.9640981577326</v>
      </c>
      <c r="T577" s="3" t="s">
        <v>3289</v>
      </c>
      <c r="U577" s="3" t="s">
        <v>33</v>
      </c>
      <c r="V577" s="3" t="s">
        <v>493</v>
      </c>
      <c r="W577" s="3" t="s">
        <v>494</v>
      </c>
      <c r="X577" s="3" t="s">
        <v>70</v>
      </c>
      <c r="Y577" s="3" t="s">
        <v>57</v>
      </c>
      <c r="Z577" s="3" t="s">
        <v>298</v>
      </c>
      <c r="AA577" s="8">
        <f>Table1[[#This Row],[2022 AV (BOR final)]]-Table1[[#This Row],[2021 AV (BOR final)]]</f>
        <v>-86286</v>
      </c>
      <c r="AB577" s="8">
        <f>Table1[[#This Row],[2023 AV (BOR final)]]-Table1[[#This Row],[2022 AV (BOR final)]]</f>
        <v>0</v>
      </c>
      <c r="AC577" s="8">
        <f>Table1[[#This Row],[2022 Tax Bill]]-Table1[[#This Row],[2021 Tax Bill]]</f>
        <v>-17280.169999999998</v>
      </c>
      <c r="AD577" s="3">
        <f>COUNTIF(D:D,Table1[[#This Row],[Project Name]])</f>
        <v>3</v>
      </c>
      <c r="AE577" s="2">
        <f>IF(Table1[[#This Row],[Year Accepted]]=2022,Table1[[#This Row],[2021 AV (BOR final)]],Table1[[#This Row],[2022 AV (BOR final)]])</f>
        <v>246532</v>
      </c>
      <c r="AF577" s="2">
        <f>IF(Table1[[#This Row],[Year Accepted]]=2022,Table1[[#This Row],[2022 AV (BOR final)]],Table1[[#This Row],[2023 AV (BOR final)]])</f>
        <v>160246</v>
      </c>
      <c r="AG577" s="2">
        <f>IF(Table1[[#This Row],[Year Accepted]]=2022,Table1[[#This Row],[2021 Tax Bill]],Table1[[#This Row],[2022 Tax Bill]])</f>
        <v>51411.199999999997</v>
      </c>
      <c r="AH577" s="2">
        <f>IF(Table1[[#This Row],[Year Accepted]]=2022,Table1[[#This Row],[2022 Tax Bill]],Table1[[#This Row],[2023 Tax Bill]])</f>
        <v>34131.03</v>
      </c>
    </row>
    <row r="578" spans="1:34" x14ac:dyDescent="0.25">
      <c r="A578" s="3" t="s">
        <v>25</v>
      </c>
      <c r="B578" s="3" t="s">
        <v>26</v>
      </c>
      <c r="C578" s="3" t="s">
        <v>152</v>
      </c>
      <c r="D578" s="3" t="s">
        <v>2581</v>
      </c>
      <c r="E578" s="3" t="s">
        <v>2582</v>
      </c>
      <c r="F578" s="3" t="s">
        <v>2583</v>
      </c>
      <c r="G578" s="3">
        <v>2022</v>
      </c>
      <c r="H578" s="3">
        <v>2021</v>
      </c>
      <c r="I578" s="4">
        <v>246657</v>
      </c>
      <c r="J578" s="3" t="s">
        <v>247</v>
      </c>
      <c r="K578" s="4">
        <v>51437.24</v>
      </c>
      <c r="L578" s="4">
        <v>160327</v>
      </c>
      <c r="M578" s="3" t="s">
        <v>247</v>
      </c>
      <c r="N578" s="4">
        <v>34148.29</v>
      </c>
      <c r="O578" s="4">
        <v>160327</v>
      </c>
      <c r="P578" s="3" t="s">
        <v>247</v>
      </c>
      <c r="Q578" s="4">
        <v>35036.39</v>
      </c>
      <c r="R578" s="3">
        <v>-87.650323896282899</v>
      </c>
      <c r="S578" s="3">
        <v>41.963961258711898</v>
      </c>
      <c r="T578" s="3" t="s">
        <v>2584</v>
      </c>
      <c r="U578" s="3" t="s">
        <v>33</v>
      </c>
      <c r="V578" s="3" t="s">
        <v>493</v>
      </c>
      <c r="W578" s="3" t="s">
        <v>494</v>
      </c>
      <c r="X578" s="3" t="s">
        <v>70</v>
      </c>
      <c r="Y578" s="3" t="s">
        <v>57</v>
      </c>
      <c r="Z578" s="3" t="s">
        <v>298</v>
      </c>
      <c r="AA578" s="8">
        <f>Table1[[#This Row],[2022 AV (BOR final)]]-Table1[[#This Row],[2021 AV (BOR final)]]</f>
        <v>-86330</v>
      </c>
      <c r="AB578" s="8">
        <f>Table1[[#This Row],[2023 AV (BOR final)]]-Table1[[#This Row],[2022 AV (BOR final)]]</f>
        <v>0</v>
      </c>
      <c r="AC578" s="8">
        <f>Table1[[#This Row],[2022 Tax Bill]]-Table1[[#This Row],[2021 Tax Bill]]</f>
        <v>-17288.949999999997</v>
      </c>
      <c r="AD578" s="3">
        <f>COUNTIF(D:D,Table1[[#This Row],[Project Name]])</f>
        <v>3</v>
      </c>
      <c r="AE578" s="2">
        <f>IF(Table1[[#This Row],[Year Accepted]]=2022,Table1[[#This Row],[2021 AV (BOR final)]],Table1[[#This Row],[2022 AV (BOR final)]])</f>
        <v>246657</v>
      </c>
      <c r="AF578" s="2">
        <f>IF(Table1[[#This Row],[Year Accepted]]=2022,Table1[[#This Row],[2022 AV (BOR final)]],Table1[[#This Row],[2023 AV (BOR final)]])</f>
        <v>160327</v>
      </c>
      <c r="AG578" s="2">
        <f>IF(Table1[[#This Row],[Year Accepted]]=2022,Table1[[#This Row],[2021 Tax Bill]],Table1[[#This Row],[2022 Tax Bill]])</f>
        <v>51437.24</v>
      </c>
      <c r="AH578" s="2">
        <f>IF(Table1[[#This Row],[Year Accepted]]=2022,Table1[[#This Row],[2022 Tax Bill]],Table1[[#This Row],[2023 Tax Bill]])</f>
        <v>34148.29</v>
      </c>
    </row>
    <row r="579" spans="1:34" x14ac:dyDescent="0.25">
      <c r="A579" s="3" t="s">
        <v>25</v>
      </c>
      <c r="B579" s="3" t="s">
        <v>26</v>
      </c>
      <c r="C579" s="3" t="s">
        <v>152</v>
      </c>
      <c r="D579" s="3" t="s">
        <v>2581</v>
      </c>
      <c r="E579" s="3" t="s">
        <v>3404</v>
      </c>
      <c r="F579" s="3" t="s">
        <v>3405</v>
      </c>
      <c r="G579" s="3">
        <v>2022</v>
      </c>
      <c r="H579" s="3">
        <v>2021</v>
      </c>
      <c r="I579" s="4">
        <v>215885</v>
      </c>
      <c r="J579" s="3" t="s">
        <v>247</v>
      </c>
      <c r="K579" s="4">
        <v>45020.13</v>
      </c>
      <c r="L579" s="4">
        <v>140324</v>
      </c>
      <c r="M579" s="3" t="s">
        <v>247</v>
      </c>
      <c r="N579" s="4">
        <v>29887.81</v>
      </c>
      <c r="O579" s="4">
        <v>140324</v>
      </c>
      <c r="P579" s="3" t="s">
        <v>247</v>
      </c>
      <c r="Q579" s="4">
        <v>30665.11</v>
      </c>
      <c r="R579" s="3">
        <v>-87.650321381556793</v>
      </c>
      <c r="S579" s="3">
        <v>41.963824024148202</v>
      </c>
      <c r="T579" s="3" t="s">
        <v>3406</v>
      </c>
      <c r="U579" s="3" t="s">
        <v>33</v>
      </c>
      <c r="V579" s="3" t="s">
        <v>493</v>
      </c>
      <c r="W579" s="3" t="s">
        <v>494</v>
      </c>
      <c r="X579" s="3" t="s">
        <v>70</v>
      </c>
      <c r="Y579" s="3" t="s">
        <v>57</v>
      </c>
      <c r="Z579" s="3" t="s">
        <v>298</v>
      </c>
      <c r="AA579" s="8">
        <f>Table1[[#This Row],[2022 AV (BOR final)]]-Table1[[#This Row],[2021 AV (BOR final)]]</f>
        <v>-75561</v>
      </c>
      <c r="AB579" s="8">
        <f>Table1[[#This Row],[2023 AV (BOR final)]]-Table1[[#This Row],[2022 AV (BOR final)]]</f>
        <v>0</v>
      </c>
      <c r="AC579" s="8">
        <f>Table1[[#This Row],[2022 Tax Bill]]-Table1[[#This Row],[2021 Tax Bill]]</f>
        <v>-15132.319999999996</v>
      </c>
      <c r="AD579" s="3">
        <f>COUNTIF(D:D,Table1[[#This Row],[Project Name]])</f>
        <v>3</v>
      </c>
      <c r="AE579" s="2">
        <f>IF(Table1[[#This Row],[Year Accepted]]=2022,Table1[[#This Row],[2021 AV (BOR final)]],Table1[[#This Row],[2022 AV (BOR final)]])</f>
        <v>215885</v>
      </c>
      <c r="AF579" s="2">
        <f>IF(Table1[[#This Row],[Year Accepted]]=2022,Table1[[#This Row],[2022 AV (BOR final)]],Table1[[#This Row],[2023 AV (BOR final)]])</f>
        <v>140324</v>
      </c>
      <c r="AG579" s="2">
        <f>IF(Table1[[#This Row],[Year Accepted]]=2022,Table1[[#This Row],[2021 Tax Bill]],Table1[[#This Row],[2022 Tax Bill]])</f>
        <v>45020.13</v>
      </c>
      <c r="AH579" s="2">
        <f>IF(Table1[[#This Row],[Year Accepted]]=2022,Table1[[#This Row],[2022 Tax Bill]],Table1[[#This Row],[2023 Tax Bill]])</f>
        <v>29887.81</v>
      </c>
    </row>
    <row r="580" spans="1:34" x14ac:dyDescent="0.25">
      <c r="A580" s="3" t="s">
        <v>25</v>
      </c>
      <c r="B580" s="3" t="s">
        <v>26</v>
      </c>
      <c r="C580" s="3" t="s">
        <v>152</v>
      </c>
      <c r="D580" s="3" t="s">
        <v>662</v>
      </c>
      <c r="E580" s="3" t="s">
        <v>663</v>
      </c>
      <c r="F580" s="3" t="s">
        <v>664</v>
      </c>
      <c r="G580" s="3">
        <v>2022</v>
      </c>
      <c r="H580" s="3">
        <v>2021</v>
      </c>
      <c r="I580" s="4">
        <v>227726</v>
      </c>
      <c r="J580" s="3" t="s">
        <v>126</v>
      </c>
      <c r="K580" s="4">
        <v>45793.62</v>
      </c>
      <c r="L580" s="4">
        <v>148021</v>
      </c>
      <c r="M580" s="3" t="s">
        <v>126</v>
      </c>
      <c r="N580" s="4">
        <v>30445.3</v>
      </c>
      <c r="O580" s="4">
        <v>148021</v>
      </c>
      <c r="P580" s="3" t="s">
        <v>126</v>
      </c>
      <c r="Q580" s="4">
        <v>31231</v>
      </c>
      <c r="R580" s="3">
        <v>-87.6586449180747</v>
      </c>
      <c r="S580" s="3">
        <v>41.962375463051103</v>
      </c>
      <c r="T580" s="3" t="s">
        <v>665</v>
      </c>
      <c r="U580" s="3" t="s">
        <v>33</v>
      </c>
      <c r="V580" s="3" t="s">
        <v>493</v>
      </c>
      <c r="W580" s="3" t="s">
        <v>494</v>
      </c>
      <c r="X580" s="3" t="s">
        <v>70</v>
      </c>
      <c r="Y580" s="3" t="s">
        <v>57</v>
      </c>
      <c r="Z580" s="3" t="s">
        <v>298</v>
      </c>
      <c r="AA580" s="8">
        <f>Table1[[#This Row],[2022 AV (BOR final)]]-Table1[[#This Row],[2021 AV (BOR final)]]</f>
        <v>-79705</v>
      </c>
      <c r="AB580" s="8">
        <f>Table1[[#This Row],[2023 AV (BOR final)]]-Table1[[#This Row],[2022 AV (BOR final)]]</f>
        <v>0</v>
      </c>
      <c r="AC580" s="8">
        <f>Table1[[#This Row],[2022 Tax Bill]]-Table1[[#This Row],[2021 Tax Bill]]</f>
        <v>-15348.320000000003</v>
      </c>
      <c r="AD580" s="3">
        <f>COUNTIF(D:D,Table1[[#This Row],[Project Name]])</f>
        <v>2</v>
      </c>
      <c r="AE580" s="2">
        <f>IF(Table1[[#This Row],[Year Accepted]]=2022,Table1[[#This Row],[2021 AV (BOR final)]],Table1[[#This Row],[2022 AV (BOR final)]])</f>
        <v>227726</v>
      </c>
      <c r="AF580" s="2">
        <f>IF(Table1[[#This Row],[Year Accepted]]=2022,Table1[[#This Row],[2022 AV (BOR final)]],Table1[[#This Row],[2023 AV (BOR final)]])</f>
        <v>148021</v>
      </c>
      <c r="AG580" s="2">
        <f>IF(Table1[[#This Row],[Year Accepted]]=2022,Table1[[#This Row],[2021 Tax Bill]],Table1[[#This Row],[2022 Tax Bill]])</f>
        <v>45793.62</v>
      </c>
      <c r="AH580" s="2">
        <f>IF(Table1[[#This Row],[Year Accepted]]=2022,Table1[[#This Row],[2022 Tax Bill]],Table1[[#This Row],[2023 Tax Bill]])</f>
        <v>30445.3</v>
      </c>
    </row>
    <row r="581" spans="1:34" x14ac:dyDescent="0.25">
      <c r="A581" s="3" t="s">
        <v>25</v>
      </c>
      <c r="B581" s="3" t="s">
        <v>26</v>
      </c>
      <c r="C581" s="3" t="s">
        <v>152</v>
      </c>
      <c r="D581" s="3" t="s">
        <v>2790</v>
      </c>
      <c r="E581" s="3" t="s">
        <v>2791</v>
      </c>
      <c r="F581" s="3" t="s">
        <v>2792</v>
      </c>
      <c r="G581" s="3">
        <v>2022</v>
      </c>
      <c r="H581" s="3">
        <v>2021</v>
      </c>
      <c r="I581" s="4">
        <v>205682</v>
      </c>
      <c r="J581" s="3" t="s">
        <v>31</v>
      </c>
      <c r="K581" s="4">
        <v>42892.39</v>
      </c>
      <c r="L581" s="4">
        <v>133693</v>
      </c>
      <c r="M581" s="3" t="s">
        <v>31</v>
      </c>
      <c r="N581" s="4">
        <v>28475.46</v>
      </c>
      <c r="O581" s="4">
        <v>133693</v>
      </c>
      <c r="P581" s="3" t="s">
        <v>31</v>
      </c>
      <c r="Q581" s="4">
        <v>29216.04</v>
      </c>
      <c r="R581" s="3">
        <v>-87.654163634497905</v>
      </c>
      <c r="S581" s="3">
        <v>41.962048550868602</v>
      </c>
      <c r="T581" s="3" t="s">
        <v>2793</v>
      </c>
      <c r="U581" s="3" t="s">
        <v>33</v>
      </c>
      <c r="V581" s="3" t="s">
        <v>493</v>
      </c>
      <c r="W581" s="3" t="s">
        <v>494</v>
      </c>
      <c r="X581" s="3" t="s">
        <v>70</v>
      </c>
      <c r="Y581" s="3" t="s">
        <v>57</v>
      </c>
      <c r="Z581" s="3" t="s">
        <v>298</v>
      </c>
      <c r="AA581" s="8">
        <f>Table1[[#This Row],[2022 AV (BOR final)]]-Table1[[#This Row],[2021 AV (BOR final)]]</f>
        <v>-71989</v>
      </c>
      <c r="AB581" s="8">
        <f>Table1[[#This Row],[2023 AV (BOR final)]]-Table1[[#This Row],[2022 AV (BOR final)]]</f>
        <v>0</v>
      </c>
      <c r="AC581" s="8">
        <f>Table1[[#This Row],[2022 Tax Bill]]-Table1[[#This Row],[2021 Tax Bill]]</f>
        <v>-14416.93</v>
      </c>
      <c r="AD581" s="3">
        <f>COUNTIF(D:D,Table1[[#This Row],[Project Name]])</f>
        <v>1</v>
      </c>
      <c r="AE581" s="2">
        <f>IF(Table1[[#This Row],[Year Accepted]]=2022,Table1[[#This Row],[2021 AV (BOR final)]],Table1[[#This Row],[2022 AV (BOR final)]])</f>
        <v>205682</v>
      </c>
      <c r="AF581" s="2">
        <f>IF(Table1[[#This Row],[Year Accepted]]=2022,Table1[[#This Row],[2022 AV (BOR final)]],Table1[[#This Row],[2023 AV (BOR final)]])</f>
        <v>133693</v>
      </c>
      <c r="AG581" s="2">
        <f>IF(Table1[[#This Row],[Year Accepted]]=2022,Table1[[#This Row],[2021 Tax Bill]],Table1[[#This Row],[2022 Tax Bill]])</f>
        <v>42892.39</v>
      </c>
      <c r="AH581" s="2">
        <f>IF(Table1[[#This Row],[Year Accepted]]=2022,Table1[[#This Row],[2022 Tax Bill]],Table1[[#This Row],[2023 Tax Bill]])</f>
        <v>28475.46</v>
      </c>
    </row>
    <row r="582" spans="1:34" x14ac:dyDescent="0.25">
      <c r="A582" s="3" t="s">
        <v>25</v>
      </c>
      <c r="B582" s="3" t="s">
        <v>26</v>
      </c>
      <c r="C582" s="3" t="s">
        <v>152</v>
      </c>
      <c r="D582" s="3" t="s">
        <v>2333</v>
      </c>
      <c r="E582" s="3" t="s">
        <v>2334</v>
      </c>
      <c r="F582" s="3" t="s">
        <v>2335</v>
      </c>
      <c r="G582" s="3">
        <v>2022</v>
      </c>
      <c r="H582" s="3">
        <v>2021</v>
      </c>
      <c r="I582" s="4">
        <v>260000</v>
      </c>
      <c r="J582" s="3" t="s">
        <v>197</v>
      </c>
      <c r="K582" s="4">
        <v>54219.75</v>
      </c>
      <c r="L582" s="4">
        <v>270415</v>
      </c>
      <c r="M582" s="3" t="s">
        <v>197</v>
      </c>
      <c r="N582" s="4">
        <v>57596.08</v>
      </c>
      <c r="O582" s="4">
        <v>236459</v>
      </c>
      <c r="P582" s="3" t="s">
        <v>197</v>
      </c>
      <c r="Q582" s="4">
        <v>51673.59</v>
      </c>
      <c r="R582" s="3">
        <v>-87.655081820948297</v>
      </c>
      <c r="S582" s="3">
        <v>41.955763376405798</v>
      </c>
      <c r="T582" s="3" t="s">
        <v>2336</v>
      </c>
      <c r="U582" s="3" t="s">
        <v>33</v>
      </c>
      <c r="V582" s="3" t="s">
        <v>493</v>
      </c>
      <c r="W582" s="3" t="s">
        <v>494</v>
      </c>
      <c r="X582" s="3" t="s">
        <v>70</v>
      </c>
      <c r="Y582" s="3" t="s">
        <v>57</v>
      </c>
      <c r="Z582" s="3" t="s">
        <v>298</v>
      </c>
      <c r="AA582" s="8">
        <f>Table1[[#This Row],[2022 AV (BOR final)]]-Table1[[#This Row],[2021 AV (BOR final)]]</f>
        <v>10415</v>
      </c>
      <c r="AB582" s="8">
        <f>Table1[[#This Row],[2023 AV (BOR final)]]-Table1[[#This Row],[2022 AV (BOR final)]]</f>
        <v>-33956</v>
      </c>
      <c r="AC582" s="8">
        <f>Table1[[#This Row],[2022 Tax Bill]]-Table1[[#This Row],[2021 Tax Bill]]</f>
        <v>3376.3300000000017</v>
      </c>
      <c r="AD582" s="3">
        <f>COUNTIF(D:D,Table1[[#This Row],[Project Name]])</f>
        <v>1</v>
      </c>
      <c r="AE582" s="2">
        <f>IF(Table1[[#This Row],[Year Accepted]]=2022,Table1[[#This Row],[2021 AV (BOR final)]],Table1[[#This Row],[2022 AV (BOR final)]])</f>
        <v>260000</v>
      </c>
      <c r="AF582" s="2">
        <f>IF(Table1[[#This Row],[Year Accepted]]=2022,Table1[[#This Row],[2022 AV (BOR final)]],Table1[[#This Row],[2023 AV (BOR final)]])</f>
        <v>270415</v>
      </c>
      <c r="AG582" s="2">
        <f>IF(Table1[[#This Row],[Year Accepted]]=2022,Table1[[#This Row],[2021 Tax Bill]],Table1[[#This Row],[2022 Tax Bill]])</f>
        <v>54219.75</v>
      </c>
      <c r="AH582" s="2">
        <f>IF(Table1[[#This Row],[Year Accepted]]=2022,Table1[[#This Row],[2022 Tax Bill]],Table1[[#This Row],[2023 Tax Bill]])</f>
        <v>57596.08</v>
      </c>
    </row>
    <row r="583" spans="1:34" x14ac:dyDescent="0.25">
      <c r="A583" s="3" t="s">
        <v>25</v>
      </c>
      <c r="B583" s="3" t="s">
        <v>26</v>
      </c>
      <c r="C583" s="3" t="s">
        <v>152</v>
      </c>
      <c r="D583" s="3" t="s">
        <v>1868</v>
      </c>
      <c r="E583" s="3" t="s">
        <v>1869</v>
      </c>
      <c r="F583" s="3" t="s">
        <v>1870</v>
      </c>
      <c r="G583" s="3">
        <v>2022</v>
      </c>
      <c r="H583" s="3">
        <v>2021</v>
      </c>
      <c r="I583" s="4">
        <v>489864</v>
      </c>
      <c r="J583" s="3" t="s">
        <v>197</v>
      </c>
      <c r="K583" s="4">
        <v>102155.05</v>
      </c>
      <c r="L583" s="4">
        <v>318411</v>
      </c>
      <c r="M583" s="3" t="s">
        <v>197</v>
      </c>
      <c r="N583" s="4">
        <v>67818.83</v>
      </c>
      <c r="O583" s="4">
        <v>318411</v>
      </c>
      <c r="P583" s="3" t="s">
        <v>197</v>
      </c>
      <c r="Q583" s="4">
        <v>69582.649999999994</v>
      </c>
      <c r="R583" s="3">
        <v>-87.651923815479904</v>
      </c>
      <c r="S583" s="3">
        <v>41.961536547577403</v>
      </c>
      <c r="T583" s="3" t="s">
        <v>1871</v>
      </c>
      <c r="U583" s="3" t="s">
        <v>33</v>
      </c>
      <c r="V583" s="3" t="s">
        <v>493</v>
      </c>
      <c r="W583" s="3" t="s">
        <v>494</v>
      </c>
      <c r="X583" s="3" t="s">
        <v>70</v>
      </c>
      <c r="Y583" s="3" t="s">
        <v>214</v>
      </c>
      <c r="Z583" s="3" t="s">
        <v>354</v>
      </c>
      <c r="AA583" s="8">
        <f>Table1[[#This Row],[2022 AV (BOR final)]]-Table1[[#This Row],[2021 AV (BOR final)]]</f>
        <v>-171453</v>
      </c>
      <c r="AB583" s="8">
        <f>Table1[[#This Row],[2023 AV (BOR final)]]-Table1[[#This Row],[2022 AV (BOR final)]]</f>
        <v>0</v>
      </c>
      <c r="AC583" s="8">
        <f>Table1[[#This Row],[2022 Tax Bill]]-Table1[[#This Row],[2021 Tax Bill]]</f>
        <v>-34336.22</v>
      </c>
      <c r="AD583" s="3">
        <f>COUNTIF(D:D,Table1[[#This Row],[Project Name]])</f>
        <v>1</v>
      </c>
      <c r="AE583" s="2">
        <f>IF(Table1[[#This Row],[Year Accepted]]=2022,Table1[[#This Row],[2021 AV (BOR final)]],Table1[[#This Row],[2022 AV (BOR final)]])</f>
        <v>489864</v>
      </c>
      <c r="AF583" s="2">
        <f>IF(Table1[[#This Row],[Year Accepted]]=2022,Table1[[#This Row],[2022 AV (BOR final)]],Table1[[#This Row],[2023 AV (BOR final)]])</f>
        <v>318411</v>
      </c>
      <c r="AG583" s="2">
        <f>IF(Table1[[#This Row],[Year Accepted]]=2022,Table1[[#This Row],[2021 Tax Bill]],Table1[[#This Row],[2022 Tax Bill]])</f>
        <v>102155.05</v>
      </c>
      <c r="AH583" s="2">
        <f>IF(Table1[[#This Row],[Year Accepted]]=2022,Table1[[#This Row],[2022 Tax Bill]],Table1[[#This Row],[2023 Tax Bill]])</f>
        <v>67818.83</v>
      </c>
    </row>
    <row r="584" spans="1:34" x14ac:dyDescent="0.25">
      <c r="A584" s="3" t="s">
        <v>25</v>
      </c>
      <c r="B584" s="3" t="s">
        <v>26</v>
      </c>
      <c r="C584" s="3" t="s">
        <v>152</v>
      </c>
      <c r="D584" s="3" t="s">
        <v>1993</v>
      </c>
      <c r="E584" s="3" t="s">
        <v>1994</v>
      </c>
      <c r="F584" s="3" t="s">
        <v>1995</v>
      </c>
      <c r="G584" s="3">
        <v>2022</v>
      </c>
      <c r="H584" s="3">
        <v>2021</v>
      </c>
      <c r="I584" s="4">
        <v>237915</v>
      </c>
      <c r="J584" s="3" t="s">
        <v>126</v>
      </c>
      <c r="K584" s="4">
        <v>49614.18</v>
      </c>
      <c r="L584" s="4">
        <v>154647</v>
      </c>
      <c r="M584" s="3" t="s">
        <v>126</v>
      </c>
      <c r="N584" s="4">
        <v>32938.47</v>
      </c>
      <c r="O584" s="4">
        <v>154643</v>
      </c>
      <c r="P584" s="3" t="s">
        <v>126</v>
      </c>
      <c r="Q584" s="4">
        <v>33794.300000000003</v>
      </c>
      <c r="R584" s="3">
        <v>-87.6533103237376</v>
      </c>
      <c r="S584" s="3">
        <v>41.959804248730798</v>
      </c>
      <c r="T584" s="3" t="s">
        <v>1996</v>
      </c>
      <c r="U584" s="3" t="s">
        <v>33</v>
      </c>
      <c r="V584" s="3" t="s">
        <v>493</v>
      </c>
      <c r="W584" s="3" t="s">
        <v>494</v>
      </c>
      <c r="X584" s="3" t="s">
        <v>70</v>
      </c>
      <c r="Y584" s="3" t="s">
        <v>214</v>
      </c>
      <c r="Z584" s="3" t="s">
        <v>354</v>
      </c>
      <c r="AA584" s="8">
        <f>Table1[[#This Row],[2022 AV (BOR final)]]-Table1[[#This Row],[2021 AV (BOR final)]]</f>
        <v>-83268</v>
      </c>
      <c r="AB584" s="8">
        <f>Table1[[#This Row],[2023 AV (BOR final)]]-Table1[[#This Row],[2022 AV (BOR final)]]</f>
        <v>-4</v>
      </c>
      <c r="AC584" s="8">
        <f>Table1[[#This Row],[2022 Tax Bill]]-Table1[[#This Row],[2021 Tax Bill]]</f>
        <v>-16675.71</v>
      </c>
      <c r="AD584" s="3">
        <f>COUNTIF(D:D,Table1[[#This Row],[Project Name]])</f>
        <v>1</v>
      </c>
      <c r="AE584" s="2">
        <f>IF(Table1[[#This Row],[Year Accepted]]=2022,Table1[[#This Row],[2021 AV (BOR final)]],Table1[[#This Row],[2022 AV (BOR final)]])</f>
        <v>237915</v>
      </c>
      <c r="AF584" s="2">
        <f>IF(Table1[[#This Row],[Year Accepted]]=2022,Table1[[#This Row],[2022 AV (BOR final)]],Table1[[#This Row],[2023 AV (BOR final)]])</f>
        <v>154647</v>
      </c>
      <c r="AG584" s="2">
        <f>IF(Table1[[#This Row],[Year Accepted]]=2022,Table1[[#This Row],[2021 Tax Bill]],Table1[[#This Row],[2022 Tax Bill]])</f>
        <v>49614.18</v>
      </c>
      <c r="AH584" s="2">
        <f>IF(Table1[[#This Row],[Year Accepted]]=2022,Table1[[#This Row],[2022 Tax Bill]],Table1[[#This Row],[2023 Tax Bill]])</f>
        <v>32938.47</v>
      </c>
    </row>
    <row r="585" spans="1:34" x14ac:dyDescent="0.25">
      <c r="A585" s="3" t="s">
        <v>25</v>
      </c>
      <c r="B585" s="3" t="s">
        <v>71</v>
      </c>
      <c r="C585" s="3" t="s">
        <v>152</v>
      </c>
      <c r="D585" s="3" t="s">
        <v>1071</v>
      </c>
      <c r="E585" s="3" t="s">
        <v>3063</v>
      </c>
      <c r="F585" s="3" t="s">
        <v>3064</v>
      </c>
      <c r="G585" s="3">
        <v>2022</v>
      </c>
      <c r="H585" s="3">
        <v>2021</v>
      </c>
      <c r="I585" s="4">
        <v>166885</v>
      </c>
      <c r="J585" s="3" t="s">
        <v>43</v>
      </c>
      <c r="K585" s="4">
        <v>34681.550000000003</v>
      </c>
      <c r="L585" s="4">
        <v>129856</v>
      </c>
      <c r="M585" s="3" t="s">
        <v>43</v>
      </c>
      <c r="N585" s="4">
        <v>27612.67</v>
      </c>
      <c r="O585" s="4">
        <v>122233</v>
      </c>
      <c r="P585" s="3" t="s">
        <v>43</v>
      </c>
      <c r="Q585" s="4">
        <v>26678.48</v>
      </c>
      <c r="R585" s="3">
        <v>-87.677123160641401</v>
      </c>
      <c r="S585" s="3">
        <v>41.963535249249098</v>
      </c>
      <c r="T585" s="3" t="s">
        <v>3065</v>
      </c>
      <c r="U585" s="3" t="s">
        <v>33</v>
      </c>
      <c r="V585" s="3" t="s">
        <v>515</v>
      </c>
      <c r="W585" s="3" t="s">
        <v>549</v>
      </c>
      <c r="X585" s="3" t="s">
        <v>70</v>
      </c>
      <c r="Y585" s="3" t="s">
        <v>57</v>
      </c>
      <c r="Z585" s="3" t="s">
        <v>298</v>
      </c>
      <c r="AA585" s="8">
        <f>Table1[[#This Row],[2022 AV (BOR final)]]-Table1[[#This Row],[2021 AV (BOR final)]]</f>
        <v>-37029</v>
      </c>
      <c r="AB585" s="8">
        <f>Table1[[#This Row],[2023 AV (BOR final)]]-Table1[[#This Row],[2022 AV (BOR final)]]</f>
        <v>-7623</v>
      </c>
      <c r="AC585" s="8">
        <f>Table1[[#This Row],[2022 Tax Bill]]-Table1[[#This Row],[2021 Tax Bill]]</f>
        <v>-7068.8800000000047</v>
      </c>
      <c r="AD585" s="3">
        <f>COUNTIF(D:D,Table1[[#This Row],[Project Name]])</f>
        <v>3</v>
      </c>
      <c r="AE585" s="2">
        <f>IF(Table1[[#This Row],[Year Accepted]]=2022,Table1[[#This Row],[2021 AV (BOR final)]],Table1[[#This Row],[2022 AV (BOR final)]])</f>
        <v>166885</v>
      </c>
      <c r="AF585" s="2">
        <f>IF(Table1[[#This Row],[Year Accepted]]=2022,Table1[[#This Row],[2022 AV (BOR final)]],Table1[[#This Row],[2023 AV (BOR final)]])</f>
        <v>129856</v>
      </c>
      <c r="AG585" s="2">
        <f>IF(Table1[[#This Row],[Year Accepted]]=2022,Table1[[#This Row],[2021 Tax Bill]],Table1[[#This Row],[2022 Tax Bill]])</f>
        <v>34681.550000000003</v>
      </c>
      <c r="AH585" s="2">
        <f>IF(Table1[[#This Row],[Year Accepted]]=2022,Table1[[#This Row],[2022 Tax Bill]],Table1[[#This Row],[2023 Tax Bill]])</f>
        <v>27612.67</v>
      </c>
    </row>
    <row r="586" spans="1:34" x14ac:dyDescent="0.25">
      <c r="A586" s="3" t="s">
        <v>25</v>
      </c>
      <c r="B586" s="3" t="s">
        <v>71</v>
      </c>
      <c r="C586" s="3" t="s">
        <v>152</v>
      </c>
      <c r="D586" s="3" t="s">
        <v>1071</v>
      </c>
      <c r="E586" s="3" t="s">
        <v>5222</v>
      </c>
      <c r="F586" s="3" t="s">
        <v>5223</v>
      </c>
      <c r="G586" s="3">
        <v>2022</v>
      </c>
      <c r="H586" s="3">
        <v>2021</v>
      </c>
      <c r="I586" s="4">
        <v>292517</v>
      </c>
      <c r="J586" s="3" t="s">
        <v>43</v>
      </c>
      <c r="K586" s="4">
        <v>60789.98</v>
      </c>
      <c r="L586" s="4">
        <v>287009</v>
      </c>
      <c r="M586" s="3" t="s">
        <v>43</v>
      </c>
      <c r="N586" s="4">
        <v>61029.78</v>
      </c>
      <c r="O586" s="4">
        <v>226124</v>
      </c>
      <c r="P586" s="3" t="s">
        <v>43</v>
      </c>
      <c r="Q586" s="4">
        <v>49353.72</v>
      </c>
      <c r="R586" s="3">
        <v>-87.677128756291197</v>
      </c>
      <c r="S586" s="3">
        <v>41.963729980277897</v>
      </c>
      <c r="T586" s="3" t="s">
        <v>5224</v>
      </c>
      <c r="U586" s="3" t="s">
        <v>33</v>
      </c>
      <c r="V586" s="3" t="s">
        <v>515</v>
      </c>
      <c r="W586" s="3" t="s">
        <v>549</v>
      </c>
      <c r="X586" s="3" t="s">
        <v>70</v>
      </c>
      <c r="Y586" s="3" t="s">
        <v>57</v>
      </c>
      <c r="Z586" s="3" t="s">
        <v>298</v>
      </c>
      <c r="AA586" s="8">
        <f>Table1[[#This Row],[2022 AV (BOR final)]]-Table1[[#This Row],[2021 AV (BOR final)]]</f>
        <v>-5508</v>
      </c>
      <c r="AB586" s="8">
        <f>Table1[[#This Row],[2023 AV (BOR final)]]-Table1[[#This Row],[2022 AV (BOR final)]]</f>
        <v>-60885</v>
      </c>
      <c r="AC586" s="8">
        <f>Table1[[#This Row],[2022 Tax Bill]]-Table1[[#This Row],[2021 Tax Bill]]</f>
        <v>239.79999999999563</v>
      </c>
      <c r="AD586" s="3">
        <f>COUNTIF(D:D,Table1[[#This Row],[Project Name]])</f>
        <v>3</v>
      </c>
      <c r="AE586" s="2">
        <f>IF(Table1[[#This Row],[Year Accepted]]=2022,Table1[[#This Row],[2021 AV (BOR final)]],Table1[[#This Row],[2022 AV (BOR final)]])</f>
        <v>292517</v>
      </c>
      <c r="AF586" s="2">
        <f>IF(Table1[[#This Row],[Year Accepted]]=2022,Table1[[#This Row],[2022 AV (BOR final)]],Table1[[#This Row],[2023 AV (BOR final)]])</f>
        <v>287009</v>
      </c>
      <c r="AG586" s="2">
        <f>IF(Table1[[#This Row],[Year Accepted]]=2022,Table1[[#This Row],[2021 Tax Bill]],Table1[[#This Row],[2022 Tax Bill]])</f>
        <v>60789.98</v>
      </c>
      <c r="AH586" s="2">
        <f>IF(Table1[[#This Row],[Year Accepted]]=2022,Table1[[#This Row],[2022 Tax Bill]],Table1[[#This Row],[2023 Tax Bill]])</f>
        <v>61029.78</v>
      </c>
    </row>
    <row r="587" spans="1:34" x14ac:dyDescent="0.25">
      <c r="A587" s="3" t="s">
        <v>25</v>
      </c>
      <c r="B587" s="3" t="s">
        <v>71</v>
      </c>
      <c r="C587" s="3" t="s">
        <v>152</v>
      </c>
      <c r="D587" s="3" t="s">
        <v>1071</v>
      </c>
      <c r="E587" s="3" t="s">
        <v>1072</v>
      </c>
      <c r="F587" s="3" t="s">
        <v>1073</v>
      </c>
      <c r="G587" s="3">
        <v>2022</v>
      </c>
      <c r="H587" s="3">
        <v>2021</v>
      </c>
      <c r="I587" s="4">
        <v>240738</v>
      </c>
      <c r="J587" s="3" t="s">
        <v>43</v>
      </c>
      <c r="K587" s="4">
        <v>50029.42</v>
      </c>
      <c r="L587" s="4">
        <v>221869</v>
      </c>
      <c r="M587" s="3" t="s">
        <v>43</v>
      </c>
      <c r="N587" s="4">
        <v>47178.35</v>
      </c>
      <c r="O587" s="4">
        <v>180811</v>
      </c>
      <c r="P587" s="3" t="s">
        <v>43</v>
      </c>
      <c r="Q587" s="4">
        <v>39463.699999999997</v>
      </c>
      <c r="R587" s="3">
        <v>-87.677147079305101</v>
      </c>
      <c r="S587" s="3">
        <v>41.964031100041801</v>
      </c>
      <c r="T587" s="3" t="s">
        <v>548</v>
      </c>
      <c r="U587" s="3" t="s">
        <v>33</v>
      </c>
      <c r="V587" s="3" t="s">
        <v>515</v>
      </c>
      <c r="W587" s="3" t="s">
        <v>549</v>
      </c>
      <c r="X587" s="3" t="s">
        <v>70</v>
      </c>
      <c r="Y587" s="3" t="s">
        <v>57</v>
      </c>
      <c r="Z587" s="3" t="s">
        <v>298</v>
      </c>
      <c r="AA587" s="8">
        <f>Table1[[#This Row],[2022 AV (BOR final)]]-Table1[[#This Row],[2021 AV (BOR final)]]</f>
        <v>-18869</v>
      </c>
      <c r="AB587" s="8">
        <f>Table1[[#This Row],[2023 AV (BOR final)]]-Table1[[#This Row],[2022 AV (BOR final)]]</f>
        <v>-41058</v>
      </c>
      <c r="AC587" s="8">
        <f>Table1[[#This Row],[2022 Tax Bill]]-Table1[[#This Row],[2021 Tax Bill]]</f>
        <v>-2851.0699999999997</v>
      </c>
      <c r="AD587" s="3">
        <f>COUNTIF(D:D,Table1[[#This Row],[Project Name]])</f>
        <v>3</v>
      </c>
      <c r="AE587" s="2">
        <f>IF(Table1[[#This Row],[Year Accepted]]=2022,Table1[[#This Row],[2021 AV (BOR final)]],Table1[[#This Row],[2022 AV (BOR final)]])</f>
        <v>240738</v>
      </c>
      <c r="AF587" s="2">
        <f>IF(Table1[[#This Row],[Year Accepted]]=2022,Table1[[#This Row],[2022 AV (BOR final)]],Table1[[#This Row],[2023 AV (BOR final)]])</f>
        <v>221869</v>
      </c>
      <c r="AG587" s="2">
        <f>IF(Table1[[#This Row],[Year Accepted]]=2022,Table1[[#This Row],[2021 Tax Bill]],Table1[[#This Row],[2022 Tax Bill]])</f>
        <v>50029.42</v>
      </c>
      <c r="AH587" s="2">
        <f>IF(Table1[[#This Row],[Year Accepted]]=2022,Table1[[#This Row],[2022 Tax Bill]],Table1[[#This Row],[2023 Tax Bill]])</f>
        <v>47178.35</v>
      </c>
    </row>
    <row r="588" spans="1:34" x14ac:dyDescent="0.25">
      <c r="A588" s="3" t="s">
        <v>25</v>
      </c>
      <c r="B588" s="3" t="s">
        <v>71</v>
      </c>
      <c r="C588" s="3" t="s">
        <v>152</v>
      </c>
      <c r="D588" s="3" t="s">
        <v>545</v>
      </c>
      <c r="E588" s="3" t="s">
        <v>3199</v>
      </c>
      <c r="F588" s="3" t="s">
        <v>3200</v>
      </c>
      <c r="G588" s="3">
        <v>2022</v>
      </c>
      <c r="H588" s="3">
        <v>2021</v>
      </c>
      <c r="I588" s="4">
        <v>101676</v>
      </c>
      <c r="J588" s="3" t="s">
        <v>43</v>
      </c>
      <c r="K588" s="4">
        <v>0</v>
      </c>
      <c r="L588" s="4">
        <v>99602</v>
      </c>
      <c r="M588" s="3" t="s">
        <v>43</v>
      </c>
      <c r="N588" s="4">
        <v>0</v>
      </c>
      <c r="O588" s="4">
        <v>99602</v>
      </c>
      <c r="P588" s="3" t="s">
        <v>43</v>
      </c>
      <c r="Q588" s="4">
        <v>0.01</v>
      </c>
      <c r="R588" s="3">
        <v>-87.677123160212503</v>
      </c>
      <c r="S588" s="3">
        <v>41.9635352492162</v>
      </c>
      <c r="T588" s="3" t="s">
        <v>3201</v>
      </c>
      <c r="U588" s="3" t="s">
        <v>33</v>
      </c>
      <c r="V588" s="3" t="s">
        <v>515</v>
      </c>
      <c r="W588" s="3" t="s">
        <v>549</v>
      </c>
      <c r="X588" s="3" t="s">
        <v>70</v>
      </c>
      <c r="Y588" s="3" t="s">
        <v>57</v>
      </c>
      <c r="Z588" s="3" t="s">
        <v>298</v>
      </c>
      <c r="AA588" s="8">
        <f>Table1[[#This Row],[2022 AV (BOR final)]]-Table1[[#This Row],[2021 AV (BOR final)]]</f>
        <v>-2074</v>
      </c>
      <c r="AB588" s="8">
        <f>Table1[[#This Row],[2023 AV (BOR final)]]-Table1[[#This Row],[2022 AV (BOR final)]]</f>
        <v>0</v>
      </c>
      <c r="AC588" s="8">
        <f>Table1[[#This Row],[2022 Tax Bill]]-Table1[[#This Row],[2021 Tax Bill]]</f>
        <v>0</v>
      </c>
      <c r="AD588" s="3">
        <f>COUNTIF(D:D,Table1[[#This Row],[Project Name]])</f>
        <v>3</v>
      </c>
      <c r="AE588" s="2">
        <f>IF(Table1[[#This Row],[Year Accepted]]=2022,Table1[[#This Row],[2021 AV (BOR final)]],Table1[[#This Row],[2022 AV (BOR final)]])</f>
        <v>101676</v>
      </c>
      <c r="AF588" s="2">
        <f>IF(Table1[[#This Row],[Year Accepted]]=2022,Table1[[#This Row],[2022 AV (BOR final)]],Table1[[#This Row],[2023 AV (BOR final)]])</f>
        <v>99602</v>
      </c>
      <c r="AG588" s="2">
        <f>IF(Table1[[#This Row],[Year Accepted]]=2022,Table1[[#This Row],[2021 Tax Bill]],Table1[[#This Row],[2022 Tax Bill]])</f>
        <v>0</v>
      </c>
      <c r="AH588" s="2">
        <f>IF(Table1[[#This Row],[Year Accepted]]=2022,Table1[[#This Row],[2022 Tax Bill]],Table1[[#This Row],[2023 Tax Bill]])</f>
        <v>0</v>
      </c>
    </row>
    <row r="589" spans="1:34" x14ac:dyDescent="0.25">
      <c r="A589" s="3" t="s">
        <v>25</v>
      </c>
      <c r="B589" s="3" t="s">
        <v>71</v>
      </c>
      <c r="C589" s="3" t="s">
        <v>152</v>
      </c>
      <c r="D589" s="3" t="s">
        <v>545</v>
      </c>
      <c r="E589" s="3" t="s">
        <v>4801</v>
      </c>
      <c r="F589" s="3" t="s">
        <v>4802</v>
      </c>
      <c r="G589" s="3">
        <v>2022</v>
      </c>
      <c r="H589" s="3">
        <v>2021</v>
      </c>
      <c r="I589" s="4">
        <v>79809</v>
      </c>
      <c r="J589" s="3" t="s">
        <v>43</v>
      </c>
      <c r="K589" s="4">
        <v>0</v>
      </c>
      <c r="L589" s="4">
        <v>135657</v>
      </c>
      <c r="M589" s="3" t="s">
        <v>43</v>
      </c>
      <c r="N589" s="4">
        <v>0.01</v>
      </c>
      <c r="O589" s="4">
        <v>135657</v>
      </c>
      <c r="P589" s="3" t="s">
        <v>43</v>
      </c>
      <c r="Q589" s="4">
        <v>0</v>
      </c>
      <c r="R589" s="3">
        <v>-87.677128755093406</v>
      </c>
      <c r="S589" s="3">
        <v>41.963729981167198</v>
      </c>
      <c r="T589" s="3" t="s">
        <v>4803</v>
      </c>
      <c r="U589" s="3" t="s">
        <v>33</v>
      </c>
      <c r="V589" s="3" t="s">
        <v>515</v>
      </c>
      <c r="W589" s="3" t="s">
        <v>549</v>
      </c>
      <c r="X589" s="3" t="s">
        <v>70</v>
      </c>
      <c r="Y589" s="3" t="s">
        <v>57</v>
      </c>
      <c r="Z589" s="3" t="s">
        <v>298</v>
      </c>
      <c r="AA589" s="8">
        <f>Table1[[#This Row],[2022 AV (BOR final)]]-Table1[[#This Row],[2021 AV (BOR final)]]</f>
        <v>55848</v>
      </c>
      <c r="AB589" s="8">
        <f>Table1[[#This Row],[2023 AV (BOR final)]]-Table1[[#This Row],[2022 AV (BOR final)]]</f>
        <v>0</v>
      </c>
      <c r="AC589" s="8">
        <f>Table1[[#This Row],[2022 Tax Bill]]-Table1[[#This Row],[2021 Tax Bill]]</f>
        <v>0.01</v>
      </c>
      <c r="AD589" s="3">
        <f>COUNTIF(D:D,Table1[[#This Row],[Project Name]])</f>
        <v>3</v>
      </c>
      <c r="AE589" s="2">
        <f>IF(Table1[[#This Row],[Year Accepted]]=2022,Table1[[#This Row],[2021 AV (BOR final)]],Table1[[#This Row],[2022 AV (BOR final)]])</f>
        <v>79809</v>
      </c>
      <c r="AF589" s="2">
        <f>IF(Table1[[#This Row],[Year Accepted]]=2022,Table1[[#This Row],[2022 AV (BOR final)]],Table1[[#This Row],[2023 AV (BOR final)]])</f>
        <v>135657</v>
      </c>
      <c r="AG589" s="2">
        <f>IF(Table1[[#This Row],[Year Accepted]]=2022,Table1[[#This Row],[2021 Tax Bill]],Table1[[#This Row],[2022 Tax Bill]])</f>
        <v>0</v>
      </c>
      <c r="AH589" s="2">
        <f>IF(Table1[[#This Row],[Year Accepted]]=2022,Table1[[#This Row],[2022 Tax Bill]],Table1[[#This Row],[2023 Tax Bill]])</f>
        <v>0.01</v>
      </c>
    </row>
    <row r="590" spans="1:34" x14ac:dyDescent="0.25">
      <c r="A590" s="3" t="s">
        <v>25</v>
      </c>
      <c r="B590" s="3" t="s">
        <v>71</v>
      </c>
      <c r="C590" s="3" t="s">
        <v>152</v>
      </c>
      <c r="D590" s="3" t="s">
        <v>545</v>
      </c>
      <c r="E590" s="3" t="s">
        <v>546</v>
      </c>
      <c r="F590" s="3" t="s">
        <v>547</v>
      </c>
      <c r="G590" s="3">
        <v>2022</v>
      </c>
      <c r="H590" s="3">
        <v>2021</v>
      </c>
      <c r="I590" s="4">
        <v>208251</v>
      </c>
      <c r="J590" s="3" t="s">
        <v>43</v>
      </c>
      <c r="K590" s="4">
        <v>0</v>
      </c>
      <c r="L590" s="4">
        <v>353196</v>
      </c>
      <c r="M590" s="3" t="s">
        <v>43</v>
      </c>
      <c r="N590" s="4">
        <v>0</v>
      </c>
      <c r="O590" s="4">
        <v>353196</v>
      </c>
      <c r="P590" s="3" t="s">
        <v>43</v>
      </c>
      <c r="Q590" s="4">
        <v>0</v>
      </c>
      <c r="R590" s="3">
        <v>-87.677147079305101</v>
      </c>
      <c r="S590" s="3">
        <v>41.964031100041801</v>
      </c>
      <c r="T590" s="3" t="s">
        <v>548</v>
      </c>
      <c r="U590" s="3" t="s">
        <v>33</v>
      </c>
      <c r="V590" s="3" t="s">
        <v>515</v>
      </c>
      <c r="W590" s="3" t="s">
        <v>549</v>
      </c>
      <c r="X590" s="3" t="s">
        <v>70</v>
      </c>
      <c r="Y590" s="3" t="s">
        <v>57</v>
      </c>
      <c r="Z590" s="3" t="s">
        <v>298</v>
      </c>
      <c r="AA590" s="8">
        <f>Table1[[#This Row],[2022 AV (BOR final)]]-Table1[[#This Row],[2021 AV (BOR final)]]</f>
        <v>144945</v>
      </c>
      <c r="AB590" s="8">
        <f>Table1[[#This Row],[2023 AV (BOR final)]]-Table1[[#This Row],[2022 AV (BOR final)]]</f>
        <v>0</v>
      </c>
      <c r="AC590" s="8">
        <f>Table1[[#This Row],[2022 Tax Bill]]-Table1[[#This Row],[2021 Tax Bill]]</f>
        <v>0</v>
      </c>
      <c r="AD590" s="3">
        <f>COUNTIF(D:D,Table1[[#This Row],[Project Name]])</f>
        <v>3</v>
      </c>
      <c r="AE590" s="2">
        <f>IF(Table1[[#This Row],[Year Accepted]]=2022,Table1[[#This Row],[2021 AV (BOR final)]],Table1[[#This Row],[2022 AV (BOR final)]])</f>
        <v>208251</v>
      </c>
      <c r="AF590" s="2">
        <f>IF(Table1[[#This Row],[Year Accepted]]=2022,Table1[[#This Row],[2022 AV (BOR final)]],Table1[[#This Row],[2023 AV (BOR final)]])</f>
        <v>353196</v>
      </c>
      <c r="AG590" s="2">
        <f>IF(Table1[[#This Row],[Year Accepted]]=2022,Table1[[#This Row],[2021 Tax Bill]],Table1[[#This Row],[2022 Tax Bill]])</f>
        <v>0</v>
      </c>
      <c r="AH590" s="2">
        <f>IF(Table1[[#This Row],[Year Accepted]]=2022,Table1[[#This Row],[2022 Tax Bill]],Table1[[#This Row],[2023 Tax Bill]])</f>
        <v>0</v>
      </c>
    </row>
    <row r="591" spans="1:34" x14ac:dyDescent="0.25">
      <c r="A591" s="3" t="s">
        <v>25</v>
      </c>
      <c r="B591" s="3" t="s">
        <v>26</v>
      </c>
      <c r="C591" s="3" t="s">
        <v>152</v>
      </c>
      <c r="D591" s="3" t="s">
        <v>1811</v>
      </c>
      <c r="E591" s="3" t="s">
        <v>3196</v>
      </c>
      <c r="F591" s="3" t="s">
        <v>3197</v>
      </c>
      <c r="G591" s="3">
        <v>2022</v>
      </c>
      <c r="H591" s="3">
        <v>2021</v>
      </c>
      <c r="I591" s="4">
        <v>223398</v>
      </c>
      <c r="J591" s="3" t="s">
        <v>203</v>
      </c>
      <c r="K591" s="4">
        <v>48545.58</v>
      </c>
      <c r="L591" s="4">
        <v>145207</v>
      </c>
      <c r="M591" s="3" t="s">
        <v>203</v>
      </c>
      <c r="N591" s="4">
        <v>32159.06</v>
      </c>
      <c r="O591" s="4">
        <v>145208</v>
      </c>
      <c r="P591" s="3" t="s">
        <v>203</v>
      </c>
      <c r="Q591" s="4">
        <v>32967.58</v>
      </c>
      <c r="R591" s="3">
        <v>-87.649842008607706</v>
      </c>
      <c r="S591" s="3">
        <v>41.9476287867247</v>
      </c>
      <c r="T591" s="3" t="s">
        <v>3198</v>
      </c>
      <c r="U591" s="3" t="s">
        <v>33</v>
      </c>
      <c r="V591" s="3" t="s">
        <v>1815</v>
      </c>
      <c r="W591" s="3" t="s">
        <v>516</v>
      </c>
      <c r="X591" s="3" t="s">
        <v>70</v>
      </c>
      <c r="Y591" s="3" t="s">
        <v>214</v>
      </c>
      <c r="Z591" s="3" t="s">
        <v>354</v>
      </c>
      <c r="AA591" s="8">
        <f>Table1[[#This Row],[2022 AV (BOR final)]]-Table1[[#This Row],[2021 AV (BOR final)]]</f>
        <v>-78191</v>
      </c>
      <c r="AB591" s="8">
        <f>Table1[[#This Row],[2023 AV (BOR final)]]-Table1[[#This Row],[2022 AV (BOR final)]]</f>
        <v>1</v>
      </c>
      <c r="AC591" s="8">
        <f>Table1[[#This Row],[2022 Tax Bill]]-Table1[[#This Row],[2021 Tax Bill]]</f>
        <v>-16386.52</v>
      </c>
      <c r="AD591" s="3">
        <f>COUNTIF(D:D,Table1[[#This Row],[Project Name]])</f>
        <v>2</v>
      </c>
      <c r="AE591" s="2">
        <f>IF(Table1[[#This Row],[Year Accepted]]=2022,Table1[[#This Row],[2021 AV (BOR final)]],Table1[[#This Row],[2022 AV (BOR final)]])</f>
        <v>223398</v>
      </c>
      <c r="AF591" s="2">
        <f>IF(Table1[[#This Row],[Year Accepted]]=2022,Table1[[#This Row],[2022 AV (BOR final)]],Table1[[#This Row],[2023 AV (BOR final)]])</f>
        <v>145207</v>
      </c>
      <c r="AG591" s="2">
        <f>IF(Table1[[#This Row],[Year Accepted]]=2022,Table1[[#This Row],[2021 Tax Bill]],Table1[[#This Row],[2022 Tax Bill]])</f>
        <v>48545.58</v>
      </c>
      <c r="AH591" s="2">
        <f>IF(Table1[[#This Row],[Year Accepted]]=2022,Table1[[#This Row],[2022 Tax Bill]],Table1[[#This Row],[2023 Tax Bill]])</f>
        <v>32159.06</v>
      </c>
    </row>
    <row r="592" spans="1:34" x14ac:dyDescent="0.25">
      <c r="A592" s="3" t="s">
        <v>25</v>
      </c>
      <c r="B592" s="3" t="s">
        <v>26</v>
      </c>
      <c r="C592" s="3" t="s">
        <v>152</v>
      </c>
      <c r="D592" s="3" t="s">
        <v>1811</v>
      </c>
      <c r="E592" s="3" t="s">
        <v>1812</v>
      </c>
      <c r="F592" s="3" t="s">
        <v>1813</v>
      </c>
      <c r="G592" s="3">
        <v>2022</v>
      </c>
      <c r="H592" s="3">
        <v>2021</v>
      </c>
      <c r="I592" s="4">
        <v>208332</v>
      </c>
      <c r="J592" s="3" t="s">
        <v>203</v>
      </c>
      <c r="K592" s="4">
        <v>45271.63</v>
      </c>
      <c r="L592" s="4">
        <v>135416</v>
      </c>
      <c r="M592" s="3" t="s">
        <v>203</v>
      </c>
      <c r="N592" s="4">
        <v>29990.639999999999</v>
      </c>
      <c r="O592" s="4">
        <v>135416</v>
      </c>
      <c r="P592" s="3" t="s">
        <v>203</v>
      </c>
      <c r="Q592" s="4">
        <v>30744.41</v>
      </c>
      <c r="R592" s="3">
        <v>-87.649852247805399</v>
      </c>
      <c r="S592" s="3">
        <v>41.947950663718103</v>
      </c>
      <c r="T592" s="3" t="s">
        <v>1814</v>
      </c>
      <c r="U592" s="3" t="s">
        <v>33</v>
      </c>
      <c r="V592" s="3" t="s">
        <v>1815</v>
      </c>
      <c r="W592" s="3" t="s">
        <v>516</v>
      </c>
      <c r="X592" s="3" t="s">
        <v>70</v>
      </c>
      <c r="Y592" s="3" t="s">
        <v>214</v>
      </c>
      <c r="Z592" s="3" t="s">
        <v>354</v>
      </c>
      <c r="AA592" s="8">
        <f>Table1[[#This Row],[2022 AV (BOR final)]]-Table1[[#This Row],[2021 AV (BOR final)]]</f>
        <v>-72916</v>
      </c>
      <c r="AB592" s="8">
        <f>Table1[[#This Row],[2023 AV (BOR final)]]-Table1[[#This Row],[2022 AV (BOR final)]]</f>
        <v>0</v>
      </c>
      <c r="AC592" s="8">
        <f>Table1[[#This Row],[2022 Tax Bill]]-Table1[[#This Row],[2021 Tax Bill]]</f>
        <v>-15280.989999999998</v>
      </c>
      <c r="AD592" s="3">
        <f>COUNTIF(D:D,Table1[[#This Row],[Project Name]])</f>
        <v>2</v>
      </c>
      <c r="AE592" s="2">
        <f>IF(Table1[[#This Row],[Year Accepted]]=2022,Table1[[#This Row],[2021 AV (BOR final)]],Table1[[#This Row],[2022 AV (BOR final)]])</f>
        <v>208332</v>
      </c>
      <c r="AF592" s="2">
        <f>IF(Table1[[#This Row],[Year Accepted]]=2022,Table1[[#This Row],[2022 AV (BOR final)]],Table1[[#This Row],[2023 AV (BOR final)]])</f>
        <v>135416</v>
      </c>
      <c r="AG592" s="2">
        <f>IF(Table1[[#This Row],[Year Accepted]]=2022,Table1[[#This Row],[2021 Tax Bill]],Table1[[#This Row],[2022 Tax Bill]])</f>
        <v>45271.63</v>
      </c>
      <c r="AH592" s="2">
        <f>IF(Table1[[#This Row],[Year Accepted]]=2022,Table1[[#This Row],[2022 Tax Bill]],Table1[[#This Row],[2023 Tax Bill]])</f>
        <v>29990.639999999999</v>
      </c>
    </row>
    <row r="593" spans="1:34" x14ac:dyDescent="0.25">
      <c r="A593" s="3" t="s">
        <v>25</v>
      </c>
      <c r="B593" s="3" t="s">
        <v>26</v>
      </c>
      <c r="C593" s="3" t="s">
        <v>152</v>
      </c>
      <c r="D593" s="3" t="s">
        <v>5206</v>
      </c>
      <c r="E593" s="3" t="s">
        <v>5207</v>
      </c>
      <c r="F593" s="3" t="s">
        <v>5208</v>
      </c>
      <c r="G593" s="3">
        <v>2022</v>
      </c>
      <c r="H593" s="3">
        <v>2021</v>
      </c>
      <c r="I593" s="4">
        <v>229761</v>
      </c>
      <c r="J593" s="3" t="s">
        <v>203</v>
      </c>
      <c r="K593" s="4">
        <v>47927.56</v>
      </c>
      <c r="L593" s="4">
        <v>149349</v>
      </c>
      <c r="M593" s="3" t="s">
        <v>203</v>
      </c>
      <c r="N593" s="4">
        <v>31810.1</v>
      </c>
      <c r="O593" s="4">
        <v>149349</v>
      </c>
      <c r="P593" s="3" t="s">
        <v>203</v>
      </c>
      <c r="Q593" s="4">
        <v>32637.35</v>
      </c>
      <c r="R593" s="3">
        <v>-87.654470793928695</v>
      </c>
      <c r="S593" s="3">
        <v>41.940304483440599</v>
      </c>
      <c r="T593" s="3" t="s">
        <v>5209</v>
      </c>
      <c r="U593" s="3" t="s">
        <v>33</v>
      </c>
      <c r="V593" s="3" t="s">
        <v>1815</v>
      </c>
      <c r="W593" s="3" t="s">
        <v>516</v>
      </c>
      <c r="X593" s="3" t="s">
        <v>70</v>
      </c>
      <c r="Y593" s="3" t="s">
        <v>214</v>
      </c>
      <c r="Z593" s="3" t="s">
        <v>354</v>
      </c>
      <c r="AA593" s="8">
        <f>Table1[[#This Row],[2022 AV (BOR final)]]-Table1[[#This Row],[2021 AV (BOR final)]]</f>
        <v>-80412</v>
      </c>
      <c r="AB593" s="8">
        <f>Table1[[#This Row],[2023 AV (BOR final)]]-Table1[[#This Row],[2022 AV (BOR final)]]</f>
        <v>0</v>
      </c>
      <c r="AC593" s="8">
        <f>Table1[[#This Row],[2022 Tax Bill]]-Table1[[#This Row],[2021 Tax Bill]]</f>
        <v>-16117.46</v>
      </c>
      <c r="AD593" s="3">
        <f>COUNTIF(D:D,Table1[[#This Row],[Project Name]])</f>
        <v>1</v>
      </c>
      <c r="AE593" s="2">
        <f>IF(Table1[[#This Row],[Year Accepted]]=2022,Table1[[#This Row],[2021 AV (BOR final)]],Table1[[#This Row],[2022 AV (BOR final)]])</f>
        <v>229761</v>
      </c>
      <c r="AF593" s="2">
        <f>IF(Table1[[#This Row],[Year Accepted]]=2022,Table1[[#This Row],[2022 AV (BOR final)]],Table1[[#This Row],[2023 AV (BOR final)]])</f>
        <v>149349</v>
      </c>
      <c r="AG593" s="2">
        <f>IF(Table1[[#This Row],[Year Accepted]]=2022,Table1[[#This Row],[2021 Tax Bill]],Table1[[#This Row],[2022 Tax Bill]])</f>
        <v>47927.56</v>
      </c>
      <c r="AH593" s="2">
        <f>IF(Table1[[#This Row],[Year Accepted]]=2022,Table1[[#This Row],[2022 Tax Bill]],Table1[[#This Row],[2023 Tax Bill]])</f>
        <v>31810.1</v>
      </c>
    </row>
    <row r="594" spans="1:34" x14ac:dyDescent="0.25">
      <c r="A594" s="3" t="s">
        <v>25</v>
      </c>
      <c r="B594" s="3" t="s">
        <v>71</v>
      </c>
      <c r="C594" s="3" t="s">
        <v>152</v>
      </c>
      <c r="D594" s="3" t="s">
        <v>2470</v>
      </c>
      <c r="E594" s="3" t="s">
        <v>2471</v>
      </c>
      <c r="F594" s="3" t="s">
        <v>2472</v>
      </c>
      <c r="G594" s="3">
        <v>2022</v>
      </c>
      <c r="H594" s="3">
        <v>2021</v>
      </c>
      <c r="I594" s="4">
        <v>203577</v>
      </c>
      <c r="J594" s="3" t="s">
        <v>197</v>
      </c>
      <c r="K594" s="4">
        <v>43407.06</v>
      </c>
      <c r="L594" s="4">
        <v>242821</v>
      </c>
      <c r="M594" s="3" t="s">
        <v>197</v>
      </c>
      <c r="N594" s="4">
        <v>52854.74</v>
      </c>
      <c r="O594" s="4">
        <v>242821</v>
      </c>
      <c r="P594" s="3" t="s">
        <v>197</v>
      </c>
      <c r="Q594" s="4">
        <v>54228.45</v>
      </c>
      <c r="R594" s="3">
        <v>-87.644827234983794</v>
      </c>
      <c r="S594" s="3">
        <v>41.938365194791103</v>
      </c>
      <c r="T594" s="3" t="s">
        <v>2473</v>
      </c>
      <c r="U594" s="3" t="s">
        <v>33</v>
      </c>
      <c r="V594" s="3" t="s">
        <v>1815</v>
      </c>
      <c r="W594" s="3" t="s">
        <v>516</v>
      </c>
      <c r="X594" s="3" t="s">
        <v>70</v>
      </c>
      <c r="Y594" s="3" t="s">
        <v>103</v>
      </c>
      <c r="Z594" s="3" t="s">
        <v>354</v>
      </c>
      <c r="AA594" s="8">
        <f>Table1[[#This Row],[2022 AV (BOR final)]]-Table1[[#This Row],[2021 AV (BOR final)]]</f>
        <v>39244</v>
      </c>
      <c r="AB594" s="8">
        <f>Table1[[#This Row],[2023 AV (BOR final)]]-Table1[[#This Row],[2022 AV (BOR final)]]</f>
        <v>0</v>
      </c>
      <c r="AC594" s="8">
        <f>Table1[[#This Row],[2022 Tax Bill]]-Table1[[#This Row],[2021 Tax Bill]]</f>
        <v>9447.68</v>
      </c>
      <c r="AD594" s="3">
        <f>COUNTIF(D:D,Table1[[#This Row],[Project Name]])</f>
        <v>1</v>
      </c>
      <c r="AE594" s="2">
        <f>IF(Table1[[#This Row],[Year Accepted]]=2022,Table1[[#This Row],[2021 AV (BOR final)]],Table1[[#This Row],[2022 AV (BOR final)]])</f>
        <v>203577</v>
      </c>
      <c r="AF594" s="2">
        <f>IF(Table1[[#This Row],[Year Accepted]]=2022,Table1[[#This Row],[2022 AV (BOR final)]],Table1[[#This Row],[2023 AV (BOR final)]])</f>
        <v>242821</v>
      </c>
      <c r="AG594" s="2">
        <f>IF(Table1[[#This Row],[Year Accepted]]=2022,Table1[[#This Row],[2021 Tax Bill]],Table1[[#This Row],[2022 Tax Bill]])</f>
        <v>43407.06</v>
      </c>
      <c r="AH594" s="2">
        <f>IF(Table1[[#This Row],[Year Accepted]]=2022,Table1[[#This Row],[2022 Tax Bill]],Table1[[#This Row],[2023 Tax Bill]])</f>
        <v>52854.74</v>
      </c>
    </row>
    <row r="595" spans="1:34" x14ac:dyDescent="0.25">
      <c r="A595" s="3" t="s">
        <v>25</v>
      </c>
      <c r="B595" s="3" t="s">
        <v>26</v>
      </c>
      <c r="C595" s="3" t="s">
        <v>152</v>
      </c>
      <c r="D595" s="3" t="s">
        <v>2127</v>
      </c>
      <c r="E595" s="3" t="s">
        <v>2128</v>
      </c>
      <c r="F595" s="3" t="s">
        <v>2129</v>
      </c>
      <c r="G595" s="3">
        <v>2022</v>
      </c>
      <c r="H595" s="3">
        <v>2021</v>
      </c>
      <c r="I595" s="4">
        <v>324808</v>
      </c>
      <c r="J595" s="3" t="s">
        <v>197</v>
      </c>
      <c r="K595" s="4">
        <v>69256.12</v>
      </c>
      <c r="L595" s="4">
        <v>324808</v>
      </c>
      <c r="M595" s="3" t="s">
        <v>197</v>
      </c>
      <c r="N595" s="4">
        <v>70700.77</v>
      </c>
      <c r="O595" s="4">
        <v>211125</v>
      </c>
      <c r="P595" s="3" t="s">
        <v>197</v>
      </c>
      <c r="Q595" s="4">
        <v>47149.86</v>
      </c>
      <c r="R595" s="3">
        <v>-87.647238559240506</v>
      </c>
      <c r="S595" s="3">
        <v>41.933037833743199</v>
      </c>
      <c r="T595" s="3" t="s">
        <v>2130</v>
      </c>
      <c r="U595" s="3" t="s">
        <v>33</v>
      </c>
      <c r="V595" s="3" t="s">
        <v>1815</v>
      </c>
      <c r="W595" s="3" t="s">
        <v>516</v>
      </c>
      <c r="X595" s="3" t="s">
        <v>70</v>
      </c>
      <c r="Y595" s="3" t="s">
        <v>103</v>
      </c>
      <c r="Z595" s="3" t="s">
        <v>354</v>
      </c>
      <c r="AA595" s="8">
        <f>Table1[[#This Row],[2022 AV (BOR final)]]-Table1[[#This Row],[2021 AV (BOR final)]]</f>
        <v>0</v>
      </c>
      <c r="AB595" s="8">
        <f>Table1[[#This Row],[2023 AV (BOR final)]]-Table1[[#This Row],[2022 AV (BOR final)]]</f>
        <v>-113683</v>
      </c>
      <c r="AC595" s="8">
        <f>Table1[[#This Row],[2022 Tax Bill]]-Table1[[#This Row],[2021 Tax Bill]]</f>
        <v>1444.6500000000087</v>
      </c>
      <c r="AD595" s="3">
        <f>COUNTIF(D:D,Table1[[#This Row],[Project Name]])</f>
        <v>1</v>
      </c>
      <c r="AE595" s="2">
        <f>IF(Table1[[#This Row],[Year Accepted]]=2022,Table1[[#This Row],[2021 AV (BOR final)]],Table1[[#This Row],[2022 AV (BOR final)]])</f>
        <v>324808</v>
      </c>
      <c r="AF595" s="2">
        <f>IF(Table1[[#This Row],[Year Accepted]]=2022,Table1[[#This Row],[2022 AV (BOR final)]],Table1[[#This Row],[2023 AV (BOR final)]])</f>
        <v>324808</v>
      </c>
      <c r="AG595" s="2">
        <f>IF(Table1[[#This Row],[Year Accepted]]=2022,Table1[[#This Row],[2021 Tax Bill]],Table1[[#This Row],[2022 Tax Bill]])</f>
        <v>69256.12</v>
      </c>
      <c r="AH595" s="2">
        <f>IF(Table1[[#This Row],[Year Accepted]]=2022,Table1[[#This Row],[2022 Tax Bill]],Table1[[#This Row],[2023 Tax Bill]])</f>
        <v>70700.77</v>
      </c>
    </row>
    <row r="596" spans="1:34" x14ac:dyDescent="0.25">
      <c r="A596" s="3" t="s">
        <v>25</v>
      </c>
      <c r="B596" s="3" t="s">
        <v>26</v>
      </c>
      <c r="C596" s="3" t="s">
        <v>152</v>
      </c>
      <c r="D596" s="3" t="s">
        <v>4644</v>
      </c>
      <c r="E596" s="3" t="s">
        <v>4645</v>
      </c>
      <c r="F596" s="3" t="s">
        <v>4646</v>
      </c>
      <c r="G596" s="3">
        <v>2022</v>
      </c>
      <c r="H596" s="3">
        <v>2021</v>
      </c>
      <c r="I596" s="4">
        <v>616745</v>
      </c>
      <c r="J596" s="3" t="s">
        <v>247</v>
      </c>
      <c r="K596" s="4">
        <v>124021.74</v>
      </c>
      <c r="L596" s="4">
        <v>400882</v>
      </c>
      <c r="M596" s="3" t="s">
        <v>247</v>
      </c>
      <c r="N596" s="4">
        <v>82454.350000000006</v>
      </c>
      <c r="O596" s="4">
        <v>400882</v>
      </c>
      <c r="P596" s="3" t="s">
        <v>247</v>
      </c>
      <c r="Q596" s="4">
        <v>84582.14</v>
      </c>
      <c r="R596" s="3">
        <v>-87.682664948469096</v>
      </c>
      <c r="S596" s="3">
        <v>41.933446997259402</v>
      </c>
      <c r="T596" s="3" t="s">
        <v>4647</v>
      </c>
      <c r="U596" s="3" t="s">
        <v>33</v>
      </c>
      <c r="V596" s="3" t="s">
        <v>484</v>
      </c>
      <c r="W596" s="3" t="s">
        <v>1861</v>
      </c>
      <c r="X596" s="3" t="s">
        <v>103</v>
      </c>
      <c r="Y596" s="3" t="s">
        <v>131</v>
      </c>
      <c r="Z596" s="3" t="s">
        <v>236</v>
      </c>
      <c r="AA596" s="8">
        <f>Table1[[#This Row],[2022 AV (BOR final)]]-Table1[[#This Row],[2021 AV (BOR final)]]</f>
        <v>-215863</v>
      </c>
      <c r="AB596" s="8">
        <f>Table1[[#This Row],[2023 AV (BOR final)]]-Table1[[#This Row],[2022 AV (BOR final)]]</f>
        <v>0</v>
      </c>
      <c r="AC596" s="8">
        <f>Table1[[#This Row],[2022 Tax Bill]]-Table1[[#This Row],[2021 Tax Bill]]</f>
        <v>-41567.39</v>
      </c>
      <c r="AD596" s="3">
        <f>COUNTIF(D:D,Table1[[#This Row],[Project Name]])</f>
        <v>1</v>
      </c>
      <c r="AE596" s="2">
        <f>IF(Table1[[#This Row],[Year Accepted]]=2022,Table1[[#This Row],[2021 AV (BOR final)]],Table1[[#This Row],[2022 AV (BOR final)]])</f>
        <v>616745</v>
      </c>
      <c r="AF596" s="2">
        <f>IF(Table1[[#This Row],[Year Accepted]]=2022,Table1[[#This Row],[2022 AV (BOR final)]],Table1[[#This Row],[2023 AV (BOR final)]])</f>
        <v>400882</v>
      </c>
      <c r="AG596" s="2">
        <f>IF(Table1[[#This Row],[Year Accepted]]=2022,Table1[[#This Row],[2021 Tax Bill]],Table1[[#This Row],[2022 Tax Bill]])</f>
        <v>124021.74</v>
      </c>
      <c r="AH596" s="2">
        <f>IF(Table1[[#This Row],[Year Accepted]]=2022,Table1[[#This Row],[2022 Tax Bill]],Table1[[#This Row],[2023 Tax Bill]])</f>
        <v>82454.350000000006</v>
      </c>
    </row>
    <row r="597" spans="1:34" x14ac:dyDescent="0.25">
      <c r="A597" s="3" t="s">
        <v>25</v>
      </c>
      <c r="B597" s="3" t="s">
        <v>26</v>
      </c>
      <c r="C597" s="3" t="s">
        <v>152</v>
      </c>
      <c r="D597" s="3" t="s">
        <v>1857</v>
      </c>
      <c r="E597" s="3" t="s">
        <v>1858</v>
      </c>
      <c r="F597" s="3" t="s">
        <v>1859</v>
      </c>
      <c r="G597" s="3">
        <v>2022</v>
      </c>
      <c r="H597" s="3">
        <v>2021</v>
      </c>
      <c r="I597" s="4">
        <v>536353</v>
      </c>
      <c r="J597" s="3" t="s">
        <v>197</v>
      </c>
      <c r="K597" s="4">
        <v>108209.97</v>
      </c>
      <c r="L597" s="4">
        <v>348632</v>
      </c>
      <c r="M597" s="3" t="s">
        <v>247</v>
      </c>
      <c r="N597" s="4">
        <v>71952.03</v>
      </c>
      <c r="O597" s="4">
        <v>348632</v>
      </c>
      <c r="P597" s="3" t="s">
        <v>247</v>
      </c>
      <c r="Q597" s="4">
        <v>73820.850000000006</v>
      </c>
      <c r="R597" s="3">
        <v>-87.681406427848103</v>
      </c>
      <c r="S597" s="3">
        <v>41.933753991883599</v>
      </c>
      <c r="T597" s="3" t="s">
        <v>1860</v>
      </c>
      <c r="U597" s="3" t="s">
        <v>33</v>
      </c>
      <c r="V597" s="3" t="s">
        <v>484</v>
      </c>
      <c r="W597" s="3" t="s">
        <v>1861</v>
      </c>
      <c r="X597" s="3" t="s">
        <v>103</v>
      </c>
      <c r="Y597" s="3" t="s">
        <v>131</v>
      </c>
      <c r="Z597" s="3" t="s">
        <v>236</v>
      </c>
      <c r="AA597" s="8">
        <f>Table1[[#This Row],[2022 AV (BOR final)]]-Table1[[#This Row],[2021 AV (BOR final)]]</f>
        <v>-187721</v>
      </c>
      <c r="AB597" s="8">
        <f>Table1[[#This Row],[2023 AV (BOR final)]]-Table1[[#This Row],[2022 AV (BOR final)]]</f>
        <v>0</v>
      </c>
      <c r="AC597" s="8">
        <f>Table1[[#This Row],[2022 Tax Bill]]-Table1[[#This Row],[2021 Tax Bill]]</f>
        <v>-36257.94</v>
      </c>
      <c r="AD597" s="3">
        <f>COUNTIF(D:D,Table1[[#This Row],[Project Name]])</f>
        <v>1</v>
      </c>
      <c r="AE597" s="2">
        <f>IF(Table1[[#This Row],[Year Accepted]]=2022,Table1[[#This Row],[2021 AV (BOR final)]],Table1[[#This Row],[2022 AV (BOR final)]])</f>
        <v>536353</v>
      </c>
      <c r="AF597" s="2">
        <f>IF(Table1[[#This Row],[Year Accepted]]=2022,Table1[[#This Row],[2022 AV (BOR final)]],Table1[[#This Row],[2023 AV (BOR final)]])</f>
        <v>348632</v>
      </c>
      <c r="AG597" s="2">
        <f>IF(Table1[[#This Row],[Year Accepted]]=2022,Table1[[#This Row],[2021 Tax Bill]],Table1[[#This Row],[2022 Tax Bill]])</f>
        <v>108209.97</v>
      </c>
      <c r="AH597" s="2">
        <f>IF(Table1[[#This Row],[Year Accepted]]=2022,Table1[[#This Row],[2022 Tax Bill]],Table1[[#This Row],[2023 Tax Bill]])</f>
        <v>71952.03</v>
      </c>
    </row>
    <row r="598" spans="1:34" x14ac:dyDescent="0.25">
      <c r="A598" s="3" t="s">
        <v>25</v>
      </c>
      <c r="B598" s="3" t="s">
        <v>26</v>
      </c>
      <c r="C598" s="3" t="s">
        <v>152</v>
      </c>
      <c r="D598" s="3" t="s">
        <v>5061</v>
      </c>
      <c r="E598" s="3" t="s">
        <v>5062</v>
      </c>
      <c r="F598" s="3" t="s">
        <v>5063</v>
      </c>
      <c r="G598" s="3">
        <v>2022</v>
      </c>
      <c r="H598" s="3">
        <v>2021</v>
      </c>
      <c r="I598" s="4">
        <v>333866</v>
      </c>
      <c r="J598" s="3" t="s">
        <v>247</v>
      </c>
      <c r="K598" s="4">
        <v>67357.91</v>
      </c>
      <c r="L598" s="4">
        <v>217012</v>
      </c>
      <c r="M598" s="3" t="s">
        <v>247</v>
      </c>
      <c r="N598" s="4">
        <v>44787.8</v>
      </c>
      <c r="O598" s="4">
        <v>217012</v>
      </c>
      <c r="P598" s="3" t="s">
        <v>247</v>
      </c>
      <c r="Q598" s="4">
        <v>45951.02</v>
      </c>
      <c r="R598" s="3">
        <v>-87.679460608070499</v>
      </c>
      <c r="S598" s="3">
        <v>41.932849852589896</v>
      </c>
      <c r="T598" s="3" t="s">
        <v>5064</v>
      </c>
      <c r="U598" s="3" t="s">
        <v>33</v>
      </c>
      <c r="V598" s="3" t="s">
        <v>484</v>
      </c>
      <c r="W598" s="3" t="s">
        <v>1861</v>
      </c>
      <c r="X598" s="3" t="s">
        <v>103</v>
      </c>
      <c r="Y598" s="3" t="s">
        <v>131</v>
      </c>
      <c r="Z598" s="3" t="s">
        <v>236</v>
      </c>
      <c r="AA598" s="8">
        <f>Table1[[#This Row],[2022 AV (BOR final)]]-Table1[[#This Row],[2021 AV (BOR final)]]</f>
        <v>-116854</v>
      </c>
      <c r="AB598" s="8">
        <f>Table1[[#This Row],[2023 AV (BOR final)]]-Table1[[#This Row],[2022 AV (BOR final)]]</f>
        <v>0</v>
      </c>
      <c r="AC598" s="8">
        <f>Table1[[#This Row],[2022 Tax Bill]]-Table1[[#This Row],[2021 Tax Bill]]</f>
        <v>-22570.11</v>
      </c>
      <c r="AD598" s="3">
        <f>COUNTIF(D:D,Table1[[#This Row],[Project Name]])</f>
        <v>1</v>
      </c>
      <c r="AE598" s="2">
        <f>IF(Table1[[#This Row],[Year Accepted]]=2022,Table1[[#This Row],[2021 AV (BOR final)]],Table1[[#This Row],[2022 AV (BOR final)]])</f>
        <v>333866</v>
      </c>
      <c r="AF598" s="2">
        <f>IF(Table1[[#This Row],[Year Accepted]]=2022,Table1[[#This Row],[2022 AV (BOR final)]],Table1[[#This Row],[2023 AV (BOR final)]])</f>
        <v>217012</v>
      </c>
      <c r="AG598" s="2">
        <f>IF(Table1[[#This Row],[Year Accepted]]=2022,Table1[[#This Row],[2021 Tax Bill]],Table1[[#This Row],[2022 Tax Bill]])</f>
        <v>67357.91</v>
      </c>
      <c r="AH598" s="2">
        <f>IF(Table1[[#This Row],[Year Accepted]]=2022,Table1[[#This Row],[2022 Tax Bill]],Table1[[#This Row],[2023 Tax Bill]])</f>
        <v>44787.8</v>
      </c>
    </row>
    <row r="599" spans="1:34" x14ac:dyDescent="0.25">
      <c r="A599" s="3" t="s">
        <v>25</v>
      </c>
      <c r="B599" s="3" t="s">
        <v>26</v>
      </c>
      <c r="C599" s="3" t="s">
        <v>152</v>
      </c>
      <c r="D599" s="3" t="s">
        <v>1040</v>
      </c>
      <c r="E599" s="3" t="s">
        <v>1734</v>
      </c>
      <c r="F599" s="3" t="s">
        <v>1735</v>
      </c>
      <c r="G599" s="3">
        <v>2022</v>
      </c>
      <c r="H599" s="3">
        <v>2021</v>
      </c>
      <c r="I599" s="4">
        <v>224881</v>
      </c>
      <c r="J599" s="3" t="s">
        <v>247</v>
      </c>
      <c r="K599" s="4">
        <v>45370.05</v>
      </c>
      <c r="L599" s="4">
        <v>146173</v>
      </c>
      <c r="M599" s="3" t="s">
        <v>247</v>
      </c>
      <c r="N599" s="4">
        <v>30167.77</v>
      </c>
      <c r="O599" s="4">
        <v>146173</v>
      </c>
      <c r="P599" s="3" t="s">
        <v>247</v>
      </c>
      <c r="Q599" s="4">
        <v>30951.32</v>
      </c>
      <c r="R599" s="3">
        <v>-87.678523964409806</v>
      </c>
      <c r="S599" s="3">
        <v>41.931525511579899</v>
      </c>
      <c r="T599" s="3" t="s">
        <v>1736</v>
      </c>
      <c r="U599" s="3" t="s">
        <v>33</v>
      </c>
      <c r="V599" s="3" t="s">
        <v>484</v>
      </c>
      <c r="W599" s="3" t="s">
        <v>485</v>
      </c>
      <c r="X599" s="3" t="s">
        <v>103</v>
      </c>
      <c r="Y599" s="3" t="s">
        <v>131</v>
      </c>
      <c r="Z599" s="3" t="s">
        <v>236</v>
      </c>
      <c r="AA599" s="8">
        <f>Table1[[#This Row],[2022 AV (BOR final)]]-Table1[[#This Row],[2021 AV (BOR final)]]</f>
        <v>-78708</v>
      </c>
      <c r="AB599" s="8">
        <f>Table1[[#This Row],[2023 AV (BOR final)]]-Table1[[#This Row],[2022 AV (BOR final)]]</f>
        <v>0</v>
      </c>
      <c r="AC599" s="8">
        <f>Table1[[#This Row],[2022 Tax Bill]]-Table1[[#This Row],[2021 Tax Bill]]</f>
        <v>-15202.280000000002</v>
      </c>
      <c r="AD599" s="3">
        <f>COUNTIF(D:D,Table1[[#This Row],[Project Name]])</f>
        <v>2</v>
      </c>
      <c r="AE599" s="2">
        <f>IF(Table1[[#This Row],[Year Accepted]]=2022,Table1[[#This Row],[2021 AV (BOR final)]],Table1[[#This Row],[2022 AV (BOR final)]])</f>
        <v>224881</v>
      </c>
      <c r="AF599" s="2">
        <f>IF(Table1[[#This Row],[Year Accepted]]=2022,Table1[[#This Row],[2022 AV (BOR final)]],Table1[[#This Row],[2023 AV (BOR final)]])</f>
        <v>146173</v>
      </c>
      <c r="AG599" s="2">
        <f>IF(Table1[[#This Row],[Year Accepted]]=2022,Table1[[#This Row],[2021 Tax Bill]],Table1[[#This Row],[2022 Tax Bill]])</f>
        <v>45370.05</v>
      </c>
      <c r="AH599" s="2">
        <f>IF(Table1[[#This Row],[Year Accepted]]=2022,Table1[[#This Row],[2022 Tax Bill]],Table1[[#This Row],[2023 Tax Bill]])</f>
        <v>30167.77</v>
      </c>
    </row>
    <row r="600" spans="1:34" x14ac:dyDescent="0.25">
      <c r="A600" s="3" t="s">
        <v>25</v>
      </c>
      <c r="B600" s="3" t="s">
        <v>26</v>
      </c>
      <c r="C600" s="3" t="s">
        <v>152</v>
      </c>
      <c r="D600" s="3" t="s">
        <v>1040</v>
      </c>
      <c r="E600" s="3" t="s">
        <v>1041</v>
      </c>
      <c r="F600" s="3" t="s">
        <v>1042</v>
      </c>
      <c r="G600" s="3">
        <v>2022</v>
      </c>
      <c r="H600" s="3">
        <v>2021</v>
      </c>
      <c r="I600" s="4">
        <v>417635</v>
      </c>
      <c r="J600" s="3" t="s">
        <v>247</v>
      </c>
      <c r="K600" s="4">
        <v>84258.48</v>
      </c>
      <c r="L600" s="4">
        <v>271463</v>
      </c>
      <c r="M600" s="3" t="s">
        <v>247</v>
      </c>
      <c r="N600" s="4">
        <v>56025.59</v>
      </c>
      <c r="O600" s="4">
        <v>271463</v>
      </c>
      <c r="P600" s="3" t="s">
        <v>247</v>
      </c>
      <c r="Q600" s="4">
        <v>57480.74</v>
      </c>
      <c r="R600" s="3">
        <v>-87.678545450514903</v>
      </c>
      <c r="S600" s="3">
        <v>41.9311733160527</v>
      </c>
      <c r="T600" s="3" t="s">
        <v>1043</v>
      </c>
      <c r="U600" s="3" t="s">
        <v>33</v>
      </c>
      <c r="V600" s="3" t="s">
        <v>484</v>
      </c>
      <c r="W600" s="3" t="s">
        <v>485</v>
      </c>
      <c r="X600" s="3" t="s">
        <v>103</v>
      </c>
      <c r="Y600" s="3" t="s">
        <v>131</v>
      </c>
      <c r="Z600" s="3" t="s">
        <v>236</v>
      </c>
      <c r="AA600" s="8">
        <f>Table1[[#This Row],[2022 AV (BOR final)]]-Table1[[#This Row],[2021 AV (BOR final)]]</f>
        <v>-146172</v>
      </c>
      <c r="AB600" s="8">
        <f>Table1[[#This Row],[2023 AV (BOR final)]]-Table1[[#This Row],[2022 AV (BOR final)]]</f>
        <v>0</v>
      </c>
      <c r="AC600" s="8">
        <f>Table1[[#This Row],[2022 Tax Bill]]-Table1[[#This Row],[2021 Tax Bill]]</f>
        <v>-28232.89</v>
      </c>
      <c r="AD600" s="3">
        <f>COUNTIF(D:D,Table1[[#This Row],[Project Name]])</f>
        <v>2</v>
      </c>
      <c r="AE600" s="2">
        <f>IF(Table1[[#This Row],[Year Accepted]]=2022,Table1[[#This Row],[2021 AV (BOR final)]],Table1[[#This Row],[2022 AV (BOR final)]])</f>
        <v>417635</v>
      </c>
      <c r="AF600" s="2">
        <f>IF(Table1[[#This Row],[Year Accepted]]=2022,Table1[[#This Row],[2022 AV (BOR final)]],Table1[[#This Row],[2023 AV (BOR final)]])</f>
        <v>271463</v>
      </c>
      <c r="AG600" s="2">
        <f>IF(Table1[[#This Row],[Year Accepted]]=2022,Table1[[#This Row],[2021 Tax Bill]],Table1[[#This Row],[2022 Tax Bill]])</f>
        <v>84258.48</v>
      </c>
      <c r="AH600" s="2">
        <f>IF(Table1[[#This Row],[Year Accepted]]=2022,Table1[[#This Row],[2022 Tax Bill]],Table1[[#This Row],[2023 Tax Bill]])</f>
        <v>56025.59</v>
      </c>
    </row>
    <row r="601" spans="1:34" x14ac:dyDescent="0.25">
      <c r="A601" s="3" t="s">
        <v>25</v>
      </c>
      <c r="B601" s="3" t="s">
        <v>26</v>
      </c>
      <c r="C601" s="3" t="s">
        <v>4417</v>
      </c>
      <c r="D601" s="3" t="s">
        <v>4674</v>
      </c>
      <c r="E601" s="3" t="s">
        <v>4675</v>
      </c>
      <c r="F601" s="3" t="s">
        <v>4676</v>
      </c>
      <c r="G601" s="3">
        <v>2022</v>
      </c>
      <c r="H601" s="3">
        <v>2021</v>
      </c>
      <c r="I601" s="4">
        <v>129004</v>
      </c>
      <c r="J601" s="3" t="s">
        <v>4677</v>
      </c>
      <c r="K601" s="4">
        <v>33514.39</v>
      </c>
      <c r="L601" s="4">
        <v>42654</v>
      </c>
      <c r="M601" s="3" t="s">
        <v>52</v>
      </c>
      <c r="N601" s="4">
        <v>9160.98</v>
      </c>
      <c r="O601" s="4">
        <v>42654</v>
      </c>
      <c r="P601" s="3" t="s">
        <v>52</v>
      </c>
      <c r="Q601" s="4">
        <v>9678.8700000000008</v>
      </c>
      <c r="R601" s="3">
        <v>-87.723756025962203</v>
      </c>
      <c r="S601" s="3">
        <v>42.0715384943597</v>
      </c>
      <c r="T601" s="3" t="s">
        <v>4678</v>
      </c>
      <c r="U601" s="3" t="s">
        <v>4422</v>
      </c>
      <c r="V601" s="3"/>
      <c r="W601" s="3"/>
      <c r="X601" s="3" t="s">
        <v>193</v>
      </c>
      <c r="Y601" s="3" t="s">
        <v>144</v>
      </c>
      <c r="Z601" s="3" t="s">
        <v>48</v>
      </c>
      <c r="AA601" s="8">
        <f>Table1[[#This Row],[2022 AV (BOR final)]]-Table1[[#This Row],[2021 AV (BOR final)]]</f>
        <v>-86350</v>
      </c>
      <c r="AB601" s="8">
        <f>Table1[[#This Row],[2023 AV (BOR final)]]-Table1[[#This Row],[2022 AV (BOR final)]]</f>
        <v>0</v>
      </c>
      <c r="AC601" s="8">
        <f>Table1[[#This Row],[2022 Tax Bill]]-Table1[[#This Row],[2021 Tax Bill]]</f>
        <v>-24353.41</v>
      </c>
      <c r="AD601" s="3">
        <f>COUNTIF(D:D,Table1[[#This Row],[Project Name]])</f>
        <v>1</v>
      </c>
      <c r="AE601" s="2">
        <f>IF(Table1[[#This Row],[Year Accepted]]=2022,Table1[[#This Row],[2021 AV (BOR final)]],Table1[[#This Row],[2022 AV (BOR final)]])</f>
        <v>129004</v>
      </c>
      <c r="AF601" s="2">
        <f>IF(Table1[[#This Row],[Year Accepted]]=2022,Table1[[#This Row],[2022 AV (BOR final)]],Table1[[#This Row],[2023 AV (BOR final)]])</f>
        <v>42654</v>
      </c>
      <c r="AG601" s="2">
        <f>IF(Table1[[#This Row],[Year Accepted]]=2022,Table1[[#This Row],[2021 Tax Bill]],Table1[[#This Row],[2022 Tax Bill]])</f>
        <v>33514.39</v>
      </c>
      <c r="AH601" s="2">
        <f>IF(Table1[[#This Row],[Year Accepted]]=2022,Table1[[#This Row],[2022 Tax Bill]],Table1[[#This Row],[2023 Tax Bill]])</f>
        <v>9160.98</v>
      </c>
    </row>
    <row r="602" spans="1:34" x14ac:dyDescent="0.25">
      <c r="A602" s="3" t="s">
        <v>25</v>
      </c>
      <c r="B602" s="3" t="s">
        <v>26</v>
      </c>
      <c r="C602" s="3" t="s">
        <v>4417</v>
      </c>
      <c r="D602" s="3" t="s">
        <v>4418</v>
      </c>
      <c r="E602" s="3" t="s">
        <v>4419</v>
      </c>
      <c r="F602" s="3" t="s">
        <v>4420</v>
      </c>
      <c r="G602" s="3">
        <v>2022</v>
      </c>
      <c r="H602" s="3">
        <v>2021</v>
      </c>
      <c r="I602" s="4">
        <v>566510</v>
      </c>
      <c r="J602" s="3" t="s">
        <v>197</v>
      </c>
      <c r="K602" s="4">
        <v>147175.71</v>
      </c>
      <c r="L602" s="4">
        <v>383546</v>
      </c>
      <c r="M602" s="3" t="s">
        <v>197</v>
      </c>
      <c r="N602" s="4">
        <v>82376.06</v>
      </c>
      <c r="O602" s="4">
        <v>383546</v>
      </c>
      <c r="P602" s="3" t="s">
        <v>197</v>
      </c>
      <c r="Q602" s="4">
        <v>87032.83</v>
      </c>
      <c r="R602" s="3">
        <v>-87.705321095156094</v>
      </c>
      <c r="S602" s="3">
        <v>42.077724124648199</v>
      </c>
      <c r="T602" s="3" t="s">
        <v>4421</v>
      </c>
      <c r="U602" s="3" t="s">
        <v>4422</v>
      </c>
      <c r="V602" s="3"/>
      <c r="W602" s="3"/>
      <c r="X602" s="3" t="s">
        <v>193</v>
      </c>
      <c r="Y602" s="3" t="s">
        <v>468</v>
      </c>
      <c r="Z602" s="3" t="s">
        <v>48</v>
      </c>
      <c r="AA602" s="8">
        <f>Table1[[#This Row],[2022 AV (BOR final)]]-Table1[[#This Row],[2021 AV (BOR final)]]</f>
        <v>-182964</v>
      </c>
      <c r="AB602" s="8">
        <f>Table1[[#This Row],[2023 AV (BOR final)]]-Table1[[#This Row],[2022 AV (BOR final)]]</f>
        <v>0</v>
      </c>
      <c r="AC602" s="8">
        <f>Table1[[#This Row],[2022 Tax Bill]]-Table1[[#This Row],[2021 Tax Bill]]</f>
        <v>-64799.649999999994</v>
      </c>
      <c r="AD602" s="3">
        <f>COUNTIF(D:D,Table1[[#This Row],[Project Name]])</f>
        <v>1</v>
      </c>
      <c r="AE602" s="2">
        <f>IF(Table1[[#This Row],[Year Accepted]]=2022,Table1[[#This Row],[2021 AV (BOR final)]],Table1[[#This Row],[2022 AV (BOR final)]])</f>
        <v>566510</v>
      </c>
      <c r="AF602" s="2">
        <f>IF(Table1[[#This Row],[Year Accepted]]=2022,Table1[[#This Row],[2022 AV (BOR final)]],Table1[[#This Row],[2023 AV (BOR final)]])</f>
        <v>383546</v>
      </c>
      <c r="AG602" s="2">
        <f>IF(Table1[[#This Row],[Year Accepted]]=2022,Table1[[#This Row],[2021 Tax Bill]],Table1[[#This Row],[2022 Tax Bill]])</f>
        <v>147175.71</v>
      </c>
      <c r="AH602" s="2">
        <f>IF(Table1[[#This Row],[Year Accepted]]=2022,Table1[[#This Row],[2022 Tax Bill]],Table1[[#This Row],[2023 Tax Bill]])</f>
        <v>82376.06</v>
      </c>
    </row>
    <row r="603" spans="1:34" x14ac:dyDescent="0.25">
      <c r="A603" s="3" t="s">
        <v>25</v>
      </c>
      <c r="B603" s="3" t="s">
        <v>26</v>
      </c>
      <c r="C603" s="3" t="s">
        <v>243</v>
      </c>
      <c r="D603" s="3" t="s">
        <v>4648</v>
      </c>
      <c r="E603" s="3" t="s">
        <v>4649</v>
      </c>
      <c r="F603" s="3" t="s">
        <v>4650</v>
      </c>
      <c r="G603" s="3">
        <v>2022</v>
      </c>
      <c r="H603" s="3">
        <v>2021</v>
      </c>
      <c r="I603" s="4">
        <v>674619</v>
      </c>
      <c r="J603" s="3" t="s">
        <v>247</v>
      </c>
      <c r="K603" s="4">
        <v>135659.66</v>
      </c>
      <c r="L603" s="4">
        <v>438501</v>
      </c>
      <c r="M603" s="3" t="s">
        <v>247</v>
      </c>
      <c r="N603" s="4">
        <v>90191.87</v>
      </c>
      <c r="O603" s="4">
        <v>438501</v>
      </c>
      <c r="P603" s="3" t="s">
        <v>247</v>
      </c>
      <c r="Q603" s="4">
        <v>92519.44</v>
      </c>
      <c r="R603" s="3">
        <v>-87.667297159577004</v>
      </c>
      <c r="S603" s="3">
        <v>41.924121560095102</v>
      </c>
      <c r="T603" s="3" t="s">
        <v>4651</v>
      </c>
      <c r="U603" s="3" t="s">
        <v>33</v>
      </c>
      <c r="V603" s="3" t="s">
        <v>1985</v>
      </c>
      <c r="W603" s="3" t="s">
        <v>485</v>
      </c>
      <c r="X603" s="3" t="s">
        <v>103</v>
      </c>
      <c r="Y603" s="3" t="s">
        <v>70</v>
      </c>
      <c r="Z603" s="3" t="s">
        <v>37</v>
      </c>
      <c r="AA603" s="8">
        <f>Table1[[#This Row],[2022 AV (BOR final)]]-Table1[[#This Row],[2021 AV (BOR final)]]</f>
        <v>-236118</v>
      </c>
      <c r="AB603" s="8">
        <f>Table1[[#This Row],[2023 AV (BOR final)]]-Table1[[#This Row],[2022 AV (BOR final)]]</f>
        <v>0</v>
      </c>
      <c r="AC603" s="8">
        <f>Table1[[#This Row],[2022 Tax Bill]]-Table1[[#This Row],[2021 Tax Bill]]</f>
        <v>-45467.790000000008</v>
      </c>
      <c r="AD603" s="3">
        <f>COUNTIF(D:D,Table1[[#This Row],[Project Name]])</f>
        <v>1</v>
      </c>
      <c r="AE603" s="2">
        <f>IF(Table1[[#This Row],[Year Accepted]]=2022,Table1[[#This Row],[2021 AV (BOR final)]],Table1[[#This Row],[2022 AV (BOR final)]])</f>
        <v>674619</v>
      </c>
      <c r="AF603" s="2">
        <f>IF(Table1[[#This Row],[Year Accepted]]=2022,Table1[[#This Row],[2022 AV (BOR final)]],Table1[[#This Row],[2023 AV (BOR final)]])</f>
        <v>438501</v>
      </c>
      <c r="AG603" s="2">
        <f>IF(Table1[[#This Row],[Year Accepted]]=2022,Table1[[#This Row],[2021 Tax Bill]],Table1[[#This Row],[2022 Tax Bill]])</f>
        <v>135659.66</v>
      </c>
      <c r="AH603" s="2">
        <f>IF(Table1[[#This Row],[Year Accepted]]=2022,Table1[[#This Row],[2022 Tax Bill]],Table1[[#This Row],[2023 Tax Bill]])</f>
        <v>90191.87</v>
      </c>
    </row>
    <row r="604" spans="1:34" x14ac:dyDescent="0.25">
      <c r="A604" s="3" t="s">
        <v>25</v>
      </c>
      <c r="B604" s="3" t="s">
        <v>26</v>
      </c>
      <c r="C604" s="3" t="s">
        <v>243</v>
      </c>
      <c r="D604" s="3" t="s">
        <v>1989</v>
      </c>
      <c r="E604" s="3" t="s">
        <v>1990</v>
      </c>
      <c r="F604" s="3" t="s">
        <v>1991</v>
      </c>
      <c r="G604" s="3">
        <v>2022</v>
      </c>
      <c r="H604" s="3">
        <v>2021</v>
      </c>
      <c r="I604" s="4">
        <v>236679</v>
      </c>
      <c r="J604" s="3" t="s">
        <v>67</v>
      </c>
      <c r="K604" s="4">
        <v>47593.97</v>
      </c>
      <c r="L604" s="4">
        <v>153840</v>
      </c>
      <c r="M604" s="3" t="s">
        <v>67</v>
      </c>
      <c r="N604" s="4">
        <v>31642.16</v>
      </c>
      <c r="O604" s="4">
        <v>153840</v>
      </c>
      <c r="P604" s="3" t="s">
        <v>67</v>
      </c>
      <c r="Q604" s="4">
        <v>32458.76</v>
      </c>
      <c r="R604" s="3">
        <v>-87.667315812023404</v>
      </c>
      <c r="S604" s="3">
        <v>41.924611085714702</v>
      </c>
      <c r="T604" s="3" t="s">
        <v>1992</v>
      </c>
      <c r="U604" s="3" t="s">
        <v>33</v>
      </c>
      <c r="V604" s="3" t="s">
        <v>1985</v>
      </c>
      <c r="W604" s="3" t="s">
        <v>485</v>
      </c>
      <c r="X604" s="3" t="s">
        <v>103</v>
      </c>
      <c r="Y604" s="3" t="s">
        <v>70</v>
      </c>
      <c r="Z604" s="3" t="s">
        <v>37</v>
      </c>
      <c r="AA604" s="8">
        <f>Table1[[#This Row],[2022 AV (BOR final)]]-Table1[[#This Row],[2021 AV (BOR final)]]</f>
        <v>-82839</v>
      </c>
      <c r="AB604" s="8">
        <f>Table1[[#This Row],[2023 AV (BOR final)]]-Table1[[#This Row],[2022 AV (BOR final)]]</f>
        <v>0</v>
      </c>
      <c r="AC604" s="8">
        <f>Table1[[#This Row],[2022 Tax Bill]]-Table1[[#This Row],[2021 Tax Bill]]</f>
        <v>-15951.810000000001</v>
      </c>
      <c r="AD604" s="3">
        <f>COUNTIF(D:D,Table1[[#This Row],[Project Name]])</f>
        <v>1</v>
      </c>
      <c r="AE604" s="2">
        <f>IF(Table1[[#This Row],[Year Accepted]]=2022,Table1[[#This Row],[2021 AV (BOR final)]],Table1[[#This Row],[2022 AV (BOR final)]])</f>
        <v>236679</v>
      </c>
      <c r="AF604" s="2">
        <f>IF(Table1[[#This Row],[Year Accepted]]=2022,Table1[[#This Row],[2022 AV (BOR final)]],Table1[[#This Row],[2023 AV (BOR final)]])</f>
        <v>153840</v>
      </c>
      <c r="AG604" s="2">
        <f>IF(Table1[[#This Row],[Year Accepted]]=2022,Table1[[#This Row],[2021 Tax Bill]],Table1[[#This Row],[2022 Tax Bill]])</f>
        <v>47593.97</v>
      </c>
      <c r="AH604" s="2">
        <f>IF(Table1[[#This Row],[Year Accepted]]=2022,Table1[[#This Row],[2022 Tax Bill]],Table1[[#This Row],[2023 Tax Bill]])</f>
        <v>31642.16</v>
      </c>
    </row>
    <row r="605" spans="1:34" x14ac:dyDescent="0.25">
      <c r="A605" s="3" t="s">
        <v>25</v>
      </c>
      <c r="B605" s="3" t="s">
        <v>26</v>
      </c>
      <c r="C605" s="3" t="s">
        <v>243</v>
      </c>
      <c r="D605" s="3" t="s">
        <v>3761</v>
      </c>
      <c r="E605" s="3" t="s">
        <v>3762</v>
      </c>
      <c r="F605" s="3" t="s">
        <v>3763</v>
      </c>
      <c r="G605" s="3">
        <v>2022</v>
      </c>
      <c r="H605" s="3">
        <v>2021</v>
      </c>
      <c r="I605" s="4">
        <v>841679</v>
      </c>
      <c r="J605" s="3" t="s">
        <v>247</v>
      </c>
      <c r="K605" s="4">
        <v>169253.95</v>
      </c>
      <c r="L605" s="4">
        <v>547089</v>
      </c>
      <c r="M605" s="3" t="s">
        <v>247</v>
      </c>
      <c r="N605" s="4">
        <v>112526.51</v>
      </c>
      <c r="O605" s="4">
        <v>547089</v>
      </c>
      <c r="P605" s="3" t="s">
        <v>247</v>
      </c>
      <c r="Q605" s="4">
        <v>115430.44</v>
      </c>
      <c r="R605" s="3">
        <v>-87.667649204248804</v>
      </c>
      <c r="S605" s="3">
        <v>41.924688199035799</v>
      </c>
      <c r="T605" s="3" t="s">
        <v>3764</v>
      </c>
      <c r="U605" s="3" t="s">
        <v>33</v>
      </c>
      <c r="V605" s="3" t="s">
        <v>1985</v>
      </c>
      <c r="W605" s="3" t="s">
        <v>485</v>
      </c>
      <c r="X605" s="3" t="s">
        <v>103</v>
      </c>
      <c r="Y605" s="3" t="s">
        <v>70</v>
      </c>
      <c r="Z605" s="3" t="s">
        <v>37</v>
      </c>
      <c r="AA605" s="8">
        <f>Table1[[#This Row],[2022 AV (BOR final)]]-Table1[[#This Row],[2021 AV (BOR final)]]</f>
        <v>-294590</v>
      </c>
      <c r="AB605" s="8">
        <f>Table1[[#This Row],[2023 AV (BOR final)]]-Table1[[#This Row],[2022 AV (BOR final)]]</f>
        <v>0</v>
      </c>
      <c r="AC605" s="8">
        <f>Table1[[#This Row],[2022 Tax Bill]]-Table1[[#This Row],[2021 Tax Bill]]</f>
        <v>-56727.440000000017</v>
      </c>
      <c r="AD605" s="3">
        <f>COUNTIF(D:D,Table1[[#This Row],[Project Name]])</f>
        <v>2</v>
      </c>
      <c r="AE605" s="2">
        <f>IF(Table1[[#This Row],[Year Accepted]]=2022,Table1[[#This Row],[2021 AV (BOR final)]],Table1[[#This Row],[2022 AV (BOR final)]])</f>
        <v>841679</v>
      </c>
      <c r="AF605" s="2">
        <f>IF(Table1[[#This Row],[Year Accepted]]=2022,Table1[[#This Row],[2022 AV (BOR final)]],Table1[[#This Row],[2023 AV (BOR final)]])</f>
        <v>547089</v>
      </c>
      <c r="AG605" s="2">
        <f>IF(Table1[[#This Row],[Year Accepted]]=2022,Table1[[#This Row],[2021 Tax Bill]],Table1[[#This Row],[2022 Tax Bill]])</f>
        <v>169253.95</v>
      </c>
      <c r="AH605" s="2">
        <f>IF(Table1[[#This Row],[Year Accepted]]=2022,Table1[[#This Row],[2022 Tax Bill]],Table1[[#This Row],[2023 Tax Bill]])</f>
        <v>112526.51</v>
      </c>
    </row>
    <row r="606" spans="1:34" x14ac:dyDescent="0.25">
      <c r="A606" s="3" t="s">
        <v>25</v>
      </c>
      <c r="B606" s="3" t="s">
        <v>71</v>
      </c>
      <c r="C606" s="3" t="s">
        <v>243</v>
      </c>
      <c r="D606" s="3" t="s">
        <v>4857</v>
      </c>
      <c r="E606" s="3" t="s">
        <v>4858</v>
      </c>
      <c r="F606" s="3" t="s">
        <v>4859</v>
      </c>
      <c r="G606" s="3">
        <v>2022</v>
      </c>
      <c r="H606" s="3">
        <v>2021</v>
      </c>
      <c r="I606" s="4">
        <v>1876829</v>
      </c>
      <c r="J606" s="3" t="s">
        <v>247</v>
      </c>
      <c r="K606" s="4">
        <v>377413.05</v>
      </c>
      <c r="L606" s="4">
        <v>1407623</v>
      </c>
      <c r="M606" s="3" t="s">
        <v>247</v>
      </c>
      <c r="N606" s="4">
        <v>289523.09999999998</v>
      </c>
      <c r="O606" s="4">
        <v>1407625</v>
      </c>
      <c r="P606" s="3" t="s">
        <v>247</v>
      </c>
      <c r="Q606" s="4">
        <v>296995.03999999998</v>
      </c>
      <c r="R606" s="3">
        <v>-87.636821793880898</v>
      </c>
      <c r="S606" s="3">
        <v>41.9217341639905</v>
      </c>
      <c r="T606" s="3" t="s">
        <v>4860</v>
      </c>
      <c r="U606" s="3" t="s">
        <v>33</v>
      </c>
      <c r="V606" s="3" t="s">
        <v>4861</v>
      </c>
      <c r="W606" s="3" t="s">
        <v>485</v>
      </c>
      <c r="X606" s="3" t="s">
        <v>103</v>
      </c>
      <c r="Y606" s="3" t="s">
        <v>103</v>
      </c>
      <c r="Z606" s="3" t="s">
        <v>354</v>
      </c>
      <c r="AA606" s="8">
        <f>Table1[[#This Row],[2022 AV (BOR final)]]-Table1[[#This Row],[2021 AV (BOR final)]]</f>
        <v>-469206</v>
      </c>
      <c r="AB606" s="8">
        <f>Table1[[#This Row],[2023 AV (BOR final)]]-Table1[[#This Row],[2022 AV (BOR final)]]</f>
        <v>2</v>
      </c>
      <c r="AC606" s="8">
        <f>Table1[[#This Row],[2022 Tax Bill]]-Table1[[#This Row],[2021 Tax Bill]]</f>
        <v>-87889.950000000012</v>
      </c>
      <c r="AD606" s="3">
        <f>COUNTIF(D:D,Table1[[#This Row],[Project Name]])</f>
        <v>1</v>
      </c>
      <c r="AE606" s="2">
        <f>IF(Table1[[#This Row],[Year Accepted]]=2022,Table1[[#This Row],[2021 AV (BOR final)]],Table1[[#This Row],[2022 AV (BOR final)]])</f>
        <v>1876829</v>
      </c>
      <c r="AF606" s="2">
        <f>IF(Table1[[#This Row],[Year Accepted]]=2022,Table1[[#This Row],[2022 AV (BOR final)]],Table1[[#This Row],[2023 AV (BOR final)]])</f>
        <v>1407623</v>
      </c>
      <c r="AG606" s="2">
        <f>IF(Table1[[#This Row],[Year Accepted]]=2022,Table1[[#This Row],[2021 Tax Bill]],Table1[[#This Row],[2022 Tax Bill]])</f>
        <v>377413.05</v>
      </c>
      <c r="AH606" s="2">
        <f>IF(Table1[[#This Row],[Year Accepted]]=2022,Table1[[#This Row],[2022 Tax Bill]],Table1[[#This Row],[2023 Tax Bill]])</f>
        <v>289523.09999999998</v>
      </c>
    </row>
    <row r="607" spans="1:34" x14ac:dyDescent="0.25">
      <c r="A607" s="3" t="s">
        <v>25</v>
      </c>
      <c r="B607" s="3" t="s">
        <v>71</v>
      </c>
      <c r="C607" s="3" t="s">
        <v>243</v>
      </c>
      <c r="D607" s="3" t="s">
        <v>1981</v>
      </c>
      <c r="E607" s="3" t="s">
        <v>3442</v>
      </c>
      <c r="F607" s="3" t="s">
        <v>3443</v>
      </c>
      <c r="G607" s="3">
        <v>2022</v>
      </c>
      <c r="H607" s="3">
        <v>2021</v>
      </c>
      <c r="I607" s="4">
        <v>103118</v>
      </c>
      <c r="J607" s="3" t="s">
        <v>135</v>
      </c>
      <c r="K607" s="4">
        <v>14307.88</v>
      </c>
      <c r="L607" s="4">
        <v>67026</v>
      </c>
      <c r="M607" s="3" t="s">
        <v>135</v>
      </c>
      <c r="N607" s="4">
        <v>9512.39</v>
      </c>
      <c r="O607" s="4">
        <v>67026</v>
      </c>
      <c r="P607" s="3" t="s">
        <v>135</v>
      </c>
      <c r="Q607" s="4">
        <v>9757.8799999999992</v>
      </c>
      <c r="R607" s="3">
        <v>-87.643208423765799</v>
      </c>
      <c r="S607" s="3">
        <v>41.910766303087101</v>
      </c>
      <c r="T607" s="3" t="s">
        <v>3444</v>
      </c>
      <c r="U607" s="3" t="s">
        <v>33</v>
      </c>
      <c r="V607" s="3" t="s">
        <v>1985</v>
      </c>
      <c r="W607" s="3" t="s">
        <v>249</v>
      </c>
      <c r="X607" s="3" t="s">
        <v>36</v>
      </c>
      <c r="Y607" s="3" t="s">
        <v>48</v>
      </c>
      <c r="Z607" s="3" t="s">
        <v>37</v>
      </c>
      <c r="AA607" s="8">
        <f>Table1[[#This Row],[2022 AV (BOR final)]]-Table1[[#This Row],[2021 AV (BOR final)]]</f>
        <v>-36092</v>
      </c>
      <c r="AB607" s="8">
        <f>Table1[[#This Row],[2023 AV (BOR final)]]-Table1[[#This Row],[2022 AV (BOR final)]]</f>
        <v>0</v>
      </c>
      <c r="AC607" s="8">
        <f>Table1[[#This Row],[2022 Tax Bill]]-Table1[[#This Row],[2021 Tax Bill]]</f>
        <v>-4795.49</v>
      </c>
      <c r="AD607" s="3">
        <f>COUNTIF(D:D,Table1[[#This Row],[Project Name]])</f>
        <v>6</v>
      </c>
      <c r="AE607" s="2">
        <f>IF(Table1[[#This Row],[Year Accepted]]=2022,Table1[[#This Row],[2021 AV (BOR final)]],Table1[[#This Row],[2022 AV (BOR final)]])</f>
        <v>103118</v>
      </c>
      <c r="AF607" s="2">
        <f>IF(Table1[[#This Row],[Year Accepted]]=2022,Table1[[#This Row],[2022 AV (BOR final)]],Table1[[#This Row],[2023 AV (BOR final)]])</f>
        <v>67026</v>
      </c>
      <c r="AG607" s="2">
        <f>IF(Table1[[#This Row],[Year Accepted]]=2022,Table1[[#This Row],[2021 Tax Bill]],Table1[[#This Row],[2022 Tax Bill]])</f>
        <v>14307.88</v>
      </c>
      <c r="AH607" s="2">
        <f>IF(Table1[[#This Row],[Year Accepted]]=2022,Table1[[#This Row],[2022 Tax Bill]],Table1[[#This Row],[2023 Tax Bill]])</f>
        <v>9512.39</v>
      </c>
    </row>
    <row r="608" spans="1:34" x14ac:dyDescent="0.25">
      <c r="A608" s="3" t="s">
        <v>25</v>
      </c>
      <c r="B608" s="3" t="s">
        <v>71</v>
      </c>
      <c r="C608" s="3" t="s">
        <v>243</v>
      </c>
      <c r="D608" s="3" t="s">
        <v>1981</v>
      </c>
      <c r="E608" s="3" t="s">
        <v>1982</v>
      </c>
      <c r="F608" s="3" t="s">
        <v>1983</v>
      </c>
      <c r="G608" s="3">
        <v>2022</v>
      </c>
      <c r="H608" s="3">
        <v>2021</v>
      </c>
      <c r="I608" s="4">
        <v>50349</v>
      </c>
      <c r="J608" s="3" t="s">
        <v>135</v>
      </c>
      <c r="K608" s="4">
        <v>6986.05</v>
      </c>
      <c r="L608" s="4">
        <v>32727</v>
      </c>
      <c r="M608" s="3" t="s">
        <v>135</v>
      </c>
      <c r="N608" s="4">
        <v>4644.6400000000003</v>
      </c>
      <c r="O608" s="4">
        <v>32727</v>
      </c>
      <c r="P608" s="3" t="s">
        <v>135</v>
      </c>
      <c r="Q608" s="4">
        <v>4764.4799999999996</v>
      </c>
      <c r="R608" s="3">
        <v>-87.643070271827199</v>
      </c>
      <c r="S608" s="3">
        <v>41.910768271497403</v>
      </c>
      <c r="T608" s="3" t="s">
        <v>1984</v>
      </c>
      <c r="U608" s="3" t="s">
        <v>33</v>
      </c>
      <c r="V608" s="3" t="s">
        <v>1985</v>
      </c>
      <c r="W608" s="3" t="s">
        <v>249</v>
      </c>
      <c r="X608" s="3" t="s">
        <v>36</v>
      </c>
      <c r="Y608" s="3" t="s">
        <v>48</v>
      </c>
      <c r="Z608" s="3" t="s">
        <v>37</v>
      </c>
      <c r="AA608" s="8">
        <f>Table1[[#This Row],[2022 AV (BOR final)]]-Table1[[#This Row],[2021 AV (BOR final)]]</f>
        <v>-17622</v>
      </c>
      <c r="AB608" s="8">
        <f>Table1[[#This Row],[2023 AV (BOR final)]]-Table1[[#This Row],[2022 AV (BOR final)]]</f>
        <v>0</v>
      </c>
      <c r="AC608" s="8">
        <f>Table1[[#This Row],[2022 Tax Bill]]-Table1[[#This Row],[2021 Tax Bill]]</f>
        <v>-2341.41</v>
      </c>
      <c r="AD608" s="3">
        <f>COUNTIF(D:D,Table1[[#This Row],[Project Name]])</f>
        <v>6</v>
      </c>
      <c r="AE608" s="2">
        <f>IF(Table1[[#This Row],[Year Accepted]]=2022,Table1[[#This Row],[2021 AV (BOR final)]],Table1[[#This Row],[2022 AV (BOR final)]])</f>
        <v>50349</v>
      </c>
      <c r="AF608" s="2">
        <f>IF(Table1[[#This Row],[Year Accepted]]=2022,Table1[[#This Row],[2022 AV (BOR final)]],Table1[[#This Row],[2023 AV (BOR final)]])</f>
        <v>32727</v>
      </c>
      <c r="AG608" s="2">
        <f>IF(Table1[[#This Row],[Year Accepted]]=2022,Table1[[#This Row],[2021 Tax Bill]],Table1[[#This Row],[2022 Tax Bill]])</f>
        <v>6986.05</v>
      </c>
      <c r="AH608" s="2">
        <f>IF(Table1[[#This Row],[Year Accepted]]=2022,Table1[[#This Row],[2022 Tax Bill]],Table1[[#This Row],[2023 Tax Bill]])</f>
        <v>4644.6400000000003</v>
      </c>
    </row>
    <row r="609" spans="1:34" x14ac:dyDescent="0.25">
      <c r="A609" s="3" t="s">
        <v>25</v>
      </c>
      <c r="B609" s="3" t="s">
        <v>71</v>
      </c>
      <c r="C609" s="3" t="s">
        <v>243</v>
      </c>
      <c r="D609" s="3" t="s">
        <v>1981</v>
      </c>
      <c r="E609" s="3" t="s">
        <v>4450</v>
      </c>
      <c r="F609" s="3" t="s">
        <v>4451</v>
      </c>
      <c r="G609" s="3">
        <v>2022</v>
      </c>
      <c r="H609" s="3">
        <v>2021</v>
      </c>
      <c r="I609" s="4">
        <v>50350</v>
      </c>
      <c r="J609" s="3" t="s">
        <v>135</v>
      </c>
      <c r="K609" s="4">
        <v>6986.2</v>
      </c>
      <c r="L609" s="4">
        <v>32727</v>
      </c>
      <c r="M609" s="3" t="s">
        <v>135</v>
      </c>
      <c r="N609" s="4">
        <v>4644.6400000000003</v>
      </c>
      <c r="O609" s="4">
        <v>32727</v>
      </c>
      <c r="P609" s="3" t="s">
        <v>135</v>
      </c>
      <c r="Q609" s="4">
        <v>4764.4799999999996</v>
      </c>
      <c r="R609" s="3">
        <v>-87.642978191308302</v>
      </c>
      <c r="S609" s="3">
        <v>41.910769583950298</v>
      </c>
      <c r="T609" s="3" t="s">
        <v>4452</v>
      </c>
      <c r="U609" s="3" t="s">
        <v>33</v>
      </c>
      <c r="V609" s="3" t="s">
        <v>1985</v>
      </c>
      <c r="W609" s="3" t="s">
        <v>249</v>
      </c>
      <c r="X609" s="3" t="s">
        <v>36</v>
      </c>
      <c r="Y609" s="3" t="s">
        <v>48</v>
      </c>
      <c r="Z609" s="3" t="s">
        <v>37</v>
      </c>
      <c r="AA609" s="8">
        <f>Table1[[#This Row],[2022 AV (BOR final)]]-Table1[[#This Row],[2021 AV (BOR final)]]</f>
        <v>-17623</v>
      </c>
      <c r="AB609" s="8">
        <f>Table1[[#This Row],[2023 AV (BOR final)]]-Table1[[#This Row],[2022 AV (BOR final)]]</f>
        <v>0</v>
      </c>
      <c r="AC609" s="8">
        <f>Table1[[#This Row],[2022 Tax Bill]]-Table1[[#This Row],[2021 Tax Bill]]</f>
        <v>-2341.5599999999995</v>
      </c>
      <c r="AD609" s="3">
        <f>COUNTIF(D:D,Table1[[#This Row],[Project Name]])</f>
        <v>6</v>
      </c>
      <c r="AE609" s="2">
        <f>IF(Table1[[#This Row],[Year Accepted]]=2022,Table1[[#This Row],[2021 AV (BOR final)]],Table1[[#This Row],[2022 AV (BOR final)]])</f>
        <v>50350</v>
      </c>
      <c r="AF609" s="2">
        <f>IF(Table1[[#This Row],[Year Accepted]]=2022,Table1[[#This Row],[2022 AV (BOR final)]],Table1[[#This Row],[2023 AV (BOR final)]])</f>
        <v>32727</v>
      </c>
      <c r="AG609" s="2">
        <f>IF(Table1[[#This Row],[Year Accepted]]=2022,Table1[[#This Row],[2021 Tax Bill]],Table1[[#This Row],[2022 Tax Bill]])</f>
        <v>6986.2</v>
      </c>
      <c r="AH609" s="2">
        <f>IF(Table1[[#This Row],[Year Accepted]]=2022,Table1[[#This Row],[2022 Tax Bill]],Table1[[#This Row],[2023 Tax Bill]])</f>
        <v>4644.6400000000003</v>
      </c>
    </row>
    <row r="610" spans="1:34" x14ac:dyDescent="0.25">
      <c r="A610" s="3" t="s">
        <v>25</v>
      </c>
      <c r="B610" s="3" t="s">
        <v>71</v>
      </c>
      <c r="C610" s="3" t="s">
        <v>243</v>
      </c>
      <c r="D610" s="3" t="s">
        <v>1981</v>
      </c>
      <c r="E610" s="3" t="s">
        <v>3591</v>
      </c>
      <c r="F610" s="3" t="s">
        <v>3592</v>
      </c>
      <c r="G610" s="3">
        <v>2022</v>
      </c>
      <c r="H610" s="3">
        <v>2021</v>
      </c>
      <c r="I610" s="4">
        <v>86934</v>
      </c>
      <c r="J610" s="3" t="s">
        <v>135</v>
      </c>
      <c r="K610" s="4">
        <v>12062.33</v>
      </c>
      <c r="L610" s="4">
        <v>56508</v>
      </c>
      <c r="M610" s="3" t="s">
        <v>135</v>
      </c>
      <c r="N610" s="4">
        <v>8019.64</v>
      </c>
      <c r="O610" s="4">
        <v>56508</v>
      </c>
      <c r="P610" s="3" t="s">
        <v>135</v>
      </c>
      <c r="Q610" s="4">
        <v>8226.6</v>
      </c>
      <c r="R610" s="3">
        <v>-87.642854397699494</v>
      </c>
      <c r="S610" s="3">
        <v>41.910771342443297</v>
      </c>
      <c r="T610" s="3" t="s">
        <v>3593</v>
      </c>
      <c r="U610" s="3" t="s">
        <v>33</v>
      </c>
      <c r="V610" s="3" t="s">
        <v>1985</v>
      </c>
      <c r="W610" s="3" t="s">
        <v>249</v>
      </c>
      <c r="X610" s="3" t="s">
        <v>36</v>
      </c>
      <c r="Y610" s="3" t="s">
        <v>48</v>
      </c>
      <c r="Z610" s="3" t="s">
        <v>37</v>
      </c>
      <c r="AA610" s="8">
        <f>Table1[[#This Row],[2022 AV (BOR final)]]-Table1[[#This Row],[2021 AV (BOR final)]]</f>
        <v>-30426</v>
      </c>
      <c r="AB610" s="8">
        <f>Table1[[#This Row],[2023 AV (BOR final)]]-Table1[[#This Row],[2022 AV (BOR final)]]</f>
        <v>0</v>
      </c>
      <c r="AC610" s="8">
        <f>Table1[[#This Row],[2022 Tax Bill]]-Table1[[#This Row],[2021 Tax Bill]]</f>
        <v>-4042.6899999999996</v>
      </c>
      <c r="AD610" s="3">
        <f>COUNTIF(D:D,Table1[[#This Row],[Project Name]])</f>
        <v>6</v>
      </c>
      <c r="AE610" s="2">
        <f>IF(Table1[[#This Row],[Year Accepted]]=2022,Table1[[#This Row],[2021 AV (BOR final)]],Table1[[#This Row],[2022 AV (BOR final)]])</f>
        <v>86934</v>
      </c>
      <c r="AF610" s="2">
        <f>IF(Table1[[#This Row],[Year Accepted]]=2022,Table1[[#This Row],[2022 AV (BOR final)]],Table1[[#This Row],[2023 AV (BOR final)]])</f>
        <v>56508</v>
      </c>
      <c r="AG610" s="2">
        <f>IF(Table1[[#This Row],[Year Accepted]]=2022,Table1[[#This Row],[2021 Tax Bill]],Table1[[#This Row],[2022 Tax Bill]])</f>
        <v>12062.33</v>
      </c>
      <c r="AH610" s="2">
        <f>IF(Table1[[#This Row],[Year Accepted]]=2022,Table1[[#This Row],[2022 Tax Bill]],Table1[[#This Row],[2023 Tax Bill]])</f>
        <v>8019.64</v>
      </c>
    </row>
    <row r="611" spans="1:34" x14ac:dyDescent="0.25">
      <c r="A611" s="3" t="s">
        <v>25</v>
      </c>
      <c r="B611" s="3" t="s">
        <v>71</v>
      </c>
      <c r="C611" s="3" t="s">
        <v>243</v>
      </c>
      <c r="D611" s="3" t="s">
        <v>1981</v>
      </c>
      <c r="E611" s="3" t="s">
        <v>2326</v>
      </c>
      <c r="F611" s="3" t="s">
        <v>2327</v>
      </c>
      <c r="G611" s="3">
        <v>2022</v>
      </c>
      <c r="H611" s="3">
        <v>2021</v>
      </c>
      <c r="I611" s="4">
        <v>148891</v>
      </c>
      <c r="J611" s="3" t="s">
        <v>135</v>
      </c>
      <c r="K611" s="4">
        <v>20659.02</v>
      </c>
      <c r="L611" s="4">
        <v>96779</v>
      </c>
      <c r="M611" s="3" t="s">
        <v>135</v>
      </c>
      <c r="N611" s="4">
        <v>13734.96</v>
      </c>
      <c r="O611" s="4">
        <v>96779</v>
      </c>
      <c r="P611" s="3" t="s">
        <v>135</v>
      </c>
      <c r="Q611" s="4">
        <v>14089.37</v>
      </c>
      <c r="R611" s="3">
        <v>-87.642645834808206</v>
      </c>
      <c r="S611" s="3">
        <v>41.910774317063698</v>
      </c>
      <c r="T611" s="3" t="s">
        <v>2328</v>
      </c>
      <c r="U611" s="3" t="s">
        <v>33</v>
      </c>
      <c r="V611" s="3" t="s">
        <v>1985</v>
      </c>
      <c r="W611" s="3" t="s">
        <v>249</v>
      </c>
      <c r="X611" s="3" t="s">
        <v>36</v>
      </c>
      <c r="Y611" s="3" t="s">
        <v>48</v>
      </c>
      <c r="Z611" s="3" t="s">
        <v>37</v>
      </c>
      <c r="AA611" s="8">
        <f>Table1[[#This Row],[2022 AV (BOR final)]]-Table1[[#This Row],[2021 AV (BOR final)]]</f>
        <v>-52112</v>
      </c>
      <c r="AB611" s="8">
        <f>Table1[[#This Row],[2023 AV (BOR final)]]-Table1[[#This Row],[2022 AV (BOR final)]]</f>
        <v>0</v>
      </c>
      <c r="AC611" s="8">
        <f>Table1[[#This Row],[2022 Tax Bill]]-Table1[[#This Row],[2021 Tax Bill]]</f>
        <v>-6924.0600000000013</v>
      </c>
      <c r="AD611" s="3">
        <f>COUNTIF(D:D,Table1[[#This Row],[Project Name]])</f>
        <v>6</v>
      </c>
      <c r="AE611" s="2">
        <f>IF(Table1[[#This Row],[Year Accepted]]=2022,Table1[[#This Row],[2021 AV (BOR final)]],Table1[[#This Row],[2022 AV (BOR final)]])</f>
        <v>148891</v>
      </c>
      <c r="AF611" s="2">
        <f>IF(Table1[[#This Row],[Year Accepted]]=2022,Table1[[#This Row],[2022 AV (BOR final)]],Table1[[#This Row],[2023 AV (BOR final)]])</f>
        <v>96779</v>
      </c>
      <c r="AG611" s="2">
        <f>IF(Table1[[#This Row],[Year Accepted]]=2022,Table1[[#This Row],[2021 Tax Bill]],Table1[[#This Row],[2022 Tax Bill]])</f>
        <v>20659.02</v>
      </c>
      <c r="AH611" s="2">
        <f>IF(Table1[[#This Row],[Year Accepted]]=2022,Table1[[#This Row],[2022 Tax Bill]],Table1[[#This Row],[2023 Tax Bill]])</f>
        <v>13734.96</v>
      </c>
    </row>
    <row r="612" spans="1:34" x14ac:dyDescent="0.25">
      <c r="A612" s="3" t="s">
        <v>25</v>
      </c>
      <c r="B612" s="3" t="s">
        <v>71</v>
      </c>
      <c r="C612" s="3" t="s">
        <v>243</v>
      </c>
      <c r="D612" s="3" t="s">
        <v>1981</v>
      </c>
      <c r="E612" s="3" t="s">
        <v>3388</v>
      </c>
      <c r="F612" s="3" t="s">
        <v>3389</v>
      </c>
      <c r="G612" s="3">
        <v>2022</v>
      </c>
      <c r="H612" s="3">
        <v>2021</v>
      </c>
      <c r="I612" s="4">
        <v>103116</v>
      </c>
      <c r="J612" s="3" t="s">
        <v>135</v>
      </c>
      <c r="K612" s="4">
        <v>14307.59</v>
      </c>
      <c r="L612" s="4">
        <v>67026</v>
      </c>
      <c r="M612" s="3" t="s">
        <v>135</v>
      </c>
      <c r="N612" s="4">
        <v>9512.39</v>
      </c>
      <c r="O612" s="4">
        <v>67026</v>
      </c>
      <c r="P612" s="3" t="s">
        <v>135</v>
      </c>
      <c r="Q612" s="4">
        <v>9757.8799999999992</v>
      </c>
      <c r="R612" s="3">
        <v>-87.642422873375807</v>
      </c>
      <c r="S612" s="3">
        <v>41.910777451696603</v>
      </c>
      <c r="T612" s="3" t="s">
        <v>3390</v>
      </c>
      <c r="U612" s="3" t="s">
        <v>33</v>
      </c>
      <c r="V612" s="3" t="s">
        <v>1985</v>
      </c>
      <c r="W612" s="3" t="s">
        <v>249</v>
      </c>
      <c r="X612" s="3" t="s">
        <v>36</v>
      </c>
      <c r="Y612" s="3" t="s">
        <v>48</v>
      </c>
      <c r="Z612" s="3" t="s">
        <v>37</v>
      </c>
      <c r="AA612" s="8">
        <f>Table1[[#This Row],[2022 AV (BOR final)]]-Table1[[#This Row],[2021 AV (BOR final)]]</f>
        <v>-36090</v>
      </c>
      <c r="AB612" s="8">
        <f>Table1[[#This Row],[2023 AV (BOR final)]]-Table1[[#This Row],[2022 AV (BOR final)]]</f>
        <v>0</v>
      </c>
      <c r="AC612" s="8">
        <f>Table1[[#This Row],[2022 Tax Bill]]-Table1[[#This Row],[2021 Tax Bill]]</f>
        <v>-4795.2000000000007</v>
      </c>
      <c r="AD612" s="3">
        <f>COUNTIF(D:D,Table1[[#This Row],[Project Name]])</f>
        <v>6</v>
      </c>
      <c r="AE612" s="2">
        <f>IF(Table1[[#This Row],[Year Accepted]]=2022,Table1[[#This Row],[2021 AV (BOR final)]],Table1[[#This Row],[2022 AV (BOR final)]])</f>
        <v>103116</v>
      </c>
      <c r="AF612" s="2">
        <f>IF(Table1[[#This Row],[Year Accepted]]=2022,Table1[[#This Row],[2022 AV (BOR final)]],Table1[[#This Row],[2023 AV (BOR final)]])</f>
        <v>67026</v>
      </c>
      <c r="AG612" s="2">
        <f>IF(Table1[[#This Row],[Year Accepted]]=2022,Table1[[#This Row],[2021 Tax Bill]],Table1[[#This Row],[2022 Tax Bill]])</f>
        <v>14307.59</v>
      </c>
      <c r="AH612" s="2">
        <f>IF(Table1[[#This Row],[Year Accepted]]=2022,Table1[[#This Row],[2022 Tax Bill]],Table1[[#This Row],[2023 Tax Bill]])</f>
        <v>9512.39</v>
      </c>
    </row>
    <row r="613" spans="1:34" x14ac:dyDescent="0.25">
      <c r="A613" s="3" t="s">
        <v>25</v>
      </c>
      <c r="B613" s="3" t="s">
        <v>26</v>
      </c>
      <c r="C613" s="3" t="s">
        <v>243</v>
      </c>
      <c r="D613" s="3" t="s">
        <v>1662</v>
      </c>
      <c r="E613" s="3" t="s">
        <v>1663</v>
      </c>
      <c r="F613" s="3" t="s">
        <v>1664</v>
      </c>
      <c r="G613" s="3">
        <v>2022</v>
      </c>
      <c r="H613" s="3">
        <v>2021</v>
      </c>
      <c r="I613" s="4">
        <v>262911</v>
      </c>
      <c r="J613" s="3" t="s">
        <v>185</v>
      </c>
      <c r="K613" s="4">
        <v>52869</v>
      </c>
      <c r="L613" s="4">
        <v>292359</v>
      </c>
      <c r="M613" s="3" t="s">
        <v>197</v>
      </c>
      <c r="N613" s="4">
        <v>60133.07</v>
      </c>
      <c r="O613" s="4">
        <v>356030</v>
      </c>
      <c r="P613" s="3" t="s">
        <v>197</v>
      </c>
      <c r="Q613" s="4">
        <v>75118.820000000007</v>
      </c>
      <c r="R613" s="3">
        <v>-87.647081664022295</v>
      </c>
      <c r="S613" s="3">
        <v>41.907347830791799</v>
      </c>
      <c r="T613" s="3" t="s">
        <v>1665</v>
      </c>
      <c r="U613" s="3" t="s">
        <v>33</v>
      </c>
      <c r="V613" s="3" t="s">
        <v>69</v>
      </c>
      <c r="W613" s="3" t="s">
        <v>249</v>
      </c>
      <c r="X613" s="3" t="s">
        <v>36</v>
      </c>
      <c r="Y613" s="3" t="s">
        <v>48</v>
      </c>
      <c r="Z613" s="3" t="s">
        <v>37</v>
      </c>
      <c r="AA613" s="8">
        <f>Table1[[#This Row],[2022 AV (BOR final)]]-Table1[[#This Row],[2021 AV (BOR final)]]</f>
        <v>29448</v>
      </c>
      <c r="AB613" s="8">
        <f>Table1[[#This Row],[2023 AV (BOR final)]]-Table1[[#This Row],[2022 AV (BOR final)]]</f>
        <v>63671</v>
      </c>
      <c r="AC613" s="8">
        <f>Table1[[#This Row],[2022 Tax Bill]]-Table1[[#This Row],[2021 Tax Bill]]</f>
        <v>7264.07</v>
      </c>
      <c r="AD613" s="3">
        <f>COUNTIF(D:D,Table1[[#This Row],[Project Name]])</f>
        <v>1</v>
      </c>
      <c r="AE613" s="2">
        <f>IF(Table1[[#This Row],[Year Accepted]]=2022,Table1[[#This Row],[2021 AV (BOR final)]],Table1[[#This Row],[2022 AV (BOR final)]])</f>
        <v>262911</v>
      </c>
      <c r="AF613" s="2">
        <f>IF(Table1[[#This Row],[Year Accepted]]=2022,Table1[[#This Row],[2022 AV (BOR final)]],Table1[[#This Row],[2023 AV (BOR final)]])</f>
        <v>292359</v>
      </c>
      <c r="AG613" s="2">
        <f>IF(Table1[[#This Row],[Year Accepted]]=2022,Table1[[#This Row],[2021 Tax Bill]],Table1[[#This Row],[2022 Tax Bill]])</f>
        <v>52869</v>
      </c>
      <c r="AH613" s="2">
        <f>IF(Table1[[#This Row],[Year Accepted]]=2022,Table1[[#This Row],[2022 Tax Bill]],Table1[[#This Row],[2023 Tax Bill]])</f>
        <v>60133.07</v>
      </c>
    </row>
    <row r="614" spans="1:34" x14ac:dyDescent="0.25">
      <c r="A614" s="3" t="s">
        <v>25</v>
      </c>
      <c r="B614" s="3" t="s">
        <v>26</v>
      </c>
      <c r="C614" s="3" t="s">
        <v>243</v>
      </c>
      <c r="D614" s="3" t="s">
        <v>277</v>
      </c>
      <c r="E614" s="3" t="s">
        <v>278</v>
      </c>
      <c r="F614" s="3" t="s">
        <v>279</v>
      </c>
      <c r="G614" s="3">
        <v>2022</v>
      </c>
      <c r="H614" s="3">
        <v>2021</v>
      </c>
      <c r="I614" s="4">
        <v>4163391</v>
      </c>
      <c r="J614" s="3" t="s">
        <v>247</v>
      </c>
      <c r="K614" s="4">
        <v>837219.7</v>
      </c>
      <c r="L614" s="4">
        <v>2706202</v>
      </c>
      <c r="M614" s="3" t="s">
        <v>247</v>
      </c>
      <c r="N614" s="4">
        <v>556617.85</v>
      </c>
      <c r="O614" s="4">
        <v>2706202</v>
      </c>
      <c r="P614" s="3" t="s">
        <v>247</v>
      </c>
      <c r="Q614" s="4">
        <v>570982.05000000005</v>
      </c>
      <c r="R614" s="3">
        <v>-87.639103953777493</v>
      </c>
      <c r="S614" s="3">
        <v>41.908282674609303</v>
      </c>
      <c r="T614" s="3" t="s">
        <v>280</v>
      </c>
      <c r="U614" s="3" t="s">
        <v>33</v>
      </c>
      <c r="V614" s="3" t="s">
        <v>69</v>
      </c>
      <c r="W614" s="3" t="s">
        <v>249</v>
      </c>
      <c r="X614" s="3" t="s">
        <v>36</v>
      </c>
      <c r="Y614" s="3" t="s">
        <v>48</v>
      </c>
      <c r="Z614" s="3" t="s">
        <v>37</v>
      </c>
      <c r="AA614" s="8">
        <f>Table1[[#This Row],[2022 AV (BOR final)]]-Table1[[#This Row],[2021 AV (BOR final)]]</f>
        <v>-1457189</v>
      </c>
      <c r="AB614" s="8">
        <f>Table1[[#This Row],[2023 AV (BOR final)]]-Table1[[#This Row],[2022 AV (BOR final)]]</f>
        <v>0</v>
      </c>
      <c r="AC614" s="8">
        <f>Table1[[#This Row],[2022 Tax Bill]]-Table1[[#This Row],[2021 Tax Bill]]</f>
        <v>-280601.84999999998</v>
      </c>
      <c r="AD614" s="3">
        <f>COUNTIF(D:D,Table1[[#This Row],[Project Name]])</f>
        <v>1</v>
      </c>
      <c r="AE614" s="2">
        <f>IF(Table1[[#This Row],[Year Accepted]]=2022,Table1[[#This Row],[2021 AV (BOR final)]],Table1[[#This Row],[2022 AV (BOR final)]])</f>
        <v>4163391</v>
      </c>
      <c r="AF614" s="2">
        <f>IF(Table1[[#This Row],[Year Accepted]]=2022,Table1[[#This Row],[2022 AV (BOR final)]],Table1[[#This Row],[2023 AV (BOR final)]])</f>
        <v>2706202</v>
      </c>
      <c r="AG614" s="2">
        <f>IF(Table1[[#This Row],[Year Accepted]]=2022,Table1[[#This Row],[2021 Tax Bill]],Table1[[#This Row],[2022 Tax Bill]])</f>
        <v>837219.7</v>
      </c>
      <c r="AH614" s="2">
        <f>IF(Table1[[#This Row],[Year Accepted]]=2022,Table1[[#This Row],[2022 Tax Bill]],Table1[[#This Row],[2023 Tax Bill]])</f>
        <v>556617.85</v>
      </c>
    </row>
    <row r="615" spans="1:34" x14ac:dyDescent="0.25">
      <c r="A615" s="3" t="s">
        <v>25</v>
      </c>
      <c r="B615" s="3" t="s">
        <v>26</v>
      </c>
      <c r="C615" s="3" t="s">
        <v>243</v>
      </c>
      <c r="D615" s="3" t="s">
        <v>4470</v>
      </c>
      <c r="E615" s="3" t="s">
        <v>4471</v>
      </c>
      <c r="F615" s="3" t="s">
        <v>4472</v>
      </c>
      <c r="G615" s="3">
        <v>2022</v>
      </c>
      <c r="H615" s="3">
        <v>2021</v>
      </c>
      <c r="I615" s="4">
        <v>582265</v>
      </c>
      <c r="J615" s="3" t="s">
        <v>247</v>
      </c>
      <c r="K615" s="4">
        <v>117088.14</v>
      </c>
      <c r="L615" s="4">
        <v>378469</v>
      </c>
      <c r="M615" s="3" t="s">
        <v>247</v>
      </c>
      <c r="N615" s="4">
        <v>77844.39</v>
      </c>
      <c r="O615" s="4">
        <v>378469</v>
      </c>
      <c r="P615" s="3" t="s">
        <v>247</v>
      </c>
      <c r="Q615" s="4">
        <v>79853.240000000005</v>
      </c>
      <c r="R615" s="3">
        <v>-87.639072835734694</v>
      </c>
      <c r="S615" s="3">
        <v>41.907282001056402</v>
      </c>
      <c r="T615" s="3" t="s">
        <v>4473</v>
      </c>
      <c r="U615" s="3" t="s">
        <v>33</v>
      </c>
      <c r="V615" s="3" t="s">
        <v>69</v>
      </c>
      <c r="W615" s="3" t="s">
        <v>249</v>
      </c>
      <c r="X615" s="3" t="s">
        <v>36</v>
      </c>
      <c r="Y615" s="3" t="s">
        <v>48</v>
      </c>
      <c r="Z615" s="3" t="s">
        <v>37</v>
      </c>
      <c r="AA615" s="8">
        <f>Table1[[#This Row],[2022 AV (BOR final)]]-Table1[[#This Row],[2021 AV (BOR final)]]</f>
        <v>-203796</v>
      </c>
      <c r="AB615" s="8">
        <f>Table1[[#This Row],[2023 AV (BOR final)]]-Table1[[#This Row],[2022 AV (BOR final)]]</f>
        <v>0</v>
      </c>
      <c r="AC615" s="8">
        <f>Table1[[#This Row],[2022 Tax Bill]]-Table1[[#This Row],[2021 Tax Bill]]</f>
        <v>-39243.75</v>
      </c>
      <c r="AD615" s="3">
        <f>COUNTIF(D:D,Table1[[#This Row],[Project Name]])</f>
        <v>1</v>
      </c>
      <c r="AE615" s="2">
        <f>IF(Table1[[#This Row],[Year Accepted]]=2022,Table1[[#This Row],[2021 AV (BOR final)]],Table1[[#This Row],[2022 AV (BOR final)]])</f>
        <v>582265</v>
      </c>
      <c r="AF615" s="2">
        <f>IF(Table1[[#This Row],[Year Accepted]]=2022,Table1[[#This Row],[2022 AV (BOR final)]],Table1[[#This Row],[2023 AV (BOR final)]])</f>
        <v>378469</v>
      </c>
      <c r="AG615" s="2">
        <f>IF(Table1[[#This Row],[Year Accepted]]=2022,Table1[[#This Row],[2021 Tax Bill]],Table1[[#This Row],[2022 Tax Bill]])</f>
        <v>117088.14</v>
      </c>
      <c r="AH615" s="2">
        <f>IF(Table1[[#This Row],[Year Accepted]]=2022,Table1[[#This Row],[2022 Tax Bill]],Table1[[#This Row],[2023 Tax Bill]])</f>
        <v>77844.39</v>
      </c>
    </row>
    <row r="616" spans="1:34" x14ac:dyDescent="0.25">
      <c r="A616" s="3" t="s">
        <v>25</v>
      </c>
      <c r="B616" s="3" t="s">
        <v>26</v>
      </c>
      <c r="C616" s="3" t="s">
        <v>243</v>
      </c>
      <c r="D616" s="3" t="s">
        <v>1606</v>
      </c>
      <c r="E616" s="3" t="s">
        <v>5236</v>
      </c>
      <c r="F616" s="3" t="s">
        <v>5237</v>
      </c>
      <c r="G616" s="3">
        <v>2022</v>
      </c>
      <c r="H616" s="3">
        <v>2021</v>
      </c>
      <c r="I616" s="4">
        <v>259000</v>
      </c>
      <c r="J616" s="3" t="s">
        <v>247</v>
      </c>
      <c r="K616" s="4">
        <v>52082.5</v>
      </c>
      <c r="L616" s="4">
        <v>168350</v>
      </c>
      <c r="M616" s="3" t="s">
        <v>247</v>
      </c>
      <c r="N616" s="4">
        <v>34626.620000000003</v>
      </c>
      <c r="O616" s="4">
        <v>168350</v>
      </c>
      <c r="P616" s="3" t="s">
        <v>247</v>
      </c>
      <c r="Q616" s="4">
        <v>35520.19</v>
      </c>
      <c r="R616" s="3">
        <v>-87.638850957629998</v>
      </c>
      <c r="S616" s="3">
        <v>41.907032173212897</v>
      </c>
      <c r="T616" s="3" t="s">
        <v>5238</v>
      </c>
      <c r="U616" s="3" t="s">
        <v>33</v>
      </c>
      <c r="V616" s="3" t="s">
        <v>69</v>
      </c>
      <c r="W616" s="3" t="s">
        <v>249</v>
      </c>
      <c r="X616" s="3" t="s">
        <v>36</v>
      </c>
      <c r="Y616" s="3" t="s">
        <v>48</v>
      </c>
      <c r="Z616" s="3" t="s">
        <v>37</v>
      </c>
      <c r="AA616" s="8">
        <f>Table1[[#This Row],[2022 AV (BOR final)]]-Table1[[#This Row],[2021 AV (BOR final)]]</f>
        <v>-90650</v>
      </c>
      <c r="AB616" s="8">
        <f>Table1[[#This Row],[2023 AV (BOR final)]]-Table1[[#This Row],[2022 AV (BOR final)]]</f>
        <v>0</v>
      </c>
      <c r="AC616" s="8">
        <f>Table1[[#This Row],[2022 Tax Bill]]-Table1[[#This Row],[2021 Tax Bill]]</f>
        <v>-17455.879999999997</v>
      </c>
      <c r="AD616" s="3">
        <f>COUNTIF(D:D,Table1[[#This Row],[Project Name]])</f>
        <v>2</v>
      </c>
      <c r="AE616" s="2">
        <f>IF(Table1[[#This Row],[Year Accepted]]=2022,Table1[[#This Row],[2021 AV (BOR final)]],Table1[[#This Row],[2022 AV (BOR final)]])</f>
        <v>259000</v>
      </c>
      <c r="AF616" s="2">
        <f>IF(Table1[[#This Row],[Year Accepted]]=2022,Table1[[#This Row],[2022 AV (BOR final)]],Table1[[#This Row],[2023 AV (BOR final)]])</f>
        <v>168350</v>
      </c>
      <c r="AG616" s="2">
        <f>IF(Table1[[#This Row],[Year Accepted]]=2022,Table1[[#This Row],[2021 Tax Bill]],Table1[[#This Row],[2022 Tax Bill]])</f>
        <v>52082.5</v>
      </c>
      <c r="AH616" s="2">
        <f>IF(Table1[[#This Row],[Year Accepted]]=2022,Table1[[#This Row],[2022 Tax Bill]],Table1[[#This Row],[2023 Tax Bill]])</f>
        <v>34626.620000000003</v>
      </c>
    </row>
    <row r="617" spans="1:34" x14ac:dyDescent="0.25">
      <c r="A617" s="3" t="s">
        <v>25</v>
      </c>
      <c r="B617" s="3" t="s">
        <v>26</v>
      </c>
      <c r="C617" s="3" t="s">
        <v>243</v>
      </c>
      <c r="D617" s="3" t="s">
        <v>1606</v>
      </c>
      <c r="E617" s="3" t="s">
        <v>1607</v>
      </c>
      <c r="F617" s="3" t="s">
        <v>1608</v>
      </c>
      <c r="G617" s="3">
        <v>2022</v>
      </c>
      <c r="H617" s="3">
        <v>2021</v>
      </c>
      <c r="I617" s="4">
        <v>932983</v>
      </c>
      <c r="J617" s="3" t="s">
        <v>247</v>
      </c>
      <c r="K617" s="4">
        <v>187614.31</v>
      </c>
      <c r="L617" s="4">
        <v>606438</v>
      </c>
      <c r="M617" s="3" t="s">
        <v>247</v>
      </c>
      <c r="N617" s="4">
        <v>124733.58</v>
      </c>
      <c r="O617" s="4">
        <v>606438</v>
      </c>
      <c r="P617" s="3" t="s">
        <v>247</v>
      </c>
      <c r="Q617" s="4">
        <v>127952.47</v>
      </c>
      <c r="R617" s="3">
        <v>-87.639056326382303</v>
      </c>
      <c r="S617" s="3">
        <v>41.906741673186097</v>
      </c>
      <c r="T617" s="3" t="s">
        <v>1609</v>
      </c>
      <c r="U617" s="3" t="s">
        <v>33</v>
      </c>
      <c r="V617" s="3" t="s">
        <v>69</v>
      </c>
      <c r="W617" s="3" t="s">
        <v>249</v>
      </c>
      <c r="X617" s="3" t="s">
        <v>36</v>
      </c>
      <c r="Y617" s="3" t="s">
        <v>48</v>
      </c>
      <c r="Z617" s="3" t="s">
        <v>37</v>
      </c>
      <c r="AA617" s="8">
        <f>Table1[[#This Row],[2022 AV (BOR final)]]-Table1[[#This Row],[2021 AV (BOR final)]]</f>
        <v>-326545</v>
      </c>
      <c r="AB617" s="8">
        <f>Table1[[#This Row],[2023 AV (BOR final)]]-Table1[[#This Row],[2022 AV (BOR final)]]</f>
        <v>0</v>
      </c>
      <c r="AC617" s="8">
        <f>Table1[[#This Row],[2022 Tax Bill]]-Table1[[#This Row],[2021 Tax Bill]]</f>
        <v>-62880.729999999996</v>
      </c>
      <c r="AD617" s="3">
        <f>COUNTIF(D:D,Table1[[#This Row],[Project Name]])</f>
        <v>2</v>
      </c>
      <c r="AE617" s="2">
        <f>IF(Table1[[#This Row],[Year Accepted]]=2022,Table1[[#This Row],[2021 AV (BOR final)]],Table1[[#This Row],[2022 AV (BOR final)]])</f>
        <v>932983</v>
      </c>
      <c r="AF617" s="2">
        <f>IF(Table1[[#This Row],[Year Accepted]]=2022,Table1[[#This Row],[2022 AV (BOR final)]],Table1[[#This Row],[2023 AV (BOR final)]])</f>
        <v>606438</v>
      </c>
      <c r="AG617" s="2">
        <f>IF(Table1[[#This Row],[Year Accepted]]=2022,Table1[[#This Row],[2021 Tax Bill]],Table1[[#This Row],[2022 Tax Bill]])</f>
        <v>187614.31</v>
      </c>
      <c r="AH617" s="2">
        <f>IF(Table1[[#This Row],[Year Accepted]]=2022,Table1[[#This Row],[2022 Tax Bill]],Table1[[#This Row],[2023 Tax Bill]])</f>
        <v>124733.58</v>
      </c>
    </row>
    <row r="618" spans="1:34" x14ac:dyDescent="0.25">
      <c r="A618" s="3" t="s">
        <v>25</v>
      </c>
      <c r="B618" s="3" t="s">
        <v>26</v>
      </c>
      <c r="C618" s="3" t="s">
        <v>243</v>
      </c>
      <c r="D618" s="3" t="s">
        <v>1610</v>
      </c>
      <c r="E618" s="3" t="s">
        <v>1611</v>
      </c>
      <c r="F618" s="3" t="s">
        <v>1608</v>
      </c>
      <c r="G618" s="3">
        <v>2022</v>
      </c>
      <c r="H618" s="3">
        <v>2021</v>
      </c>
      <c r="I618" s="4">
        <v>932983</v>
      </c>
      <c r="J618" s="3" t="s">
        <v>247</v>
      </c>
      <c r="K618" s="4">
        <v>187614.31</v>
      </c>
      <c r="L618" s="4">
        <v>606438</v>
      </c>
      <c r="M618" s="3" t="s">
        <v>247</v>
      </c>
      <c r="N618" s="4">
        <v>124733.58</v>
      </c>
      <c r="O618" s="4">
        <v>606438</v>
      </c>
      <c r="P618" s="3" t="s">
        <v>247</v>
      </c>
      <c r="Q618" s="4">
        <v>127952.47</v>
      </c>
      <c r="R618" s="3">
        <v>-87.639056326382303</v>
      </c>
      <c r="S618" s="3">
        <v>41.906741673186097</v>
      </c>
      <c r="T618" s="3" t="s">
        <v>1609</v>
      </c>
      <c r="U618" s="3" t="s">
        <v>33</v>
      </c>
      <c r="V618" s="3" t="s">
        <v>69</v>
      </c>
      <c r="W618" s="3" t="s">
        <v>249</v>
      </c>
      <c r="X618" s="3" t="s">
        <v>36</v>
      </c>
      <c r="Y618" s="3" t="s">
        <v>48</v>
      </c>
      <c r="Z618" s="3" t="s">
        <v>37</v>
      </c>
      <c r="AA618" s="8">
        <f>Table1[[#This Row],[2022 AV (BOR final)]]-Table1[[#This Row],[2021 AV (BOR final)]]</f>
        <v>-326545</v>
      </c>
      <c r="AB618" s="8">
        <f>Table1[[#This Row],[2023 AV (BOR final)]]-Table1[[#This Row],[2022 AV (BOR final)]]</f>
        <v>0</v>
      </c>
      <c r="AC618" s="8">
        <f>Table1[[#This Row],[2022 Tax Bill]]-Table1[[#This Row],[2021 Tax Bill]]</f>
        <v>-62880.729999999996</v>
      </c>
      <c r="AD618" s="3">
        <f>COUNTIF(D:D,Table1[[#This Row],[Project Name]])</f>
        <v>1</v>
      </c>
      <c r="AE618" s="2">
        <f>IF(Table1[[#This Row],[Year Accepted]]=2022,Table1[[#This Row],[2021 AV (BOR final)]],Table1[[#This Row],[2022 AV (BOR final)]])</f>
        <v>932983</v>
      </c>
      <c r="AF618" s="2">
        <f>IF(Table1[[#This Row],[Year Accepted]]=2022,Table1[[#This Row],[2022 AV (BOR final)]],Table1[[#This Row],[2023 AV (BOR final)]])</f>
        <v>606438</v>
      </c>
      <c r="AG618" s="2">
        <f>IF(Table1[[#This Row],[Year Accepted]]=2022,Table1[[#This Row],[2021 Tax Bill]],Table1[[#This Row],[2022 Tax Bill]])</f>
        <v>187614.31</v>
      </c>
      <c r="AH618" s="2">
        <f>IF(Table1[[#This Row],[Year Accepted]]=2022,Table1[[#This Row],[2022 Tax Bill]],Table1[[#This Row],[2023 Tax Bill]])</f>
        <v>124733.58</v>
      </c>
    </row>
    <row r="619" spans="1:34" x14ac:dyDescent="0.25">
      <c r="A619" s="3" t="s">
        <v>25</v>
      </c>
      <c r="B619" s="3" t="s">
        <v>26</v>
      </c>
      <c r="C619" s="3" t="s">
        <v>243</v>
      </c>
      <c r="D619" s="3" t="s">
        <v>437</v>
      </c>
      <c r="E619" s="3" t="s">
        <v>2669</v>
      </c>
      <c r="F619" s="3" t="s">
        <v>2670</v>
      </c>
      <c r="G619" s="3">
        <v>2022</v>
      </c>
      <c r="H619" s="3">
        <v>2021</v>
      </c>
      <c r="I619" s="4">
        <v>72505</v>
      </c>
      <c r="J619" s="3" t="s">
        <v>1402</v>
      </c>
      <c r="K619" s="4">
        <v>7290.04</v>
      </c>
      <c r="L619" s="4">
        <v>72505</v>
      </c>
      <c r="M619" s="3" t="s">
        <v>1402</v>
      </c>
      <c r="N619" s="4">
        <v>7456.47</v>
      </c>
      <c r="O619" s="4">
        <v>72505</v>
      </c>
      <c r="P619" s="3" t="s">
        <v>1402</v>
      </c>
      <c r="Q619" s="4">
        <v>7648.92</v>
      </c>
      <c r="R619" s="3">
        <v>-87.640843674945401</v>
      </c>
      <c r="S619" s="3">
        <v>41.904370125710898</v>
      </c>
      <c r="T619" s="3" t="s">
        <v>2671</v>
      </c>
      <c r="U619" s="3" t="s">
        <v>33</v>
      </c>
      <c r="V619" s="3" t="s">
        <v>69</v>
      </c>
      <c r="W619" s="3" t="s">
        <v>249</v>
      </c>
      <c r="X619" s="3" t="s">
        <v>36</v>
      </c>
      <c r="Y619" s="3" t="s">
        <v>48</v>
      </c>
      <c r="Z619" s="3" t="s">
        <v>37</v>
      </c>
      <c r="AA619" s="8">
        <f>Table1[[#This Row],[2022 AV (BOR final)]]-Table1[[#This Row],[2021 AV (BOR final)]]</f>
        <v>0</v>
      </c>
      <c r="AB619" s="8">
        <f>Table1[[#This Row],[2023 AV (BOR final)]]-Table1[[#This Row],[2022 AV (BOR final)]]</f>
        <v>0</v>
      </c>
      <c r="AC619" s="8">
        <f>Table1[[#This Row],[2022 Tax Bill]]-Table1[[#This Row],[2021 Tax Bill]]</f>
        <v>166.43000000000029</v>
      </c>
      <c r="AD619" s="3">
        <f>COUNTIF(D:D,Table1[[#This Row],[Project Name]])</f>
        <v>14</v>
      </c>
      <c r="AE619" s="2">
        <f>IF(Table1[[#This Row],[Year Accepted]]=2022,Table1[[#This Row],[2021 AV (BOR final)]],Table1[[#This Row],[2022 AV (BOR final)]])</f>
        <v>72505</v>
      </c>
      <c r="AF619" s="2">
        <f>IF(Table1[[#This Row],[Year Accepted]]=2022,Table1[[#This Row],[2022 AV (BOR final)]],Table1[[#This Row],[2023 AV (BOR final)]])</f>
        <v>72505</v>
      </c>
      <c r="AG619" s="2">
        <f>IF(Table1[[#This Row],[Year Accepted]]=2022,Table1[[#This Row],[2021 Tax Bill]],Table1[[#This Row],[2022 Tax Bill]])</f>
        <v>7290.04</v>
      </c>
      <c r="AH619" s="2">
        <f>IF(Table1[[#This Row],[Year Accepted]]=2022,Table1[[#This Row],[2022 Tax Bill]],Table1[[#This Row],[2023 Tax Bill]])</f>
        <v>7456.47</v>
      </c>
    </row>
    <row r="620" spans="1:34" x14ac:dyDescent="0.25">
      <c r="A620" s="3" t="s">
        <v>25</v>
      </c>
      <c r="B620" s="3" t="s">
        <v>26</v>
      </c>
      <c r="C620" s="3" t="s">
        <v>243</v>
      </c>
      <c r="D620" s="3" t="s">
        <v>437</v>
      </c>
      <c r="E620" s="3" t="s">
        <v>438</v>
      </c>
      <c r="F620" s="3" t="s">
        <v>439</v>
      </c>
      <c r="G620" s="3">
        <v>2022</v>
      </c>
      <c r="H620" s="3">
        <v>2021</v>
      </c>
      <c r="I620" s="4">
        <v>151025</v>
      </c>
      <c r="J620" s="3" t="s">
        <v>247</v>
      </c>
      <c r="K620" s="4">
        <v>24295.8</v>
      </c>
      <c r="L620" s="4">
        <v>98167</v>
      </c>
      <c r="M620" s="3" t="s">
        <v>247</v>
      </c>
      <c r="N620" s="4">
        <v>16152.98</v>
      </c>
      <c r="O620" s="4">
        <v>98167</v>
      </c>
      <c r="P620" s="3" t="s">
        <v>247</v>
      </c>
      <c r="Q620" s="4">
        <v>16569.810000000001</v>
      </c>
      <c r="R620" s="3">
        <v>-87.640701238788395</v>
      </c>
      <c r="S620" s="3">
        <v>41.904308340992998</v>
      </c>
      <c r="T620" s="3" t="s">
        <v>440</v>
      </c>
      <c r="U620" s="3" t="s">
        <v>33</v>
      </c>
      <c r="V620" s="3" t="s">
        <v>69</v>
      </c>
      <c r="W620" s="3" t="s">
        <v>249</v>
      </c>
      <c r="X620" s="3" t="s">
        <v>36</v>
      </c>
      <c r="Y620" s="3" t="s">
        <v>48</v>
      </c>
      <c r="Z620" s="3" t="s">
        <v>37</v>
      </c>
      <c r="AA620" s="8">
        <f>Table1[[#This Row],[2022 AV (BOR final)]]-Table1[[#This Row],[2021 AV (BOR final)]]</f>
        <v>-52858</v>
      </c>
      <c r="AB620" s="8">
        <f>Table1[[#This Row],[2023 AV (BOR final)]]-Table1[[#This Row],[2022 AV (BOR final)]]</f>
        <v>0</v>
      </c>
      <c r="AC620" s="8">
        <f>Table1[[#This Row],[2022 Tax Bill]]-Table1[[#This Row],[2021 Tax Bill]]</f>
        <v>-8142.82</v>
      </c>
      <c r="AD620" s="3">
        <f>COUNTIF(D:D,Table1[[#This Row],[Project Name]])</f>
        <v>14</v>
      </c>
      <c r="AE620" s="2">
        <f>IF(Table1[[#This Row],[Year Accepted]]=2022,Table1[[#This Row],[2021 AV (BOR final)]],Table1[[#This Row],[2022 AV (BOR final)]])</f>
        <v>151025</v>
      </c>
      <c r="AF620" s="2">
        <f>IF(Table1[[#This Row],[Year Accepted]]=2022,Table1[[#This Row],[2022 AV (BOR final)]],Table1[[#This Row],[2023 AV (BOR final)]])</f>
        <v>98167</v>
      </c>
      <c r="AG620" s="2">
        <f>IF(Table1[[#This Row],[Year Accepted]]=2022,Table1[[#This Row],[2021 Tax Bill]],Table1[[#This Row],[2022 Tax Bill]])</f>
        <v>24295.8</v>
      </c>
      <c r="AH620" s="2">
        <f>IF(Table1[[#This Row],[Year Accepted]]=2022,Table1[[#This Row],[2022 Tax Bill]],Table1[[#This Row],[2023 Tax Bill]])</f>
        <v>16152.98</v>
      </c>
    </row>
    <row r="621" spans="1:34" x14ac:dyDescent="0.25">
      <c r="A621" s="3" t="s">
        <v>25</v>
      </c>
      <c r="B621" s="3" t="s">
        <v>26</v>
      </c>
      <c r="C621" s="3" t="s">
        <v>243</v>
      </c>
      <c r="D621" s="3" t="s">
        <v>437</v>
      </c>
      <c r="E621" s="3" t="s">
        <v>3613</v>
      </c>
      <c r="F621" s="3" t="s">
        <v>3614</v>
      </c>
      <c r="G621" s="3">
        <v>2022</v>
      </c>
      <c r="H621" s="3">
        <v>2021</v>
      </c>
      <c r="I621" s="4">
        <v>69670</v>
      </c>
      <c r="J621" s="3" t="s">
        <v>1402</v>
      </c>
      <c r="K621" s="4">
        <v>11628.3</v>
      </c>
      <c r="L621" s="4">
        <v>69670</v>
      </c>
      <c r="M621" s="3" t="s">
        <v>1402</v>
      </c>
      <c r="N621" s="4">
        <v>11893.8</v>
      </c>
      <c r="O621" s="4">
        <v>69670</v>
      </c>
      <c r="P621" s="3" t="s">
        <v>1402</v>
      </c>
      <c r="Q621" s="4">
        <v>12200.76</v>
      </c>
      <c r="R621" s="3">
        <v>-87.640867857459298</v>
      </c>
      <c r="S621" s="3">
        <v>41.904200897145998</v>
      </c>
      <c r="T621" s="3" t="s">
        <v>3615</v>
      </c>
      <c r="U621" s="3" t="s">
        <v>33</v>
      </c>
      <c r="V621" s="3" t="s">
        <v>69</v>
      </c>
      <c r="W621" s="3" t="s">
        <v>249</v>
      </c>
      <c r="X621" s="3" t="s">
        <v>36</v>
      </c>
      <c r="Y621" s="3" t="s">
        <v>48</v>
      </c>
      <c r="Z621" s="3" t="s">
        <v>37</v>
      </c>
      <c r="AA621" s="8">
        <f>Table1[[#This Row],[2022 AV (BOR final)]]-Table1[[#This Row],[2021 AV (BOR final)]]</f>
        <v>0</v>
      </c>
      <c r="AB621" s="8">
        <f>Table1[[#This Row],[2023 AV (BOR final)]]-Table1[[#This Row],[2022 AV (BOR final)]]</f>
        <v>0</v>
      </c>
      <c r="AC621" s="8">
        <f>Table1[[#This Row],[2022 Tax Bill]]-Table1[[#This Row],[2021 Tax Bill]]</f>
        <v>265.5</v>
      </c>
      <c r="AD621" s="3">
        <f>COUNTIF(D:D,Table1[[#This Row],[Project Name]])</f>
        <v>14</v>
      </c>
      <c r="AE621" s="2">
        <f>IF(Table1[[#This Row],[Year Accepted]]=2022,Table1[[#This Row],[2021 AV (BOR final)]],Table1[[#This Row],[2022 AV (BOR final)]])</f>
        <v>69670</v>
      </c>
      <c r="AF621" s="2">
        <f>IF(Table1[[#This Row],[Year Accepted]]=2022,Table1[[#This Row],[2022 AV (BOR final)]],Table1[[#This Row],[2023 AV (BOR final)]])</f>
        <v>69670</v>
      </c>
      <c r="AG621" s="2">
        <f>IF(Table1[[#This Row],[Year Accepted]]=2022,Table1[[#This Row],[2021 Tax Bill]],Table1[[#This Row],[2022 Tax Bill]])</f>
        <v>11628.3</v>
      </c>
      <c r="AH621" s="2">
        <f>IF(Table1[[#This Row],[Year Accepted]]=2022,Table1[[#This Row],[2022 Tax Bill]],Table1[[#This Row],[2023 Tax Bill]])</f>
        <v>11893.8</v>
      </c>
    </row>
    <row r="622" spans="1:34" x14ac:dyDescent="0.25">
      <c r="A622" s="3" t="s">
        <v>25</v>
      </c>
      <c r="B622" s="3" t="s">
        <v>26</v>
      </c>
      <c r="C622" s="3" t="s">
        <v>243</v>
      </c>
      <c r="D622" s="3" t="s">
        <v>437</v>
      </c>
      <c r="E622" s="3" t="s">
        <v>3700</v>
      </c>
      <c r="F622" s="3" t="s">
        <v>3701</v>
      </c>
      <c r="G622" s="3">
        <v>2022</v>
      </c>
      <c r="H622" s="3">
        <v>2021</v>
      </c>
      <c r="I622" s="4">
        <v>106987</v>
      </c>
      <c r="J622" s="3" t="s">
        <v>247</v>
      </c>
      <c r="K622" s="4">
        <v>16135.58</v>
      </c>
      <c r="L622" s="4">
        <v>69541</v>
      </c>
      <c r="M622" s="3" t="s">
        <v>247</v>
      </c>
      <c r="N622" s="4">
        <v>10727.5</v>
      </c>
      <c r="O622" s="4">
        <v>69541</v>
      </c>
      <c r="P622" s="3" t="s">
        <v>247</v>
      </c>
      <c r="Q622" s="4">
        <v>11004.35</v>
      </c>
      <c r="R622" s="3">
        <v>-87.640580794091207</v>
      </c>
      <c r="S622" s="3">
        <v>41.904202350968802</v>
      </c>
      <c r="T622" s="3" t="s">
        <v>3702</v>
      </c>
      <c r="U622" s="3" t="s">
        <v>33</v>
      </c>
      <c r="V622" s="3" t="s">
        <v>69</v>
      </c>
      <c r="W622" s="3" t="s">
        <v>249</v>
      </c>
      <c r="X622" s="3" t="s">
        <v>36</v>
      </c>
      <c r="Y622" s="3" t="s">
        <v>48</v>
      </c>
      <c r="Z622" s="3" t="s">
        <v>37</v>
      </c>
      <c r="AA622" s="8">
        <f>Table1[[#This Row],[2022 AV (BOR final)]]-Table1[[#This Row],[2021 AV (BOR final)]]</f>
        <v>-37446</v>
      </c>
      <c r="AB622" s="8">
        <f>Table1[[#This Row],[2023 AV (BOR final)]]-Table1[[#This Row],[2022 AV (BOR final)]]</f>
        <v>0</v>
      </c>
      <c r="AC622" s="8">
        <f>Table1[[#This Row],[2022 Tax Bill]]-Table1[[#This Row],[2021 Tax Bill]]</f>
        <v>-5408.08</v>
      </c>
      <c r="AD622" s="3">
        <f>COUNTIF(D:D,Table1[[#This Row],[Project Name]])</f>
        <v>14</v>
      </c>
      <c r="AE622" s="2">
        <f>IF(Table1[[#This Row],[Year Accepted]]=2022,Table1[[#This Row],[2021 AV (BOR final)]],Table1[[#This Row],[2022 AV (BOR final)]])</f>
        <v>106987</v>
      </c>
      <c r="AF622" s="2">
        <f>IF(Table1[[#This Row],[Year Accepted]]=2022,Table1[[#This Row],[2022 AV (BOR final)]],Table1[[#This Row],[2023 AV (BOR final)]])</f>
        <v>69541</v>
      </c>
      <c r="AG622" s="2">
        <f>IF(Table1[[#This Row],[Year Accepted]]=2022,Table1[[#This Row],[2021 Tax Bill]],Table1[[#This Row],[2022 Tax Bill]])</f>
        <v>16135.58</v>
      </c>
      <c r="AH622" s="2">
        <f>IF(Table1[[#This Row],[Year Accepted]]=2022,Table1[[#This Row],[2022 Tax Bill]],Table1[[#This Row],[2023 Tax Bill]])</f>
        <v>10727.5</v>
      </c>
    </row>
    <row r="623" spans="1:34" x14ac:dyDescent="0.25">
      <c r="A623" s="3" t="s">
        <v>25</v>
      </c>
      <c r="B623" s="3" t="s">
        <v>26</v>
      </c>
      <c r="C623" s="3" t="s">
        <v>243</v>
      </c>
      <c r="D623" s="3" t="s">
        <v>437</v>
      </c>
      <c r="E623" s="3" t="s">
        <v>5297</v>
      </c>
      <c r="F623" s="3" t="s">
        <v>5298</v>
      </c>
      <c r="G623" s="3">
        <v>2022</v>
      </c>
      <c r="H623" s="3">
        <v>2021</v>
      </c>
      <c r="I623" s="4">
        <v>72619</v>
      </c>
      <c r="J623" s="3" t="s">
        <v>247</v>
      </c>
      <c r="K623" s="4">
        <v>7301.5</v>
      </c>
      <c r="L623" s="4">
        <v>47206</v>
      </c>
      <c r="M623" s="3" t="s">
        <v>247</v>
      </c>
      <c r="N623" s="4">
        <v>4854.71</v>
      </c>
      <c r="O623" s="4">
        <v>47206</v>
      </c>
      <c r="P623" s="3" t="s">
        <v>247</v>
      </c>
      <c r="Q623" s="4">
        <v>4979.96</v>
      </c>
      <c r="R623" s="3">
        <v>-87.640422318804298</v>
      </c>
      <c r="S623" s="3">
        <v>41.904127844444702</v>
      </c>
      <c r="T623" s="3" t="s">
        <v>5299</v>
      </c>
      <c r="U623" s="3" t="s">
        <v>33</v>
      </c>
      <c r="V623" s="3" t="s">
        <v>69</v>
      </c>
      <c r="W623" s="3" t="s">
        <v>249</v>
      </c>
      <c r="X623" s="3" t="s">
        <v>36</v>
      </c>
      <c r="Y623" s="3" t="s">
        <v>48</v>
      </c>
      <c r="Z623" s="3" t="s">
        <v>37</v>
      </c>
      <c r="AA623" s="8">
        <f>Table1[[#This Row],[2022 AV (BOR final)]]-Table1[[#This Row],[2021 AV (BOR final)]]</f>
        <v>-25413</v>
      </c>
      <c r="AB623" s="8">
        <f>Table1[[#This Row],[2023 AV (BOR final)]]-Table1[[#This Row],[2022 AV (BOR final)]]</f>
        <v>0</v>
      </c>
      <c r="AC623" s="8">
        <f>Table1[[#This Row],[2022 Tax Bill]]-Table1[[#This Row],[2021 Tax Bill]]</f>
        <v>-2446.79</v>
      </c>
      <c r="AD623" s="3">
        <f>COUNTIF(D:D,Table1[[#This Row],[Project Name]])</f>
        <v>14</v>
      </c>
      <c r="AE623" s="2">
        <f>IF(Table1[[#This Row],[Year Accepted]]=2022,Table1[[#This Row],[2021 AV (BOR final)]],Table1[[#This Row],[2022 AV (BOR final)]])</f>
        <v>72619</v>
      </c>
      <c r="AF623" s="2">
        <f>IF(Table1[[#This Row],[Year Accepted]]=2022,Table1[[#This Row],[2022 AV (BOR final)]],Table1[[#This Row],[2023 AV (BOR final)]])</f>
        <v>47206</v>
      </c>
      <c r="AG623" s="2">
        <f>IF(Table1[[#This Row],[Year Accepted]]=2022,Table1[[#This Row],[2021 Tax Bill]],Table1[[#This Row],[2022 Tax Bill]])</f>
        <v>7301.5</v>
      </c>
      <c r="AH623" s="2">
        <f>IF(Table1[[#This Row],[Year Accepted]]=2022,Table1[[#This Row],[2022 Tax Bill]],Table1[[#This Row],[2023 Tax Bill]])</f>
        <v>4854.71</v>
      </c>
    </row>
    <row r="624" spans="1:34" x14ac:dyDescent="0.25">
      <c r="A624" s="3" t="s">
        <v>25</v>
      </c>
      <c r="B624" s="3" t="s">
        <v>26</v>
      </c>
      <c r="C624" s="3" t="s">
        <v>243</v>
      </c>
      <c r="D624" s="3" t="s">
        <v>437</v>
      </c>
      <c r="E624" s="3" t="s">
        <v>486</v>
      </c>
      <c r="F624" s="3" t="s">
        <v>487</v>
      </c>
      <c r="G624" s="3">
        <v>2022</v>
      </c>
      <c r="H624" s="3">
        <v>2021</v>
      </c>
      <c r="I624" s="4">
        <v>140665</v>
      </c>
      <c r="J624" s="3" t="s">
        <v>247</v>
      </c>
      <c r="K624" s="4">
        <v>28286.45</v>
      </c>
      <c r="L624" s="4">
        <v>91439</v>
      </c>
      <c r="M624" s="3" t="s">
        <v>247</v>
      </c>
      <c r="N624" s="4">
        <v>18807.37</v>
      </c>
      <c r="O624" s="4">
        <v>91439</v>
      </c>
      <c r="P624" s="3" t="s">
        <v>247</v>
      </c>
      <c r="Q624" s="4">
        <v>19292.7</v>
      </c>
      <c r="R624" s="3">
        <v>-87.640391184598101</v>
      </c>
      <c r="S624" s="3">
        <v>41.9040188815938</v>
      </c>
      <c r="T624" s="3" t="s">
        <v>488</v>
      </c>
      <c r="U624" s="3" t="s">
        <v>33</v>
      </c>
      <c r="V624" s="3" t="s">
        <v>69</v>
      </c>
      <c r="W624" s="3" t="s">
        <v>249</v>
      </c>
      <c r="X624" s="3" t="s">
        <v>36</v>
      </c>
      <c r="Y624" s="3" t="s">
        <v>48</v>
      </c>
      <c r="Z624" s="3" t="s">
        <v>37</v>
      </c>
      <c r="AA624" s="8">
        <f>Table1[[#This Row],[2022 AV (BOR final)]]-Table1[[#This Row],[2021 AV (BOR final)]]</f>
        <v>-49226</v>
      </c>
      <c r="AB624" s="8">
        <f>Table1[[#This Row],[2023 AV (BOR final)]]-Table1[[#This Row],[2022 AV (BOR final)]]</f>
        <v>0</v>
      </c>
      <c r="AC624" s="8">
        <f>Table1[[#This Row],[2022 Tax Bill]]-Table1[[#This Row],[2021 Tax Bill]]</f>
        <v>-9479.0800000000017</v>
      </c>
      <c r="AD624" s="3">
        <f>COUNTIF(D:D,Table1[[#This Row],[Project Name]])</f>
        <v>14</v>
      </c>
      <c r="AE624" s="2">
        <f>IF(Table1[[#This Row],[Year Accepted]]=2022,Table1[[#This Row],[2021 AV (BOR final)]],Table1[[#This Row],[2022 AV (BOR final)]])</f>
        <v>140665</v>
      </c>
      <c r="AF624" s="2">
        <f>IF(Table1[[#This Row],[Year Accepted]]=2022,Table1[[#This Row],[2022 AV (BOR final)]],Table1[[#This Row],[2023 AV (BOR final)]])</f>
        <v>91439</v>
      </c>
      <c r="AG624" s="2">
        <f>IF(Table1[[#This Row],[Year Accepted]]=2022,Table1[[#This Row],[2021 Tax Bill]],Table1[[#This Row],[2022 Tax Bill]])</f>
        <v>28286.45</v>
      </c>
      <c r="AH624" s="2">
        <f>IF(Table1[[#This Row],[Year Accepted]]=2022,Table1[[#This Row],[2022 Tax Bill]],Table1[[#This Row],[2023 Tax Bill]])</f>
        <v>18807.37</v>
      </c>
    </row>
    <row r="625" spans="1:34" x14ac:dyDescent="0.25">
      <c r="A625" s="3" t="s">
        <v>25</v>
      </c>
      <c r="B625" s="3" t="s">
        <v>26</v>
      </c>
      <c r="C625" s="3" t="s">
        <v>243</v>
      </c>
      <c r="D625" s="3" t="s">
        <v>437</v>
      </c>
      <c r="E625" s="3" t="s">
        <v>3153</v>
      </c>
      <c r="F625" s="3" t="s">
        <v>3154</v>
      </c>
      <c r="G625" s="3">
        <v>2022</v>
      </c>
      <c r="H625" s="3">
        <v>2021</v>
      </c>
      <c r="I625" s="4">
        <v>121380</v>
      </c>
      <c r="J625" s="3" t="s">
        <v>247</v>
      </c>
      <c r="K625" s="4">
        <v>14645.04</v>
      </c>
      <c r="L625" s="4">
        <v>78901</v>
      </c>
      <c r="M625" s="3" t="s">
        <v>247</v>
      </c>
      <c r="N625" s="4">
        <v>9737.14</v>
      </c>
      <c r="O625" s="4">
        <v>78901</v>
      </c>
      <c r="P625" s="3" t="s">
        <v>247</v>
      </c>
      <c r="Q625" s="4">
        <v>9988.4</v>
      </c>
      <c r="R625" s="3">
        <v>-87.6409458920688</v>
      </c>
      <c r="S625" s="3">
        <v>41.904014074411897</v>
      </c>
      <c r="T625" s="3" t="s">
        <v>3155</v>
      </c>
      <c r="U625" s="3" t="s">
        <v>33</v>
      </c>
      <c r="V625" s="3" t="s">
        <v>69</v>
      </c>
      <c r="W625" s="3" t="s">
        <v>249</v>
      </c>
      <c r="X625" s="3" t="s">
        <v>36</v>
      </c>
      <c r="Y625" s="3" t="s">
        <v>48</v>
      </c>
      <c r="Z625" s="3" t="s">
        <v>37</v>
      </c>
      <c r="AA625" s="8">
        <f>Table1[[#This Row],[2022 AV (BOR final)]]-Table1[[#This Row],[2021 AV (BOR final)]]</f>
        <v>-42479</v>
      </c>
      <c r="AB625" s="8">
        <f>Table1[[#This Row],[2023 AV (BOR final)]]-Table1[[#This Row],[2022 AV (BOR final)]]</f>
        <v>0</v>
      </c>
      <c r="AC625" s="8">
        <f>Table1[[#This Row],[2022 Tax Bill]]-Table1[[#This Row],[2021 Tax Bill]]</f>
        <v>-4907.9000000000015</v>
      </c>
      <c r="AD625" s="3">
        <f>COUNTIF(D:D,Table1[[#This Row],[Project Name]])</f>
        <v>14</v>
      </c>
      <c r="AE625" s="2">
        <f>IF(Table1[[#This Row],[Year Accepted]]=2022,Table1[[#This Row],[2021 AV (BOR final)]],Table1[[#This Row],[2022 AV (BOR final)]])</f>
        <v>121380</v>
      </c>
      <c r="AF625" s="2">
        <f>IF(Table1[[#This Row],[Year Accepted]]=2022,Table1[[#This Row],[2022 AV (BOR final)]],Table1[[#This Row],[2023 AV (BOR final)]])</f>
        <v>78901</v>
      </c>
      <c r="AG625" s="2">
        <f>IF(Table1[[#This Row],[Year Accepted]]=2022,Table1[[#This Row],[2021 Tax Bill]],Table1[[#This Row],[2022 Tax Bill]])</f>
        <v>14645.04</v>
      </c>
      <c r="AH625" s="2">
        <f>IF(Table1[[#This Row],[Year Accepted]]=2022,Table1[[#This Row],[2022 Tax Bill]],Table1[[#This Row],[2023 Tax Bill]])</f>
        <v>9737.14</v>
      </c>
    </row>
    <row r="626" spans="1:34" x14ac:dyDescent="0.25">
      <c r="A626" s="3" t="s">
        <v>25</v>
      </c>
      <c r="B626" s="3" t="s">
        <v>26</v>
      </c>
      <c r="C626" s="3" t="s">
        <v>243</v>
      </c>
      <c r="D626" s="3" t="s">
        <v>437</v>
      </c>
      <c r="E626" s="3" t="s">
        <v>2979</v>
      </c>
      <c r="F626" s="3" t="s">
        <v>2980</v>
      </c>
      <c r="G626" s="3">
        <v>2022</v>
      </c>
      <c r="H626" s="3">
        <v>2021</v>
      </c>
      <c r="I626" s="4">
        <v>111953</v>
      </c>
      <c r="J626" s="3" t="s">
        <v>247</v>
      </c>
      <c r="K626" s="4">
        <v>18010.150000000001</v>
      </c>
      <c r="L626" s="4">
        <v>72773</v>
      </c>
      <c r="M626" s="3" t="s">
        <v>247</v>
      </c>
      <c r="N626" s="4">
        <v>11974.46</v>
      </c>
      <c r="O626" s="4">
        <v>72773</v>
      </c>
      <c r="P626" s="3" t="s">
        <v>247</v>
      </c>
      <c r="Q626" s="4">
        <v>12283.49</v>
      </c>
      <c r="R626" s="3">
        <v>-87.640818213299596</v>
      </c>
      <c r="S626" s="3">
        <v>41.903996695862602</v>
      </c>
      <c r="T626" s="3" t="s">
        <v>2981</v>
      </c>
      <c r="U626" s="3" t="s">
        <v>33</v>
      </c>
      <c r="V626" s="3" t="s">
        <v>69</v>
      </c>
      <c r="W626" s="3" t="s">
        <v>249</v>
      </c>
      <c r="X626" s="3" t="s">
        <v>36</v>
      </c>
      <c r="Y626" s="3" t="s">
        <v>48</v>
      </c>
      <c r="Z626" s="3" t="s">
        <v>37</v>
      </c>
      <c r="AA626" s="8">
        <f>Table1[[#This Row],[2022 AV (BOR final)]]-Table1[[#This Row],[2021 AV (BOR final)]]</f>
        <v>-39180</v>
      </c>
      <c r="AB626" s="8">
        <f>Table1[[#This Row],[2023 AV (BOR final)]]-Table1[[#This Row],[2022 AV (BOR final)]]</f>
        <v>0</v>
      </c>
      <c r="AC626" s="8">
        <f>Table1[[#This Row],[2022 Tax Bill]]-Table1[[#This Row],[2021 Tax Bill]]</f>
        <v>-6035.6900000000023</v>
      </c>
      <c r="AD626" s="3">
        <f>COUNTIF(D:D,Table1[[#This Row],[Project Name]])</f>
        <v>14</v>
      </c>
      <c r="AE626" s="2">
        <f>IF(Table1[[#This Row],[Year Accepted]]=2022,Table1[[#This Row],[2021 AV (BOR final)]],Table1[[#This Row],[2022 AV (BOR final)]])</f>
        <v>111953</v>
      </c>
      <c r="AF626" s="2">
        <f>IF(Table1[[#This Row],[Year Accepted]]=2022,Table1[[#This Row],[2022 AV (BOR final)]],Table1[[#This Row],[2023 AV (BOR final)]])</f>
        <v>72773</v>
      </c>
      <c r="AG626" s="2">
        <f>IF(Table1[[#This Row],[Year Accepted]]=2022,Table1[[#This Row],[2021 Tax Bill]],Table1[[#This Row],[2022 Tax Bill]])</f>
        <v>18010.150000000001</v>
      </c>
      <c r="AH626" s="2">
        <f>IF(Table1[[#This Row],[Year Accepted]]=2022,Table1[[#This Row],[2022 Tax Bill]],Table1[[#This Row],[2023 Tax Bill]])</f>
        <v>11974.46</v>
      </c>
    </row>
    <row r="627" spans="1:34" x14ac:dyDescent="0.25">
      <c r="A627" s="3" t="s">
        <v>25</v>
      </c>
      <c r="B627" s="3" t="s">
        <v>26</v>
      </c>
      <c r="C627" s="3" t="s">
        <v>243</v>
      </c>
      <c r="D627" s="3" t="s">
        <v>437</v>
      </c>
      <c r="E627" s="3" t="s">
        <v>469</v>
      </c>
      <c r="F627" s="3" t="s">
        <v>470</v>
      </c>
      <c r="G627" s="3">
        <v>2022</v>
      </c>
      <c r="H627" s="3">
        <v>2021</v>
      </c>
      <c r="I627" s="4">
        <v>107454</v>
      </c>
      <c r="J627" s="3" t="s">
        <v>247</v>
      </c>
      <c r="K627" s="4">
        <v>16205.98</v>
      </c>
      <c r="L627" s="4">
        <v>69849</v>
      </c>
      <c r="M627" s="3" t="s">
        <v>247</v>
      </c>
      <c r="N627" s="4">
        <v>10775.03</v>
      </c>
      <c r="O627" s="4">
        <v>69849</v>
      </c>
      <c r="P627" s="3" t="s">
        <v>247</v>
      </c>
      <c r="Q627" s="4">
        <v>11053.11</v>
      </c>
      <c r="R627" s="3">
        <v>-87.640696119632594</v>
      </c>
      <c r="S627" s="3">
        <v>41.903980101513</v>
      </c>
      <c r="T627" s="3" t="s">
        <v>471</v>
      </c>
      <c r="U627" s="3" t="s">
        <v>33</v>
      </c>
      <c r="V627" s="3" t="s">
        <v>69</v>
      </c>
      <c r="W627" s="3" t="s">
        <v>249</v>
      </c>
      <c r="X627" s="3" t="s">
        <v>36</v>
      </c>
      <c r="Y627" s="3" t="s">
        <v>48</v>
      </c>
      <c r="Z627" s="3" t="s">
        <v>37</v>
      </c>
      <c r="AA627" s="8">
        <f>Table1[[#This Row],[2022 AV (BOR final)]]-Table1[[#This Row],[2021 AV (BOR final)]]</f>
        <v>-37605</v>
      </c>
      <c r="AB627" s="8">
        <f>Table1[[#This Row],[2023 AV (BOR final)]]-Table1[[#This Row],[2022 AV (BOR final)]]</f>
        <v>0</v>
      </c>
      <c r="AC627" s="8">
        <f>Table1[[#This Row],[2022 Tax Bill]]-Table1[[#This Row],[2021 Tax Bill]]</f>
        <v>-5430.9499999999989</v>
      </c>
      <c r="AD627" s="3">
        <f>COUNTIF(D:D,Table1[[#This Row],[Project Name]])</f>
        <v>14</v>
      </c>
      <c r="AE627" s="2">
        <f>IF(Table1[[#This Row],[Year Accepted]]=2022,Table1[[#This Row],[2021 AV (BOR final)]],Table1[[#This Row],[2022 AV (BOR final)]])</f>
        <v>107454</v>
      </c>
      <c r="AF627" s="2">
        <f>IF(Table1[[#This Row],[Year Accepted]]=2022,Table1[[#This Row],[2022 AV (BOR final)]],Table1[[#This Row],[2023 AV (BOR final)]])</f>
        <v>69849</v>
      </c>
      <c r="AG627" s="2">
        <f>IF(Table1[[#This Row],[Year Accepted]]=2022,Table1[[#This Row],[2021 Tax Bill]],Table1[[#This Row],[2022 Tax Bill]])</f>
        <v>16205.98</v>
      </c>
      <c r="AH627" s="2">
        <f>IF(Table1[[#This Row],[Year Accepted]]=2022,Table1[[#This Row],[2022 Tax Bill]],Table1[[#This Row],[2023 Tax Bill]])</f>
        <v>10775.03</v>
      </c>
    </row>
    <row r="628" spans="1:34" x14ac:dyDescent="0.25">
      <c r="A628" s="3" t="s">
        <v>25</v>
      </c>
      <c r="B628" s="3" t="s">
        <v>26</v>
      </c>
      <c r="C628" s="3" t="s">
        <v>243</v>
      </c>
      <c r="D628" s="3" t="s">
        <v>437</v>
      </c>
      <c r="E628" s="3" t="s">
        <v>4553</v>
      </c>
      <c r="F628" s="3" t="s">
        <v>4554</v>
      </c>
      <c r="G628" s="3">
        <v>2022</v>
      </c>
      <c r="H628" s="3">
        <v>2021</v>
      </c>
      <c r="I628" s="4">
        <v>72674</v>
      </c>
      <c r="J628" s="3" t="s">
        <v>247</v>
      </c>
      <c r="K628" s="4">
        <v>10375.98</v>
      </c>
      <c r="L628" s="4">
        <v>47242</v>
      </c>
      <c r="M628" s="3" t="s">
        <v>247</v>
      </c>
      <c r="N628" s="4">
        <v>6898.91</v>
      </c>
      <c r="O628" s="4">
        <v>47242</v>
      </c>
      <c r="P628" s="3" t="s">
        <v>247</v>
      </c>
      <c r="Q628" s="4">
        <v>7077</v>
      </c>
      <c r="R628" s="3">
        <v>-87.640511586575798</v>
      </c>
      <c r="S628" s="3">
        <v>41.903955026430701</v>
      </c>
      <c r="T628" s="3" t="s">
        <v>4555</v>
      </c>
      <c r="U628" s="3" t="s">
        <v>33</v>
      </c>
      <c r="V628" s="3" t="s">
        <v>69</v>
      </c>
      <c r="W628" s="3" t="s">
        <v>249</v>
      </c>
      <c r="X628" s="3" t="s">
        <v>36</v>
      </c>
      <c r="Y628" s="3" t="s">
        <v>48</v>
      </c>
      <c r="Z628" s="3" t="s">
        <v>37</v>
      </c>
      <c r="AA628" s="8">
        <f>Table1[[#This Row],[2022 AV (BOR final)]]-Table1[[#This Row],[2021 AV (BOR final)]]</f>
        <v>-25432</v>
      </c>
      <c r="AB628" s="8">
        <f>Table1[[#This Row],[2023 AV (BOR final)]]-Table1[[#This Row],[2022 AV (BOR final)]]</f>
        <v>0</v>
      </c>
      <c r="AC628" s="8">
        <f>Table1[[#This Row],[2022 Tax Bill]]-Table1[[#This Row],[2021 Tax Bill]]</f>
        <v>-3477.0699999999997</v>
      </c>
      <c r="AD628" s="3">
        <f>COUNTIF(D:D,Table1[[#This Row],[Project Name]])</f>
        <v>14</v>
      </c>
      <c r="AE628" s="2">
        <f>IF(Table1[[#This Row],[Year Accepted]]=2022,Table1[[#This Row],[2021 AV (BOR final)]],Table1[[#This Row],[2022 AV (BOR final)]])</f>
        <v>72674</v>
      </c>
      <c r="AF628" s="2">
        <f>IF(Table1[[#This Row],[Year Accepted]]=2022,Table1[[#This Row],[2022 AV (BOR final)]],Table1[[#This Row],[2023 AV (BOR final)]])</f>
        <v>47242</v>
      </c>
      <c r="AG628" s="2">
        <f>IF(Table1[[#This Row],[Year Accepted]]=2022,Table1[[#This Row],[2021 Tax Bill]],Table1[[#This Row],[2022 Tax Bill]])</f>
        <v>10375.98</v>
      </c>
      <c r="AH628" s="2">
        <f>IF(Table1[[#This Row],[Year Accepted]]=2022,Table1[[#This Row],[2022 Tax Bill]],Table1[[#This Row],[2023 Tax Bill]])</f>
        <v>6898.91</v>
      </c>
    </row>
    <row r="629" spans="1:34" x14ac:dyDescent="0.25">
      <c r="A629" s="3" t="s">
        <v>25</v>
      </c>
      <c r="B629" s="3" t="s">
        <v>26</v>
      </c>
      <c r="C629" s="3" t="s">
        <v>243</v>
      </c>
      <c r="D629" s="3" t="s">
        <v>437</v>
      </c>
      <c r="E629" s="3" t="s">
        <v>5045</v>
      </c>
      <c r="F629" s="3" t="s">
        <v>5046</v>
      </c>
      <c r="G629" s="3">
        <v>2022</v>
      </c>
      <c r="H629" s="3">
        <v>2021</v>
      </c>
      <c r="I629" s="4">
        <v>120186</v>
      </c>
      <c r="J629" s="3" t="s">
        <v>247</v>
      </c>
      <c r="K629" s="4">
        <v>12084.14</v>
      </c>
      <c r="L629" s="4">
        <v>78127</v>
      </c>
      <c r="M629" s="3" t="s">
        <v>247</v>
      </c>
      <c r="N629" s="4">
        <v>8034.66</v>
      </c>
      <c r="O629" s="4">
        <v>78127</v>
      </c>
      <c r="P629" s="3" t="s">
        <v>247</v>
      </c>
      <c r="Q629" s="4">
        <v>8241.98</v>
      </c>
      <c r="R629" s="3">
        <v>-87.640312243187793</v>
      </c>
      <c r="S629" s="3">
        <v>41.903995902863599</v>
      </c>
      <c r="T629" s="3" t="s">
        <v>5047</v>
      </c>
      <c r="U629" s="3" t="s">
        <v>33</v>
      </c>
      <c r="V629" s="3" t="s">
        <v>69</v>
      </c>
      <c r="W629" s="3" t="s">
        <v>249</v>
      </c>
      <c r="X629" s="3" t="s">
        <v>36</v>
      </c>
      <c r="Y629" s="3" t="s">
        <v>48</v>
      </c>
      <c r="Z629" s="3" t="s">
        <v>37</v>
      </c>
      <c r="AA629" s="8">
        <f>Table1[[#This Row],[2022 AV (BOR final)]]-Table1[[#This Row],[2021 AV (BOR final)]]</f>
        <v>-42059</v>
      </c>
      <c r="AB629" s="8">
        <f>Table1[[#This Row],[2023 AV (BOR final)]]-Table1[[#This Row],[2022 AV (BOR final)]]</f>
        <v>0</v>
      </c>
      <c r="AC629" s="8">
        <f>Table1[[#This Row],[2022 Tax Bill]]-Table1[[#This Row],[2021 Tax Bill]]</f>
        <v>-4049.4799999999996</v>
      </c>
      <c r="AD629" s="3">
        <f>COUNTIF(D:D,Table1[[#This Row],[Project Name]])</f>
        <v>14</v>
      </c>
      <c r="AE629" s="2">
        <f>IF(Table1[[#This Row],[Year Accepted]]=2022,Table1[[#This Row],[2021 AV (BOR final)]],Table1[[#This Row],[2022 AV (BOR final)]])</f>
        <v>120186</v>
      </c>
      <c r="AF629" s="2">
        <f>IF(Table1[[#This Row],[Year Accepted]]=2022,Table1[[#This Row],[2022 AV (BOR final)]],Table1[[#This Row],[2023 AV (BOR final)]])</f>
        <v>78127</v>
      </c>
      <c r="AG629" s="2">
        <f>IF(Table1[[#This Row],[Year Accepted]]=2022,Table1[[#This Row],[2021 Tax Bill]],Table1[[#This Row],[2022 Tax Bill]])</f>
        <v>12084.14</v>
      </c>
      <c r="AH629" s="2">
        <f>IF(Table1[[#This Row],[Year Accepted]]=2022,Table1[[#This Row],[2022 Tax Bill]],Table1[[#This Row],[2023 Tax Bill]])</f>
        <v>8034.66</v>
      </c>
    </row>
    <row r="630" spans="1:34" x14ac:dyDescent="0.25">
      <c r="A630" s="3" t="s">
        <v>25</v>
      </c>
      <c r="B630" s="3" t="s">
        <v>26</v>
      </c>
      <c r="C630" s="3" t="s">
        <v>243</v>
      </c>
      <c r="D630" s="3" t="s">
        <v>437</v>
      </c>
      <c r="E630" s="3" t="s">
        <v>959</v>
      </c>
      <c r="F630" s="3" t="s">
        <v>960</v>
      </c>
      <c r="G630" s="3">
        <v>2022</v>
      </c>
      <c r="H630" s="3">
        <v>2021</v>
      </c>
      <c r="I630" s="4">
        <v>173965</v>
      </c>
      <c r="J630" s="3" t="s">
        <v>247</v>
      </c>
      <c r="K630" s="4">
        <v>29035.71</v>
      </c>
      <c r="L630" s="4">
        <v>113082</v>
      </c>
      <c r="M630" s="3" t="s">
        <v>247</v>
      </c>
      <c r="N630" s="4">
        <v>19304.96</v>
      </c>
      <c r="O630" s="4">
        <v>113082</v>
      </c>
      <c r="P630" s="3" t="s">
        <v>247</v>
      </c>
      <c r="Q630" s="4">
        <v>19803.12</v>
      </c>
      <c r="R630" s="3">
        <v>-87.6401336837217</v>
      </c>
      <c r="S630" s="3">
        <v>41.9039437387096</v>
      </c>
      <c r="T630" s="3" t="s">
        <v>961</v>
      </c>
      <c r="U630" s="3" t="s">
        <v>33</v>
      </c>
      <c r="V630" s="3" t="s">
        <v>69</v>
      </c>
      <c r="W630" s="3" t="s">
        <v>249</v>
      </c>
      <c r="X630" s="3" t="s">
        <v>36</v>
      </c>
      <c r="Y630" s="3" t="s">
        <v>48</v>
      </c>
      <c r="Z630" s="3" t="s">
        <v>37</v>
      </c>
      <c r="AA630" s="8">
        <f>Table1[[#This Row],[2022 AV (BOR final)]]-Table1[[#This Row],[2021 AV (BOR final)]]</f>
        <v>-60883</v>
      </c>
      <c r="AB630" s="8">
        <f>Table1[[#This Row],[2023 AV (BOR final)]]-Table1[[#This Row],[2022 AV (BOR final)]]</f>
        <v>0</v>
      </c>
      <c r="AC630" s="8">
        <f>Table1[[#This Row],[2022 Tax Bill]]-Table1[[#This Row],[2021 Tax Bill]]</f>
        <v>-9730.75</v>
      </c>
      <c r="AD630" s="3">
        <f>COUNTIF(D:D,Table1[[#This Row],[Project Name]])</f>
        <v>14</v>
      </c>
      <c r="AE630" s="2">
        <f>IF(Table1[[#This Row],[Year Accepted]]=2022,Table1[[#This Row],[2021 AV (BOR final)]],Table1[[#This Row],[2022 AV (BOR final)]])</f>
        <v>173965</v>
      </c>
      <c r="AF630" s="2">
        <f>IF(Table1[[#This Row],[Year Accepted]]=2022,Table1[[#This Row],[2022 AV (BOR final)]],Table1[[#This Row],[2023 AV (BOR final)]])</f>
        <v>113082</v>
      </c>
      <c r="AG630" s="2">
        <f>IF(Table1[[#This Row],[Year Accepted]]=2022,Table1[[#This Row],[2021 Tax Bill]],Table1[[#This Row],[2022 Tax Bill]])</f>
        <v>29035.71</v>
      </c>
      <c r="AH630" s="2">
        <f>IF(Table1[[#This Row],[Year Accepted]]=2022,Table1[[#This Row],[2022 Tax Bill]],Table1[[#This Row],[2023 Tax Bill]])</f>
        <v>19304.96</v>
      </c>
    </row>
    <row r="631" spans="1:34" x14ac:dyDescent="0.25">
      <c r="A631" s="3" t="s">
        <v>25</v>
      </c>
      <c r="B631" s="3" t="s">
        <v>26</v>
      </c>
      <c r="C631" s="3" t="s">
        <v>243</v>
      </c>
      <c r="D631" s="3" t="s">
        <v>437</v>
      </c>
      <c r="E631" s="3" t="s">
        <v>5097</v>
      </c>
      <c r="F631" s="3" t="s">
        <v>5098</v>
      </c>
      <c r="G631" s="3">
        <v>2022</v>
      </c>
      <c r="H631" s="3">
        <v>2021</v>
      </c>
      <c r="I631" s="4">
        <v>74819</v>
      </c>
      <c r="J631" s="3" t="s">
        <v>247</v>
      </c>
      <c r="K631" s="4">
        <v>11735.41</v>
      </c>
      <c r="L631" s="4">
        <v>48636</v>
      </c>
      <c r="M631" s="3" t="s">
        <v>247</v>
      </c>
      <c r="N631" s="4">
        <v>7802.78</v>
      </c>
      <c r="O631" s="4">
        <v>48636</v>
      </c>
      <c r="P631" s="3" t="s">
        <v>247</v>
      </c>
      <c r="Q631" s="4">
        <v>8004.15</v>
      </c>
      <c r="R631" s="3">
        <v>-87.6404928839424</v>
      </c>
      <c r="S631" s="3">
        <v>41.904160888703601</v>
      </c>
      <c r="T631" s="3" t="s">
        <v>5099</v>
      </c>
      <c r="U631" s="3" t="s">
        <v>33</v>
      </c>
      <c r="V631" s="3" t="s">
        <v>69</v>
      </c>
      <c r="W631" s="3" t="s">
        <v>249</v>
      </c>
      <c r="X631" s="3" t="s">
        <v>36</v>
      </c>
      <c r="Y631" s="3" t="s">
        <v>48</v>
      </c>
      <c r="Z631" s="3" t="s">
        <v>37</v>
      </c>
      <c r="AA631" s="8">
        <f>Table1[[#This Row],[2022 AV (BOR final)]]-Table1[[#This Row],[2021 AV (BOR final)]]</f>
        <v>-26183</v>
      </c>
      <c r="AB631" s="8">
        <f>Table1[[#This Row],[2023 AV (BOR final)]]-Table1[[#This Row],[2022 AV (BOR final)]]</f>
        <v>0</v>
      </c>
      <c r="AC631" s="8">
        <f>Table1[[#This Row],[2022 Tax Bill]]-Table1[[#This Row],[2021 Tax Bill]]</f>
        <v>-3932.63</v>
      </c>
      <c r="AD631" s="3">
        <f>COUNTIF(D:D,Table1[[#This Row],[Project Name]])</f>
        <v>14</v>
      </c>
      <c r="AE631" s="2">
        <f>IF(Table1[[#This Row],[Year Accepted]]=2022,Table1[[#This Row],[2021 AV (BOR final)]],Table1[[#This Row],[2022 AV (BOR final)]])</f>
        <v>74819</v>
      </c>
      <c r="AF631" s="2">
        <f>IF(Table1[[#This Row],[Year Accepted]]=2022,Table1[[#This Row],[2022 AV (BOR final)]],Table1[[#This Row],[2023 AV (BOR final)]])</f>
        <v>48636</v>
      </c>
      <c r="AG631" s="2">
        <f>IF(Table1[[#This Row],[Year Accepted]]=2022,Table1[[#This Row],[2021 Tax Bill]],Table1[[#This Row],[2022 Tax Bill]])</f>
        <v>11735.41</v>
      </c>
      <c r="AH631" s="2">
        <f>IF(Table1[[#This Row],[Year Accepted]]=2022,Table1[[#This Row],[2022 Tax Bill]],Table1[[#This Row],[2023 Tax Bill]])</f>
        <v>7802.78</v>
      </c>
    </row>
    <row r="632" spans="1:34" x14ac:dyDescent="0.25">
      <c r="A632" s="3" t="s">
        <v>25</v>
      </c>
      <c r="B632" s="3" t="s">
        <v>26</v>
      </c>
      <c r="C632" s="3" t="s">
        <v>243</v>
      </c>
      <c r="D632" s="3" t="s">
        <v>437</v>
      </c>
      <c r="E632" s="3" t="s">
        <v>1471</v>
      </c>
      <c r="F632" s="3" t="s">
        <v>1472</v>
      </c>
      <c r="G632" s="3">
        <v>2022</v>
      </c>
      <c r="H632" s="3">
        <v>2021</v>
      </c>
      <c r="I632" s="4">
        <v>74863</v>
      </c>
      <c r="J632" s="3" t="s">
        <v>247</v>
      </c>
      <c r="K632" s="4">
        <v>12495.02</v>
      </c>
      <c r="L632" s="4">
        <v>48665</v>
      </c>
      <c r="M632" s="3" t="s">
        <v>247</v>
      </c>
      <c r="N632" s="4">
        <v>8307.92</v>
      </c>
      <c r="O632" s="4">
        <v>48665</v>
      </c>
      <c r="P632" s="3" t="s">
        <v>247</v>
      </c>
      <c r="Q632" s="4">
        <v>8522.2900000000009</v>
      </c>
      <c r="R632" s="3">
        <v>-87.640593073149603</v>
      </c>
      <c r="S632" s="3">
        <v>41.903966100401298</v>
      </c>
      <c r="T632" s="3" t="s">
        <v>1473</v>
      </c>
      <c r="U632" s="3" t="s">
        <v>33</v>
      </c>
      <c r="V632" s="3" t="s">
        <v>69</v>
      </c>
      <c r="W632" s="3" t="s">
        <v>249</v>
      </c>
      <c r="X632" s="3" t="s">
        <v>36</v>
      </c>
      <c r="Y632" s="3" t="s">
        <v>48</v>
      </c>
      <c r="Z632" s="3" t="s">
        <v>37</v>
      </c>
      <c r="AA632" s="8">
        <f>Table1[[#This Row],[2022 AV (BOR final)]]-Table1[[#This Row],[2021 AV (BOR final)]]</f>
        <v>-26198</v>
      </c>
      <c r="AB632" s="8">
        <f>Table1[[#This Row],[2023 AV (BOR final)]]-Table1[[#This Row],[2022 AV (BOR final)]]</f>
        <v>0</v>
      </c>
      <c r="AC632" s="8">
        <f>Table1[[#This Row],[2022 Tax Bill]]-Table1[[#This Row],[2021 Tax Bill]]</f>
        <v>-4187.1000000000004</v>
      </c>
      <c r="AD632" s="3">
        <f>COUNTIF(D:D,Table1[[#This Row],[Project Name]])</f>
        <v>14</v>
      </c>
      <c r="AE632" s="2">
        <f>IF(Table1[[#This Row],[Year Accepted]]=2022,Table1[[#This Row],[2021 AV (BOR final)]],Table1[[#This Row],[2022 AV (BOR final)]])</f>
        <v>74863</v>
      </c>
      <c r="AF632" s="2">
        <f>IF(Table1[[#This Row],[Year Accepted]]=2022,Table1[[#This Row],[2022 AV (BOR final)]],Table1[[#This Row],[2023 AV (BOR final)]])</f>
        <v>48665</v>
      </c>
      <c r="AG632" s="2">
        <f>IF(Table1[[#This Row],[Year Accepted]]=2022,Table1[[#This Row],[2021 Tax Bill]],Table1[[#This Row],[2022 Tax Bill]])</f>
        <v>12495.02</v>
      </c>
      <c r="AH632" s="2">
        <f>IF(Table1[[#This Row],[Year Accepted]]=2022,Table1[[#This Row],[2022 Tax Bill]],Table1[[#This Row],[2023 Tax Bill]])</f>
        <v>8307.92</v>
      </c>
    </row>
    <row r="633" spans="1:34" x14ac:dyDescent="0.25">
      <c r="A633" s="3" t="s">
        <v>25</v>
      </c>
      <c r="B633" s="3" t="s">
        <v>26</v>
      </c>
      <c r="C633" s="3" t="s">
        <v>243</v>
      </c>
      <c r="D633" s="3" t="s">
        <v>244</v>
      </c>
      <c r="E633" s="3" t="s">
        <v>2131</v>
      </c>
      <c r="F633" s="3" t="s">
        <v>2132</v>
      </c>
      <c r="G633" s="3">
        <v>2022</v>
      </c>
      <c r="H633" s="3">
        <v>2021</v>
      </c>
      <c r="I633" s="4">
        <v>396464</v>
      </c>
      <c r="J633" s="3" t="s">
        <v>247</v>
      </c>
      <c r="K633" s="4">
        <v>53415.91</v>
      </c>
      <c r="L633" s="4">
        <v>257707</v>
      </c>
      <c r="M633" s="3" t="s">
        <v>247</v>
      </c>
      <c r="N633" s="4">
        <v>35513.870000000003</v>
      </c>
      <c r="O633" s="4">
        <v>257701</v>
      </c>
      <c r="P633" s="3" t="s">
        <v>247</v>
      </c>
      <c r="Q633" s="4">
        <v>36429.51</v>
      </c>
      <c r="R633" s="3">
        <v>-87.640695875835505</v>
      </c>
      <c r="S633" s="3">
        <v>41.903451799365698</v>
      </c>
      <c r="T633" s="3" t="s">
        <v>2133</v>
      </c>
      <c r="U633" s="3" t="s">
        <v>33</v>
      </c>
      <c r="V633" s="3" t="s">
        <v>69</v>
      </c>
      <c r="W633" s="3" t="s">
        <v>249</v>
      </c>
      <c r="X633" s="3" t="s">
        <v>36</v>
      </c>
      <c r="Y633" s="3" t="s">
        <v>48</v>
      </c>
      <c r="Z633" s="3" t="s">
        <v>37</v>
      </c>
      <c r="AA633" s="8">
        <f>Table1[[#This Row],[2022 AV (BOR final)]]-Table1[[#This Row],[2021 AV (BOR final)]]</f>
        <v>-138757</v>
      </c>
      <c r="AB633" s="8">
        <f>Table1[[#This Row],[2023 AV (BOR final)]]-Table1[[#This Row],[2022 AV (BOR final)]]</f>
        <v>-6</v>
      </c>
      <c r="AC633" s="8">
        <f>Table1[[#This Row],[2022 Tax Bill]]-Table1[[#This Row],[2021 Tax Bill]]</f>
        <v>-17902.04</v>
      </c>
      <c r="AD633" s="3">
        <f>COUNTIF(D:D,Table1[[#This Row],[Project Name]])</f>
        <v>9</v>
      </c>
      <c r="AE633" s="2">
        <f>IF(Table1[[#This Row],[Year Accepted]]=2022,Table1[[#This Row],[2021 AV (BOR final)]],Table1[[#This Row],[2022 AV (BOR final)]])</f>
        <v>396464</v>
      </c>
      <c r="AF633" s="2">
        <f>IF(Table1[[#This Row],[Year Accepted]]=2022,Table1[[#This Row],[2022 AV (BOR final)]],Table1[[#This Row],[2023 AV (BOR final)]])</f>
        <v>257707</v>
      </c>
      <c r="AG633" s="2">
        <f>IF(Table1[[#This Row],[Year Accepted]]=2022,Table1[[#This Row],[2021 Tax Bill]],Table1[[#This Row],[2022 Tax Bill]])</f>
        <v>53415.91</v>
      </c>
      <c r="AH633" s="2">
        <f>IF(Table1[[#This Row],[Year Accepted]]=2022,Table1[[#This Row],[2022 Tax Bill]],Table1[[#This Row],[2023 Tax Bill]])</f>
        <v>35513.870000000003</v>
      </c>
    </row>
    <row r="634" spans="1:34" x14ac:dyDescent="0.25">
      <c r="A634" s="3" t="s">
        <v>25</v>
      </c>
      <c r="B634" s="3" t="s">
        <v>26</v>
      </c>
      <c r="C634" s="3" t="s">
        <v>243</v>
      </c>
      <c r="D634" s="3" t="s">
        <v>244</v>
      </c>
      <c r="E634" s="3" t="s">
        <v>3322</v>
      </c>
      <c r="F634" s="3" t="s">
        <v>3323</v>
      </c>
      <c r="G634" s="3">
        <v>2022</v>
      </c>
      <c r="H634" s="3">
        <v>2021</v>
      </c>
      <c r="I634" s="4">
        <v>13877</v>
      </c>
      <c r="J634" s="3" t="s">
        <v>247</v>
      </c>
      <c r="K634" s="4">
        <v>1618.49</v>
      </c>
      <c r="L634" s="4">
        <v>9020</v>
      </c>
      <c r="M634" s="3" t="s">
        <v>247</v>
      </c>
      <c r="N634" s="4">
        <v>1076.05</v>
      </c>
      <c r="O634" s="4">
        <v>9019</v>
      </c>
      <c r="P634" s="3" t="s">
        <v>247</v>
      </c>
      <c r="Q634" s="4">
        <v>1103.7</v>
      </c>
      <c r="R634" s="3">
        <v>-87.640586533629403</v>
      </c>
      <c r="S634" s="3">
        <v>41.903122633489701</v>
      </c>
      <c r="T634" s="3" t="s">
        <v>3324</v>
      </c>
      <c r="U634" s="3" t="s">
        <v>33</v>
      </c>
      <c r="V634" s="3" t="s">
        <v>69</v>
      </c>
      <c r="W634" s="3" t="s">
        <v>249</v>
      </c>
      <c r="X634" s="3" t="s">
        <v>36</v>
      </c>
      <c r="Y634" s="3" t="s">
        <v>48</v>
      </c>
      <c r="Z634" s="3" t="s">
        <v>37</v>
      </c>
      <c r="AA634" s="8">
        <f>Table1[[#This Row],[2022 AV (BOR final)]]-Table1[[#This Row],[2021 AV (BOR final)]]</f>
        <v>-4857</v>
      </c>
      <c r="AB634" s="8">
        <f>Table1[[#This Row],[2023 AV (BOR final)]]-Table1[[#This Row],[2022 AV (BOR final)]]</f>
        <v>-1</v>
      </c>
      <c r="AC634" s="8">
        <f>Table1[[#This Row],[2022 Tax Bill]]-Table1[[#This Row],[2021 Tax Bill]]</f>
        <v>-542.44000000000005</v>
      </c>
      <c r="AD634" s="3">
        <f>COUNTIF(D:D,Table1[[#This Row],[Project Name]])</f>
        <v>9</v>
      </c>
      <c r="AE634" s="2">
        <f>IF(Table1[[#This Row],[Year Accepted]]=2022,Table1[[#This Row],[2021 AV (BOR final)]],Table1[[#This Row],[2022 AV (BOR final)]])</f>
        <v>13877</v>
      </c>
      <c r="AF634" s="2">
        <f>IF(Table1[[#This Row],[Year Accepted]]=2022,Table1[[#This Row],[2022 AV (BOR final)]],Table1[[#This Row],[2023 AV (BOR final)]])</f>
        <v>9020</v>
      </c>
      <c r="AG634" s="2">
        <f>IF(Table1[[#This Row],[Year Accepted]]=2022,Table1[[#This Row],[2021 Tax Bill]],Table1[[#This Row],[2022 Tax Bill]])</f>
        <v>1618.49</v>
      </c>
      <c r="AH634" s="2">
        <f>IF(Table1[[#This Row],[Year Accepted]]=2022,Table1[[#This Row],[2022 Tax Bill]],Table1[[#This Row],[2023 Tax Bill]])</f>
        <v>1076.05</v>
      </c>
    </row>
    <row r="635" spans="1:34" x14ac:dyDescent="0.25">
      <c r="A635" s="3" t="s">
        <v>25</v>
      </c>
      <c r="B635" s="3" t="s">
        <v>26</v>
      </c>
      <c r="C635" s="3" t="s">
        <v>243</v>
      </c>
      <c r="D635" s="3" t="s">
        <v>244</v>
      </c>
      <c r="E635" s="3" t="s">
        <v>1876</v>
      </c>
      <c r="F635" s="3" t="s">
        <v>1877</v>
      </c>
      <c r="G635" s="3">
        <v>2022</v>
      </c>
      <c r="H635" s="3">
        <v>2021</v>
      </c>
      <c r="I635" s="4">
        <v>10315</v>
      </c>
      <c r="J635" s="3" t="s">
        <v>247</v>
      </c>
      <c r="K635" s="4">
        <v>1203.0899999999999</v>
      </c>
      <c r="L635" s="4">
        <v>6704</v>
      </c>
      <c r="M635" s="3" t="s">
        <v>247</v>
      </c>
      <c r="N635" s="4">
        <v>799.72</v>
      </c>
      <c r="O635" s="4">
        <v>6703</v>
      </c>
      <c r="P635" s="3" t="s">
        <v>247</v>
      </c>
      <c r="Q635" s="4">
        <v>820.28</v>
      </c>
      <c r="R635" s="3">
        <v>-87.640651416968396</v>
      </c>
      <c r="S635" s="3">
        <v>41.903122022538902</v>
      </c>
      <c r="T635" s="3" t="s">
        <v>1878</v>
      </c>
      <c r="U635" s="3" t="s">
        <v>33</v>
      </c>
      <c r="V635" s="3" t="s">
        <v>69</v>
      </c>
      <c r="W635" s="3" t="s">
        <v>249</v>
      </c>
      <c r="X635" s="3" t="s">
        <v>36</v>
      </c>
      <c r="Y635" s="3" t="s">
        <v>48</v>
      </c>
      <c r="Z635" s="3" t="s">
        <v>37</v>
      </c>
      <c r="AA635" s="8">
        <f>Table1[[#This Row],[2022 AV (BOR final)]]-Table1[[#This Row],[2021 AV (BOR final)]]</f>
        <v>-3611</v>
      </c>
      <c r="AB635" s="8">
        <f>Table1[[#This Row],[2023 AV (BOR final)]]-Table1[[#This Row],[2022 AV (BOR final)]]</f>
        <v>-1</v>
      </c>
      <c r="AC635" s="8">
        <f>Table1[[#This Row],[2022 Tax Bill]]-Table1[[#This Row],[2021 Tax Bill]]</f>
        <v>-403.36999999999989</v>
      </c>
      <c r="AD635" s="3">
        <f>COUNTIF(D:D,Table1[[#This Row],[Project Name]])</f>
        <v>9</v>
      </c>
      <c r="AE635" s="2">
        <f>IF(Table1[[#This Row],[Year Accepted]]=2022,Table1[[#This Row],[2021 AV (BOR final)]],Table1[[#This Row],[2022 AV (BOR final)]])</f>
        <v>10315</v>
      </c>
      <c r="AF635" s="2">
        <f>IF(Table1[[#This Row],[Year Accepted]]=2022,Table1[[#This Row],[2022 AV (BOR final)]],Table1[[#This Row],[2023 AV (BOR final)]])</f>
        <v>6704</v>
      </c>
      <c r="AG635" s="2">
        <f>IF(Table1[[#This Row],[Year Accepted]]=2022,Table1[[#This Row],[2021 Tax Bill]],Table1[[#This Row],[2022 Tax Bill]])</f>
        <v>1203.0899999999999</v>
      </c>
      <c r="AH635" s="2">
        <f>IF(Table1[[#This Row],[Year Accepted]]=2022,Table1[[#This Row],[2022 Tax Bill]],Table1[[#This Row],[2023 Tax Bill]])</f>
        <v>799.72</v>
      </c>
    </row>
    <row r="636" spans="1:34" x14ac:dyDescent="0.25">
      <c r="A636" s="3" t="s">
        <v>25</v>
      </c>
      <c r="B636" s="3" t="s">
        <v>26</v>
      </c>
      <c r="C636" s="3" t="s">
        <v>243</v>
      </c>
      <c r="D636" s="3" t="s">
        <v>244</v>
      </c>
      <c r="E636" s="3" t="s">
        <v>5317</v>
      </c>
      <c r="F636" s="3" t="s">
        <v>5318</v>
      </c>
      <c r="G636" s="3">
        <v>2022</v>
      </c>
      <c r="H636" s="3">
        <v>2021</v>
      </c>
      <c r="I636" s="4">
        <v>9591</v>
      </c>
      <c r="J636" s="3" t="s">
        <v>247</v>
      </c>
      <c r="K636" s="4">
        <v>1118.6400000000001</v>
      </c>
      <c r="L636" s="4">
        <v>6234</v>
      </c>
      <c r="M636" s="3" t="s">
        <v>247</v>
      </c>
      <c r="N636" s="4">
        <v>743.67</v>
      </c>
      <c r="O636" s="4">
        <v>6233</v>
      </c>
      <c r="P636" s="3" t="s">
        <v>247</v>
      </c>
      <c r="Q636" s="4">
        <v>762.78</v>
      </c>
      <c r="R636" s="3">
        <v>-87.640704920627002</v>
      </c>
      <c r="S636" s="3">
        <v>41.903118499262497</v>
      </c>
      <c r="T636" s="3" t="s">
        <v>5319</v>
      </c>
      <c r="U636" s="3" t="s">
        <v>33</v>
      </c>
      <c r="V636" s="3" t="s">
        <v>69</v>
      </c>
      <c r="W636" s="3" t="s">
        <v>249</v>
      </c>
      <c r="X636" s="3" t="s">
        <v>36</v>
      </c>
      <c r="Y636" s="3" t="s">
        <v>48</v>
      </c>
      <c r="Z636" s="3" t="s">
        <v>37</v>
      </c>
      <c r="AA636" s="8">
        <f>Table1[[#This Row],[2022 AV (BOR final)]]-Table1[[#This Row],[2021 AV (BOR final)]]</f>
        <v>-3357</v>
      </c>
      <c r="AB636" s="8">
        <f>Table1[[#This Row],[2023 AV (BOR final)]]-Table1[[#This Row],[2022 AV (BOR final)]]</f>
        <v>-1</v>
      </c>
      <c r="AC636" s="8">
        <f>Table1[[#This Row],[2022 Tax Bill]]-Table1[[#This Row],[2021 Tax Bill]]</f>
        <v>-374.97000000000014</v>
      </c>
      <c r="AD636" s="3">
        <f>COUNTIF(D:D,Table1[[#This Row],[Project Name]])</f>
        <v>9</v>
      </c>
      <c r="AE636" s="2">
        <f>IF(Table1[[#This Row],[Year Accepted]]=2022,Table1[[#This Row],[2021 AV (BOR final)]],Table1[[#This Row],[2022 AV (BOR final)]])</f>
        <v>9591</v>
      </c>
      <c r="AF636" s="2">
        <f>IF(Table1[[#This Row],[Year Accepted]]=2022,Table1[[#This Row],[2022 AV (BOR final)]],Table1[[#This Row],[2023 AV (BOR final)]])</f>
        <v>6234</v>
      </c>
      <c r="AG636" s="2">
        <f>IF(Table1[[#This Row],[Year Accepted]]=2022,Table1[[#This Row],[2021 Tax Bill]],Table1[[#This Row],[2022 Tax Bill]])</f>
        <v>1118.6400000000001</v>
      </c>
      <c r="AH636" s="2">
        <f>IF(Table1[[#This Row],[Year Accepted]]=2022,Table1[[#This Row],[2022 Tax Bill]],Table1[[#This Row],[2023 Tax Bill]])</f>
        <v>743.67</v>
      </c>
    </row>
    <row r="637" spans="1:34" x14ac:dyDescent="0.25">
      <c r="A637" s="3" t="s">
        <v>25</v>
      </c>
      <c r="B637" s="3" t="s">
        <v>26</v>
      </c>
      <c r="C637" s="3" t="s">
        <v>243</v>
      </c>
      <c r="D637" s="3" t="s">
        <v>244</v>
      </c>
      <c r="E637" s="3" t="s">
        <v>2201</v>
      </c>
      <c r="F637" s="3" t="s">
        <v>2202</v>
      </c>
      <c r="G637" s="3">
        <v>2022</v>
      </c>
      <c r="H637" s="3">
        <v>2021</v>
      </c>
      <c r="I637" s="4">
        <v>10916</v>
      </c>
      <c r="J637" s="3" t="s">
        <v>247</v>
      </c>
      <c r="K637" s="4">
        <v>1273.1600000000001</v>
      </c>
      <c r="L637" s="4">
        <v>7095</v>
      </c>
      <c r="M637" s="3" t="s">
        <v>247</v>
      </c>
      <c r="N637" s="4">
        <v>846.42</v>
      </c>
      <c r="O637" s="4">
        <v>7094</v>
      </c>
      <c r="P637" s="3" t="s">
        <v>247</v>
      </c>
      <c r="Q637" s="4">
        <v>868.15</v>
      </c>
      <c r="R637" s="3">
        <v>-87.640759868943704</v>
      </c>
      <c r="S637" s="3">
        <v>41.903122586582803</v>
      </c>
      <c r="T637" s="3" t="s">
        <v>2203</v>
      </c>
      <c r="U637" s="3" t="s">
        <v>33</v>
      </c>
      <c r="V637" s="3" t="s">
        <v>69</v>
      </c>
      <c r="W637" s="3" t="s">
        <v>249</v>
      </c>
      <c r="X637" s="3" t="s">
        <v>36</v>
      </c>
      <c r="Y637" s="3" t="s">
        <v>48</v>
      </c>
      <c r="Z637" s="3" t="s">
        <v>37</v>
      </c>
      <c r="AA637" s="8">
        <f>Table1[[#This Row],[2022 AV (BOR final)]]-Table1[[#This Row],[2021 AV (BOR final)]]</f>
        <v>-3821</v>
      </c>
      <c r="AB637" s="8">
        <f>Table1[[#This Row],[2023 AV (BOR final)]]-Table1[[#This Row],[2022 AV (BOR final)]]</f>
        <v>-1</v>
      </c>
      <c r="AC637" s="8">
        <f>Table1[[#This Row],[2022 Tax Bill]]-Table1[[#This Row],[2021 Tax Bill]]</f>
        <v>-426.74000000000012</v>
      </c>
      <c r="AD637" s="3">
        <f>COUNTIF(D:D,Table1[[#This Row],[Project Name]])</f>
        <v>9</v>
      </c>
      <c r="AE637" s="2">
        <f>IF(Table1[[#This Row],[Year Accepted]]=2022,Table1[[#This Row],[2021 AV (BOR final)]],Table1[[#This Row],[2022 AV (BOR final)]])</f>
        <v>10916</v>
      </c>
      <c r="AF637" s="2">
        <f>IF(Table1[[#This Row],[Year Accepted]]=2022,Table1[[#This Row],[2022 AV (BOR final)]],Table1[[#This Row],[2023 AV (BOR final)]])</f>
        <v>7095</v>
      </c>
      <c r="AG637" s="2">
        <f>IF(Table1[[#This Row],[Year Accepted]]=2022,Table1[[#This Row],[2021 Tax Bill]],Table1[[#This Row],[2022 Tax Bill]])</f>
        <v>1273.1600000000001</v>
      </c>
      <c r="AH637" s="2">
        <f>IF(Table1[[#This Row],[Year Accepted]]=2022,Table1[[#This Row],[2022 Tax Bill]],Table1[[#This Row],[2023 Tax Bill]])</f>
        <v>846.42</v>
      </c>
    </row>
    <row r="638" spans="1:34" x14ac:dyDescent="0.25">
      <c r="A638" s="3" t="s">
        <v>25</v>
      </c>
      <c r="B638" s="3" t="s">
        <v>26</v>
      </c>
      <c r="C638" s="3" t="s">
        <v>243</v>
      </c>
      <c r="D638" s="3" t="s">
        <v>244</v>
      </c>
      <c r="E638" s="3" t="s">
        <v>245</v>
      </c>
      <c r="F638" s="3" t="s">
        <v>246</v>
      </c>
      <c r="G638" s="3">
        <v>2022</v>
      </c>
      <c r="H638" s="3">
        <v>2021</v>
      </c>
      <c r="I638" s="4">
        <v>15040</v>
      </c>
      <c r="J638" s="3" t="s">
        <v>247</v>
      </c>
      <c r="K638" s="4">
        <v>1754.16</v>
      </c>
      <c r="L638" s="4">
        <v>9776</v>
      </c>
      <c r="M638" s="3" t="s">
        <v>247</v>
      </c>
      <c r="N638" s="4">
        <v>1166.23</v>
      </c>
      <c r="O638" s="4">
        <v>9775</v>
      </c>
      <c r="P638" s="3" t="s">
        <v>247</v>
      </c>
      <c r="Q638" s="4">
        <v>1196.21</v>
      </c>
      <c r="R638" s="3">
        <v>-87.640829937301405</v>
      </c>
      <c r="S638" s="3">
        <v>41.903118273921301</v>
      </c>
      <c r="T638" s="3" t="s">
        <v>248</v>
      </c>
      <c r="U638" s="3" t="s">
        <v>33</v>
      </c>
      <c r="V638" s="3" t="s">
        <v>69</v>
      </c>
      <c r="W638" s="3" t="s">
        <v>249</v>
      </c>
      <c r="X638" s="3" t="s">
        <v>36</v>
      </c>
      <c r="Y638" s="3" t="s">
        <v>48</v>
      </c>
      <c r="Z638" s="3" t="s">
        <v>37</v>
      </c>
      <c r="AA638" s="8">
        <f>Table1[[#This Row],[2022 AV (BOR final)]]-Table1[[#This Row],[2021 AV (BOR final)]]</f>
        <v>-5264</v>
      </c>
      <c r="AB638" s="8">
        <f>Table1[[#This Row],[2023 AV (BOR final)]]-Table1[[#This Row],[2022 AV (BOR final)]]</f>
        <v>-1</v>
      </c>
      <c r="AC638" s="8">
        <f>Table1[[#This Row],[2022 Tax Bill]]-Table1[[#This Row],[2021 Tax Bill]]</f>
        <v>-587.93000000000006</v>
      </c>
      <c r="AD638" s="3">
        <f>COUNTIF(D:D,Table1[[#This Row],[Project Name]])</f>
        <v>9</v>
      </c>
      <c r="AE638" s="2">
        <f>IF(Table1[[#This Row],[Year Accepted]]=2022,Table1[[#This Row],[2021 AV (BOR final)]],Table1[[#This Row],[2022 AV (BOR final)]])</f>
        <v>15040</v>
      </c>
      <c r="AF638" s="2">
        <f>IF(Table1[[#This Row],[Year Accepted]]=2022,Table1[[#This Row],[2022 AV (BOR final)]],Table1[[#This Row],[2023 AV (BOR final)]])</f>
        <v>9776</v>
      </c>
      <c r="AG638" s="2">
        <f>IF(Table1[[#This Row],[Year Accepted]]=2022,Table1[[#This Row],[2021 Tax Bill]],Table1[[#This Row],[2022 Tax Bill]])</f>
        <v>1754.16</v>
      </c>
      <c r="AH638" s="2">
        <f>IF(Table1[[#This Row],[Year Accepted]]=2022,Table1[[#This Row],[2022 Tax Bill]],Table1[[#This Row],[2023 Tax Bill]])</f>
        <v>1166.23</v>
      </c>
    </row>
    <row r="639" spans="1:34" x14ac:dyDescent="0.25">
      <c r="A639" s="3" t="s">
        <v>25</v>
      </c>
      <c r="B639" s="3" t="s">
        <v>26</v>
      </c>
      <c r="C639" s="3" t="s">
        <v>243</v>
      </c>
      <c r="D639" s="3" t="s">
        <v>244</v>
      </c>
      <c r="E639" s="3" t="s">
        <v>3707</v>
      </c>
      <c r="F639" s="3" t="s">
        <v>3708</v>
      </c>
      <c r="G639" s="3">
        <v>2022</v>
      </c>
      <c r="H639" s="3">
        <v>2021</v>
      </c>
      <c r="I639" s="4">
        <v>11714</v>
      </c>
      <c r="J639" s="3" t="s">
        <v>247</v>
      </c>
      <c r="K639" s="4">
        <v>1366.25</v>
      </c>
      <c r="L639" s="4">
        <v>7614</v>
      </c>
      <c r="M639" s="3" t="s">
        <v>247</v>
      </c>
      <c r="N639" s="4">
        <v>908.31</v>
      </c>
      <c r="O639" s="4">
        <v>7613</v>
      </c>
      <c r="P639" s="3" t="s">
        <v>247</v>
      </c>
      <c r="Q639" s="4">
        <v>931.63</v>
      </c>
      <c r="R639" s="3">
        <v>-87.640902186709795</v>
      </c>
      <c r="S639" s="3">
        <v>41.9031186725692</v>
      </c>
      <c r="T639" s="3" t="s">
        <v>3709</v>
      </c>
      <c r="U639" s="3" t="s">
        <v>33</v>
      </c>
      <c r="V639" s="3" t="s">
        <v>69</v>
      </c>
      <c r="W639" s="3" t="s">
        <v>249</v>
      </c>
      <c r="X639" s="3" t="s">
        <v>36</v>
      </c>
      <c r="Y639" s="3" t="s">
        <v>48</v>
      </c>
      <c r="Z639" s="3" t="s">
        <v>37</v>
      </c>
      <c r="AA639" s="8">
        <f>Table1[[#This Row],[2022 AV (BOR final)]]-Table1[[#This Row],[2021 AV (BOR final)]]</f>
        <v>-4100</v>
      </c>
      <c r="AB639" s="8">
        <f>Table1[[#This Row],[2023 AV (BOR final)]]-Table1[[#This Row],[2022 AV (BOR final)]]</f>
        <v>-1</v>
      </c>
      <c r="AC639" s="8">
        <f>Table1[[#This Row],[2022 Tax Bill]]-Table1[[#This Row],[2021 Tax Bill]]</f>
        <v>-457.94000000000005</v>
      </c>
      <c r="AD639" s="3">
        <f>COUNTIF(D:D,Table1[[#This Row],[Project Name]])</f>
        <v>9</v>
      </c>
      <c r="AE639" s="2">
        <f>IF(Table1[[#This Row],[Year Accepted]]=2022,Table1[[#This Row],[2021 AV (BOR final)]],Table1[[#This Row],[2022 AV (BOR final)]])</f>
        <v>11714</v>
      </c>
      <c r="AF639" s="2">
        <f>IF(Table1[[#This Row],[Year Accepted]]=2022,Table1[[#This Row],[2022 AV (BOR final)]],Table1[[#This Row],[2023 AV (BOR final)]])</f>
        <v>7614</v>
      </c>
      <c r="AG639" s="2">
        <f>IF(Table1[[#This Row],[Year Accepted]]=2022,Table1[[#This Row],[2021 Tax Bill]],Table1[[#This Row],[2022 Tax Bill]])</f>
        <v>1366.25</v>
      </c>
      <c r="AH639" s="2">
        <f>IF(Table1[[#This Row],[Year Accepted]]=2022,Table1[[#This Row],[2022 Tax Bill]],Table1[[#This Row],[2023 Tax Bill]])</f>
        <v>908.31</v>
      </c>
    </row>
    <row r="640" spans="1:34" x14ac:dyDescent="0.25">
      <c r="A640" s="3" t="s">
        <v>25</v>
      </c>
      <c r="B640" s="3" t="s">
        <v>26</v>
      </c>
      <c r="C640" s="3" t="s">
        <v>243</v>
      </c>
      <c r="D640" s="3" t="s">
        <v>244</v>
      </c>
      <c r="E640" s="3" t="s">
        <v>3496</v>
      </c>
      <c r="F640" s="3" t="s">
        <v>3497</v>
      </c>
      <c r="G640" s="3">
        <v>2022</v>
      </c>
      <c r="H640" s="3">
        <v>2021</v>
      </c>
      <c r="I640" s="4">
        <v>10241</v>
      </c>
      <c r="J640" s="3" t="s">
        <v>247</v>
      </c>
      <c r="K640" s="4">
        <v>1194.44</v>
      </c>
      <c r="L640" s="4">
        <v>6657</v>
      </c>
      <c r="M640" s="3" t="s">
        <v>247</v>
      </c>
      <c r="N640" s="4">
        <v>794.15</v>
      </c>
      <c r="O640" s="4">
        <v>6656</v>
      </c>
      <c r="P640" s="3" t="s">
        <v>247</v>
      </c>
      <c r="Q640" s="4">
        <v>814.5</v>
      </c>
      <c r="R640" s="3">
        <v>-87.640961244200497</v>
      </c>
      <c r="S640" s="3">
        <v>41.903117261854398</v>
      </c>
      <c r="T640" s="3" t="s">
        <v>3498</v>
      </c>
      <c r="U640" s="3" t="s">
        <v>33</v>
      </c>
      <c r="V640" s="3" t="s">
        <v>69</v>
      </c>
      <c r="W640" s="3" t="s">
        <v>249</v>
      </c>
      <c r="X640" s="3" t="s">
        <v>36</v>
      </c>
      <c r="Y640" s="3" t="s">
        <v>48</v>
      </c>
      <c r="Z640" s="3" t="s">
        <v>37</v>
      </c>
      <c r="AA640" s="8">
        <f>Table1[[#This Row],[2022 AV (BOR final)]]-Table1[[#This Row],[2021 AV (BOR final)]]</f>
        <v>-3584</v>
      </c>
      <c r="AB640" s="8">
        <f>Table1[[#This Row],[2023 AV (BOR final)]]-Table1[[#This Row],[2022 AV (BOR final)]]</f>
        <v>-1</v>
      </c>
      <c r="AC640" s="8">
        <f>Table1[[#This Row],[2022 Tax Bill]]-Table1[[#This Row],[2021 Tax Bill]]</f>
        <v>-400.29000000000008</v>
      </c>
      <c r="AD640" s="3">
        <f>COUNTIF(D:D,Table1[[#This Row],[Project Name]])</f>
        <v>9</v>
      </c>
      <c r="AE640" s="2">
        <f>IF(Table1[[#This Row],[Year Accepted]]=2022,Table1[[#This Row],[2021 AV (BOR final)]],Table1[[#This Row],[2022 AV (BOR final)]])</f>
        <v>10241</v>
      </c>
      <c r="AF640" s="2">
        <f>IF(Table1[[#This Row],[Year Accepted]]=2022,Table1[[#This Row],[2022 AV (BOR final)]],Table1[[#This Row],[2023 AV (BOR final)]])</f>
        <v>6657</v>
      </c>
      <c r="AG640" s="2">
        <f>IF(Table1[[#This Row],[Year Accepted]]=2022,Table1[[#This Row],[2021 Tax Bill]],Table1[[#This Row],[2022 Tax Bill]])</f>
        <v>1194.44</v>
      </c>
      <c r="AH640" s="2">
        <f>IF(Table1[[#This Row],[Year Accepted]]=2022,Table1[[#This Row],[2022 Tax Bill]],Table1[[#This Row],[2023 Tax Bill]])</f>
        <v>794.15</v>
      </c>
    </row>
    <row r="641" spans="1:34" x14ac:dyDescent="0.25">
      <c r="A641" s="3" t="s">
        <v>25</v>
      </c>
      <c r="B641" s="3" t="s">
        <v>26</v>
      </c>
      <c r="C641" s="3" t="s">
        <v>243</v>
      </c>
      <c r="D641" s="3" t="s">
        <v>244</v>
      </c>
      <c r="E641" s="3" t="s">
        <v>732</v>
      </c>
      <c r="F641" s="3" t="s">
        <v>733</v>
      </c>
      <c r="G641" s="3">
        <v>2022</v>
      </c>
      <c r="H641" s="3">
        <v>2021</v>
      </c>
      <c r="I641" s="4">
        <v>19320</v>
      </c>
      <c r="J641" s="3" t="s">
        <v>247</v>
      </c>
      <c r="K641" s="4">
        <v>2253.3200000000002</v>
      </c>
      <c r="L641" s="4">
        <v>12559</v>
      </c>
      <c r="M641" s="3" t="s">
        <v>247</v>
      </c>
      <c r="N641" s="4">
        <v>1498.25</v>
      </c>
      <c r="O641" s="4">
        <v>12557</v>
      </c>
      <c r="P641" s="3" t="s">
        <v>247</v>
      </c>
      <c r="Q641" s="4">
        <v>1536.68</v>
      </c>
      <c r="R641" s="3">
        <v>-87.641040272396594</v>
      </c>
      <c r="S641" s="3">
        <v>41.903116335287798</v>
      </c>
      <c r="T641" s="3" t="s">
        <v>734</v>
      </c>
      <c r="U641" s="3" t="s">
        <v>33</v>
      </c>
      <c r="V641" s="3" t="s">
        <v>69</v>
      </c>
      <c r="W641" s="3" t="s">
        <v>249</v>
      </c>
      <c r="X641" s="3" t="s">
        <v>36</v>
      </c>
      <c r="Y641" s="3" t="s">
        <v>48</v>
      </c>
      <c r="Z641" s="3" t="s">
        <v>37</v>
      </c>
      <c r="AA641" s="8">
        <f>Table1[[#This Row],[2022 AV (BOR final)]]-Table1[[#This Row],[2021 AV (BOR final)]]</f>
        <v>-6761</v>
      </c>
      <c r="AB641" s="8">
        <f>Table1[[#This Row],[2023 AV (BOR final)]]-Table1[[#This Row],[2022 AV (BOR final)]]</f>
        <v>-2</v>
      </c>
      <c r="AC641" s="8">
        <f>Table1[[#This Row],[2022 Tax Bill]]-Table1[[#This Row],[2021 Tax Bill]]</f>
        <v>-755.07000000000016</v>
      </c>
      <c r="AD641" s="3">
        <f>COUNTIF(D:D,Table1[[#This Row],[Project Name]])</f>
        <v>9</v>
      </c>
      <c r="AE641" s="2">
        <f>IF(Table1[[#This Row],[Year Accepted]]=2022,Table1[[#This Row],[2021 AV (BOR final)]],Table1[[#This Row],[2022 AV (BOR final)]])</f>
        <v>19320</v>
      </c>
      <c r="AF641" s="2">
        <f>IF(Table1[[#This Row],[Year Accepted]]=2022,Table1[[#This Row],[2022 AV (BOR final)]],Table1[[#This Row],[2023 AV (BOR final)]])</f>
        <v>12559</v>
      </c>
      <c r="AG641" s="2">
        <f>IF(Table1[[#This Row],[Year Accepted]]=2022,Table1[[#This Row],[2021 Tax Bill]],Table1[[#This Row],[2022 Tax Bill]])</f>
        <v>2253.3200000000002</v>
      </c>
      <c r="AH641" s="2">
        <f>IF(Table1[[#This Row],[Year Accepted]]=2022,Table1[[#This Row],[2022 Tax Bill]],Table1[[#This Row],[2023 Tax Bill]])</f>
        <v>1498.25</v>
      </c>
    </row>
    <row r="642" spans="1:34" x14ac:dyDescent="0.25">
      <c r="A642" s="3" t="s">
        <v>25</v>
      </c>
      <c r="B642" s="3" t="s">
        <v>26</v>
      </c>
      <c r="C642" s="3" t="s">
        <v>243</v>
      </c>
      <c r="D642" s="3" t="s">
        <v>4890</v>
      </c>
      <c r="E642" s="3" t="s">
        <v>4891</v>
      </c>
      <c r="F642" s="3" t="s">
        <v>4892</v>
      </c>
      <c r="G642" s="3">
        <v>2022</v>
      </c>
      <c r="H642" s="3">
        <v>2021</v>
      </c>
      <c r="I642" s="4">
        <v>539784</v>
      </c>
      <c r="J642" s="3" t="s">
        <v>247</v>
      </c>
      <c r="K642" s="4">
        <v>70554.64</v>
      </c>
      <c r="L642" s="4">
        <v>417415</v>
      </c>
      <c r="M642" s="3" t="s">
        <v>247</v>
      </c>
      <c r="N642" s="4">
        <v>55805.65</v>
      </c>
      <c r="O642" s="4">
        <v>417415</v>
      </c>
      <c r="P642" s="3" t="s">
        <v>247</v>
      </c>
      <c r="Q642" s="4">
        <v>57245.81</v>
      </c>
      <c r="R642" s="3">
        <v>-87.642635816426505</v>
      </c>
      <c r="S642" s="3">
        <v>41.900773483765903</v>
      </c>
      <c r="T642" s="3" t="s">
        <v>4893</v>
      </c>
      <c r="U642" s="3" t="s">
        <v>33</v>
      </c>
      <c r="V642" s="3" t="s">
        <v>69</v>
      </c>
      <c r="W642" s="3" t="s">
        <v>249</v>
      </c>
      <c r="X642" s="3" t="s">
        <v>36</v>
      </c>
      <c r="Y642" s="3" t="s">
        <v>48</v>
      </c>
      <c r="Z642" s="3" t="s">
        <v>37</v>
      </c>
      <c r="AA642" s="8">
        <f>Table1[[#This Row],[2022 AV (BOR final)]]-Table1[[#This Row],[2021 AV (BOR final)]]</f>
        <v>-122369</v>
      </c>
      <c r="AB642" s="8">
        <f>Table1[[#This Row],[2023 AV (BOR final)]]-Table1[[#This Row],[2022 AV (BOR final)]]</f>
        <v>0</v>
      </c>
      <c r="AC642" s="8">
        <f>Table1[[#This Row],[2022 Tax Bill]]-Table1[[#This Row],[2021 Tax Bill]]</f>
        <v>-14748.989999999998</v>
      </c>
      <c r="AD642" s="3">
        <f>COUNTIF(D:D,Table1[[#This Row],[Project Name]])</f>
        <v>1</v>
      </c>
      <c r="AE642" s="2">
        <f>IF(Table1[[#This Row],[Year Accepted]]=2022,Table1[[#This Row],[2021 AV (BOR final)]],Table1[[#This Row],[2022 AV (BOR final)]])</f>
        <v>539784</v>
      </c>
      <c r="AF642" s="2">
        <f>IF(Table1[[#This Row],[Year Accepted]]=2022,Table1[[#This Row],[2022 AV (BOR final)]],Table1[[#This Row],[2023 AV (BOR final)]])</f>
        <v>417415</v>
      </c>
      <c r="AG642" s="2">
        <f>IF(Table1[[#This Row],[Year Accepted]]=2022,Table1[[#This Row],[2021 Tax Bill]],Table1[[#This Row],[2022 Tax Bill]])</f>
        <v>70554.64</v>
      </c>
      <c r="AH642" s="2">
        <f>IF(Table1[[#This Row],[Year Accepted]]=2022,Table1[[#This Row],[2022 Tax Bill]],Table1[[#This Row],[2023 Tax Bill]])</f>
        <v>55805.65</v>
      </c>
    </row>
    <row r="643" spans="1:34" x14ac:dyDescent="0.25">
      <c r="A643" s="3" t="s">
        <v>25</v>
      </c>
      <c r="B643" s="3" t="s">
        <v>26</v>
      </c>
      <c r="C643" s="3" t="s">
        <v>243</v>
      </c>
      <c r="D643" s="3" t="s">
        <v>1155</v>
      </c>
      <c r="E643" s="3" t="s">
        <v>1156</v>
      </c>
      <c r="F643" s="3" t="s">
        <v>1157</v>
      </c>
      <c r="G643" s="3">
        <v>2022</v>
      </c>
      <c r="H643" s="3">
        <v>2021</v>
      </c>
      <c r="I643" s="4">
        <v>224576</v>
      </c>
      <c r="J643" s="3" t="s">
        <v>43</v>
      </c>
      <c r="K643" s="4">
        <v>46400.92</v>
      </c>
      <c r="L643" s="4">
        <v>145974</v>
      </c>
      <c r="M643" s="3" t="s">
        <v>43</v>
      </c>
      <c r="N643" s="4">
        <v>30766.86</v>
      </c>
      <c r="O643" s="4">
        <v>145974</v>
      </c>
      <c r="P643" s="3" t="s">
        <v>43</v>
      </c>
      <c r="Q643" s="4">
        <v>31587.19</v>
      </c>
      <c r="R643" s="3">
        <v>-87.634089832181999</v>
      </c>
      <c r="S643" s="3">
        <v>41.9023279963343</v>
      </c>
      <c r="T643" s="3" t="s">
        <v>1158</v>
      </c>
      <c r="U643" s="3" t="s">
        <v>33</v>
      </c>
      <c r="V643" s="3" t="s">
        <v>69</v>
      </c>
      <c r="W643" s="3" t="s">
        <v>249</v>
      </c>
      <c r="X643" s="3" t="s">
        <v>36</v>
      </c>
      <c r="Y643" s="3" t="s">
        <v>103</v>
      </c>
      <c r="Z643" s="3" t="s">
        <v>354</v>
      </c>
      <c r="AA643" s="8">
        <f>Table1[[#This Row],[2022 AV (BOR final)]]-Table1[[#This Row],[2021 AV (BOR final)]]</f>
        <v>-78602</v>
      </c>
      <c r="AB643" s="8">
        <f>Table1[[#This Row],[2023 AV (BOR final)]]-Table1[[#This Row],[2022 AV (BOR final)]]</f>
        <v>0</v>
      </c>
      <c r="AC643" s="8">
        <f>Table1[[#This Row],[2022 Tax Bill]]-Table1[[#This Row],[2021 Tax Bill]]</f>
        <v>-15634.059999999998</v>
      </c>
      <c r="AD643" s="3">
        <f>COUNTIF(D:D,Table1[[#This Row],[Project Name]])</f>
        <v>3</v>
      </c>
      <c r="AE643" s="2">
        <f>IF(Table1[[#This Row],[Year Accepted]]=2022,Table1[[#This Row],[2021 AV (BOR final)]],Table1[[#This Row],[2022 AV (BOR final)]])</f>
        <v>224576</v>
      </c>
      <c r="AF643" s="2">
        <f>IF(Table1[[#This Row],[Year Accepted]]=2022,Table1[[#This Row],[2022 AV (BOR final)]],Table1[[#This Row],[2023 AV (BOR final)]])</f>
        <v>145974</v>
      </c>
      <c r="AG643" s="2">
        <f>IF(Table1[[#This Row],[Year Accepted]]=2022,Table1[[#This Row],[2021 Tax Bill]],Table1[[#This Row],[2022 Tax Bill]])</f>
        <v>46400.92</v>
      </c>
      <c r="AH643" s="2">
        <f>IF(Table1[[#This Row],[Year Accepted]]=2022,Table1[[#This Row],[2022 Tax Bill]],Table1[[#This Row],[2023 Tax Bill]])</f>
        <v>30766.86</v>
      </c>
    </row>
    <row r="644" spans="1:34" x14ac:dyDescent="0.25">
      <c r="A644" s="3" t="s">
        <v>25</v>
      </c>
      <c r="B644" s="3" t="s">
        <v>26</v>
      </c>
      <c r="C644" s="3" t="s">
        <v>243</v>
      </c>
      <c r="D644" s="3" t="s">
        <v>1155</v>
      </c>
      <c r="E644" s="3" t="s">
        <v>4487</v>
      </c>
      <c r="F644" s="3" t="s">
        <v>4488</v>
      </c>
      <c r="G644" s="3">
        <v>2022</v>
      </c>
      <c r="H644" s="3">
        <v>2021</v>
      </c>
      <c r="I644" s="4">
        <v>1929405</v>
      </c>
      <c r="J644" s="3" t="s">
        <v>43</v>
      </c>
      <c r="K644" s="4">
        <v>387985.61</v>
      </c>
      <c r="L644" s="4">
        <v>1254113</v>
      </c>
      <c r="M644" s="3" t="s">
        <v>43</v>
      </c>
      <c r="N644" s="4">
        <v>257948.83</v>
      </c>
      <c r="O644" s="4">
        <v>1254113</v>
      </c>
      <c r="P644" s="3" t="s">
        <v>43</v>
      </c>
      <c r="Q644" s="4">
        <v>264605.53000000003</v>
      </c>
      <c r="R644" s="3">
        <v>-87.634067210467194</v>
      </c>
      <c r="S644" s="3">
        <v>41.901962638872199</v>
      </c>
      <c r="T644" s="3" t="s">
        <v>4489</v>
      </c>
      <c r="U644" s="3" t="s">
        <v>33</v>
      </c>
      <c r="V644" s="3" t="s">
        <v>69</v>
      </c>
      <c r="W644" s="3" t="s">
        <v>249</v>
      </c>
      <c r="X644" s="3" t="s">
        <v>36</v>
      </c>
      <c r="Y644" s="3" t="s">
        <v>103</v>
      </c>
      <c r="Z644" s="3" t="s">
        <v>354</v>
      </c>
      <c r="AA644" s="8">
        <f>Table1[[#This Row],[2022 AV (BOR final)]]-Table1[[#This Row],[2021 AV (BOR final)]]</f>
        <v>-675292</v>
      </c>
      <c r="AB644" s="8">
        <f>Table1[[#This Row],[2023 AV (BOR final)]]-Table1[[#This Row],[2022 AV (BOR final)]]</f>
        <v>0</v>
      </c>
      <c r="AC644" s="8">
        <f>Table1[[#This Row],[2022 Tax Bill]]-Table1[[#This Row],[2021 Tax Bill]]</f>
        <v>-130036.78</v>
      </c>
      <c r="AD644" s="3">
        <f>COUNTIF(D:D,Table1[[#This Row],[Project Name]])</f>
        <v>3</v>
      </c>
      <c r="AE644" s="2">
        <f>IF(Table1[[#This Row],[Year Accepted]]=2022,Table1[[#This Row],[2021 AV (BOR final)]],Table1[[#This Row],[2022 AV (BOR final)]])</f>
        <v>1929405</v>
      </c>
      <c r="AF644" s="2">
        <f>IF(Table1[[#This Row],[Year Accepted]]=2022,Table1[[#This Row],[2022 AV (BOR final)]],Table1[[#This Row],[2023 AV (BOR final)]])</f>
        <v>1254113</v>
      </c>
      <c r="AG644" s="2">
        <f>IF(Table1[[#This Row],[Year Accepted]]=2022,Table1[[#This Row],[2021 Tax Bill]],Table1[[#This Row],[2022 Tax Bill]])</f>
        <v>387985.61</v>
      </c>
      <c r="AH644" s="2">
        <f>IF(Table1[[#This Row],[Year Accepted]]=2022,Table1[[#This Row],[2022 Tax Bill]],Table1[[#This Row],[2023 Tax Bill]])</f>
        <v>257948.83</v>
      </c>
    </row>
    <row r="645" spans="1:34" x14ac:dyDescent="0.25">
      <c r="A645" s="3" t="s">
        <v>25</v>
      </c>
      <c r="B645" s="3" t="s">
        <v>26</v>
      </c>
      <c r="C645" s="3" t="s">
        <v>243</v>
      </c>
      <c r="D645" s="3" t="s">
        <v>1155</v>
      </c>
      <c r="E645" s="3" t="s">
        <v>3847</v>
      </c>
      <c r="F645" s="3" t="s">
        <v>3848</v>
      </c>
      <c r="G645" s="3">
        <v>2022</v>
      </c>
      <c r="H645" s="3">
        <v>2021</v>
      </c>
      <c r="I645" s="4">
        <v>1923485</v>
      </c>
      <c r="J645" s="3" t="s">
        <v>43</v>
      </c>
      <c r="K645" s="4">
        <v>386795.15</v>
      </c>
      <c r="L645" s="4">
        <v>1250265</v>
      </c>
      <c r="M645" s="3" t="s">
        <v>43</v>
      </c>
      <c r="N645" s="4">
        <v>257157.39</v>
      </c>
      <c r="O645" s="4">
        <v>1250265</v>
      </c>
      <c r="P645" s="3" t="s">
        <v>43</v>
      </c>
      <c r="Q645" s="4">
        <v>263793.62</v>
      </c>
      <c r="R645" s="3">
        <v>-87.633684230718103</v>
      </c>
      <c r="S645" s="3">
        <v>41.901981008259597</v>
      </c>
      <c r="T645" s="3" t="s">
        <v>3849</v>
      </c>
      <c r="U645" s="3" t="s">
        <v>33</v>
      </c>
      <c r="V645" s="3" t="s">
        <v>69</v>
      </c>
      <c r="W645" s="3" t="s">
        <v>249</v>
      </c>
      <c r="X645" s="3" t="s">
        <v>36</v>
      </c>
      <c r="Y645" s="3" t="s">
        <v>103</v>
      </c>
      <c r="Z645" s="3" t="s">
        <v>354</v>
      </c>
      <c r="AA645" s="8">
        <f>Table1[[#This Row],[2022 AV (BOR final)]]-Table1[[#This Row],[2021 AV (BOR final)]]</f>
        <v>-673220</v>
      </c>
      <c r="AB645" s="8">
        <f>Table1[[#This Row],[2023 AV (BOR final)]]-Table1[[#This Row],[2022 AV (BOR final)]]</f>
        <v>0</v>
      </c>
      <c r="AC645" s="8">
        <f>Table1[[#This Row],[2022 Tax Bill]]-Table1[[#This Row],[2021 Tax Bill]]</f>
        <v>-129637.76000000001</v>
      </c>
      <c r="AD645" s="3">
        <f>COUNTIF(D:D,Table1[[#This Row],[Project Name]])</f>
        <v>3</v>
      </c>
      <c r="AE645" s="2">
        <f>IF(Table1[[#This Row],[Year Accepted]]=2022,Table1[[#This Row],[2021 AV (BOR final)]],Table1[[#This Row],[2022 AV (BOR final)]])</f>
        <v>1923485</v>
      </c>
      <c r="AF645" s="2">
        <f>IF(Table1[[#This Row],[Year Accepted]]=2022,Table1[[#This Row],[2022 AV (BOR final)]],Table1[[#This Row],[2023 AV (BOR final)]])</f>
        <v>1250265</v>
      </c>
      <c r="AG645" s="2">
        <f>IF(Table1[[#This Row],[Year Accepted]]=2022,Table1[[#This Row],[2021 Tax Bill]],Table1[[#This Row],[2022 Tax Bill]])</f>
        <v>386795.15</v>
      </c>
      <c r="AH645" s="2">
        <f>IF(Table1[[#This Row],[Year Accepted]]=2022,Table1[[#This Row],[2022 Tax Bill]],Table1[[#This Row],[2023 Tax Bill]])</f>
        <v>257157.39</v>
      </c>
    </row>
    <row r="646" spans="1:34" x14ac:dyDescent="0.25">
      <c r="A646" s="3" t="s">
        <v>25</v>
      </c>
      <c r="B646" s="3" t="s">
        <v>26</v>
      </c>
      <c r="C646" s="3" t="s">
        <v>520</v>
      </c>
      <c r="D646" s="3" t="s">
        <v>521</v>
      </c>
      <c r="E646" s="3" t="s">
        <v>522</v>
      </c>
      <c r="F646" s="3" t="s">
        <v>523</v>
      </c>
      <c r="G646" s="3">
        <v>2022</v>
      </c>
      <c r="H646" s="3">
        <v>2021</v>
      </c>
      <c r="I646" s="4">
        <v>1359633</v>
      </c>
      <c r="J646" s="3" t="s">
        <v>197</v>
      </c>
      <c r="K646" s="4">
        <v>508769.87</v>
      </c>
      <c r="L646" s="4">
        <v>883760</v>
      </c>
      <c r="M646" s="3" t="s">
        <v>197</v>
      </c>
      <c r="N646" s="4">
        <v>339362.73</v>
      </c>
      <c r="O646" s="4">
        <v>620605</v>
      </c>
      <c r="P646" s="3" t="s">
        <v>197</v>
      </c>
      <c r="Q646" s="4">
        <v>202318.3</v>
      </c>
      <c r="R646" s="3">
        <v>-87.780436007829096</v>
      </c>
      <c r="S646" s="3">
        <v>41.887721376051303</v>
      </c>
      <c r="T646" s="3" t="s">
        <v>524</v>
      </c>
      <c r="U646" s="3" t="s">
        <v>525</v>
      </c>
      <c r="V646" s="3"/>
      <c r="W646" s="3"/>
      <c r="X646" s="3" t="s">
        <v>119</v>
      </c>
      <c r="Y646" s="3" t="s">
        <v>120</v>
      </c>
      <c r="Z646" s="3" t="s">
        <v>121</v>
      </c>
      <c r="AA646" s="8">
        <f>Table1[[#This Row],[2022 AV (BOR final)]]-Table1[[#This Row],[2021 AV (BOR final)]]</f>
        <v>-475873</v>
      </c>
      <c r="AB646" s="8">
        <f>Table1[[#This Row],[2023 AV (BOR final)]]-Table1[[#This Row],[2022 AV (BOR final)]]</f>
        <v>-263155</v>
      </c>
      <c r="AC646" s="8">
        <f>Table1[[#This Row],[2022 Tax Bill]]-Table1[[#This Row],[2021 Tax Bill]]</f>
        <v>-169407.14</v>
      </c>
      <c r="AD646" s="3">
        <f>COUNTIF(D:D,Table1[[#This Row],[Project Name]])</f>
        <v>2</v>
      </c>
      <c r="AE646" s="2">
        <f>IF(Table1[[#This Row],[Year Accepted]]=2022,Table1[[#This Row],[2021 AV (BOR final)]],Table1[[#This Row],[2022 AV (BOR final)]])</f>
        <v>1359633</v>
      </c>
      <c r="AF646" s="2">
        <f>IF(Table1[[#This Row],[Year Accepted]]=2022,Table1[[#This Row],[2022 AV (BOR final)]],Table1[[#This Row],[2023 AV (BOR final)]])</f>
        <v>883760</v>
      </c>
      <c r="AG646" s="2">
        <f>IF(Table1[[#This Row],[Year Accepted]]=2022,Table1[[#This Row],[2021 Tax Bill]],Table1[[#This Row],[2022 Tax Bill]])</f>
        <v>508769.87</v>
      </c>
      <c r="AH646" s="2">
        <f>IF(Table1[[#This Row],[Year Accepted]]=2022,Table1[[#This Row],[2022 Tax Bill]],Table1[[#This Row],[2023 Tax Bill]])</f>
        <v>339362.73</v>
      </c>
    </row>
    <row r="647" spans="1:34" x14ac:dyDescent="0.25">
      <c r="A647" s="3" t="s">
        <v>25</v>
      </c>
      <c r="B647" s="3" t="s">
        <v>26</v>
      </c>
      <c r="C647" s="3" t="s">
        <v>520</v>
      </c>
      <c r="D647" s="3" t="s">
        <v>521</v>
      </c>
      <c r="E647" s="3" t="s">
        <v>2320</v>
      </c>
      <c r="F647" s="3" t="s">
        <v>2321</v>
      </c>
      <c r="G647" s="3">
        <v>2022</v>
      </c>
      <c r="H647" s="3">
        <v>2021</v>
      </c>
      <c r="I647" s="4">
        <v>167087</v>
      </c>
      <c r="J647" s="3" t="s">
        <v>197</v>
      </c>
      <c r="K647" s="4">
        <v>62523.35</v>
      </c>
      <c r="L647" s="4">
        <v>108606</v>
      </c>
      <c r="M647" s="3" t="s">
        <v>197</v>
      </c>
      <c r="N647" s="4">
        <v>41704.519999999997</v>
      </c>
      <c r="O647" s="4">
        <v>151354</v>
      </c>
      <c r="P647" s="3" t="s">
        <v>197</v>
      </c>
      <c r="Q647" s="4">
        <v>49341.65</v>
      </c>
      <c r="R647" s="3">
        <v>-87.780130684390699</v>
      </c>
      <c r="S647" s="3">
        <v>41.887975275195103</v>
      </c>
      <c r="T647" s="3" t="s">
        <v>2322</v>
      </c>
      <c r="U647" s="3" t="s">
        <v>525</v>
      </c>
      <c r="V647" s="3"/>
      <c r="W647" s="3"/>
      <c r="X647" s="3" t="s">
        <v>119</v>
      </c>
      <c r="Y647" s="3" t="s">
        <v>120</v>
      </c>
      <c r="Z647" s="3" t="s">
        <v>121</v>
      </c>
      <c r="AA647" s="8">
        <f>Table1[[#This Row],[2022 AV (BOR final)]]-Table1[[#This Row],[2021 AV (BOR final)]]</f>
        <v>-58481</v>
      </c>
      <c r="AB647" s="8">
        <f>Table1[[#This Row],[2023 AV (BOR final)]]-Table1[[#This Row],[2022 AV (BOR final)]]</f>
        <v>42748</v>
      </c>
      <c r="AC647" s="8">
        <f>Table1[[#This Row],[2022 Tax Bill]]-Table1[[#This Row],[2021 Tax Bill]]</f>
        <v>-20818.830000000002</v>
      </c>
      <c r="AD647" s="3">
        <f>COUNTIF(D:D,Table1[[#This Row],[Project Name]])</f>
        <v>2</v>
      </c>
      <c r="AE647" s="2">
        <f>IF(Table1[[#This Row],[Year Accepted]]=2022,Table1[[#This Row],[2021 AV (BOR final)]],Table1[[#This Row],[2022 AV (BOR final)]])</f>
        <v>167087</v>
      </c>
      <c r="AF647" s="2">
        <f>IF(Table1[[#This Row],[Year Accepted]]=2022,Table1[[#This Row],[2022 AV (BOR final)]],Table1[[#This Row],[2023 AV (BOR final)]])</f>
        <v>108606</v>
      </c>
      <c r="AG647" s="2">
        <f>IF(Table1[[#This Row],[Year Accepted]]=2022,Table1[[#This Row],[2021 Tax Bill]],Table1[[#This Row],[2022 Tax Bill]])</f>
        <v>62523.35</v>
      </c>
      <c r="AH647" s="2">
        <f>IF(Table1[[#This Row],[Year Accepted]]=2022,Table1[[#This Row],[2022 Tax Bill]],Table1[[#This Row],[2023 Tax Bill]])</f>
        <v>41704.519999999997</v>
      </c>
    </row>
    <row r="648" spans="1:34" x14ac:dyDescent="0.25">
      <c r="A648" s="3" t="s">
        <v>25</v>
      </c>
      <c r="B648" s="3" t="s">
        <v>26</v>
      </c>
      <c r="C648" s="3" t="s">
        <v>320</v>
      </c>
      <c r="D648" s="3" t="s">
        <v>977</v>
      </c>
      <c r="E648" s="3" t="s">
        <v>1838</v>
      </c>
      <c r="F648" s="3" t="s">
        <v>1839</v>
      </c>
      <c r="G648" s="3">
        <v>2022</v>
      </c>
      <c r="H648" s="3">
        <v>2021</v>
      </c>
      <c r="I648" s="4">
        <v>1208872</v>
      </c>
      <c r="J648" s="3" t="s">
        <v>52</v>
      </c>
      <c r="K648" s="4">
        <v>392607.82</v>
      </c>
      <c r="L648" s="4">
        <v>1363334</v>
      </c>
      <c r="M648" s="3" t="s">
        <v>52</v>
      </c>
      <c r="N648" s="4">
        <v>390466.6</v>
      </c>
      <c r="O648" s="4">
        <v>1363342</v>
      </c>
      <c r="P648" s="3" t="s">
        <v>52</v>
      </c>
      <c r="Q648" s="4">
        <v>403617.14</v>
      </c>
      <c r="R648" s="3">
        <v>-88.012917376363006</v>
      </c>
      <c r="S648" s="3">
        <v>42.147068006715898</v>
      </c>
      <c r="T648" s="3" t="s">
        <v>1840</v>
      </c>
      <c r="U648" s="3" t="s">
        <v>325</v>
      </c>
      <c r="V648" s="3"/>
      <c r="W648" s="3"/>
      <c r="X648" s="3" t="s">
        <v>193</v>
      </c>
      <c r="Y648" s="3" t="s">
        <v>326</v>
      </c>
      <c r="Z648" s="3" t="s">
        <v>327</v>
      </c>
      <c r="AA648" s="8">
        <f>Table1[[#This Row],[2022 AV (BOR final)]]-Table1[[#This Row],[2021 AV (BOR final)]]</f>
        <v>154462</v>
      </c>
      <c r="AB648" s="8">
        <f>Table1[[#This Row],[2023 AV (BOR final)]]-Table1[[#This Row],[2022 AV (BOR final)]]</f>
        <v>8</v>
      </c>
      <c r="AC648" s="8">
        <f>Table1[[#This Row],[2022 Tax Bill]]-Table1[[#This Row],[2021 Tax Bill]]</f>
        <v>-2141.2200000000303</v>
      </c>
      <c r="AD648" s="3">
        <f>COUNTIF(D:D,Table1[[#This Row],[Project Name]])</f>
        <v>2</v>
      </c>
      <c r="AE648" s="2">
        <f>IF(Table1[[#This Row],[Year Accepted]]=2022,Table1[[#This Row],[2021 AV (BOR final)]],Table1[[#This Row],[2022 AV (BOR final)]])</f>
        <v>1208872</v>
      </c>
      <c r="AF648" s="2">
        <f>IF(Table1[[#This Row],[Year Accepted]]=2022,Table1[[#This Row],[2022 AV (BOR final)]],Table1[[#This Row],[2023 AV (BOR final)]])</f>
        <v>1363334</v>
      </c>
      <c r="AG648" s="2">
        <f>IF(Table1[[#This Row],[Year Accepted]]=2022,Table1[[#This Row],[2021 Tax Bill]],Table1[[#This Row],[2022 Tax Bill]])</f>
        <v>392607.82</v>
      </c>
      <c r="AH648" s="2">
        <f>IF(Table1[[#This Row],[Year Accepted]]=2022,Table1[[#This Row],[2022 Tax Bill]],Table1[[#This Row],[2023 Tax Bill]])</f>
        <v>390466.6</v>
      </c>
    </row>
    <row r="649" spans="1:34" x14ac:dyDescent="0.25">
      <c r="A649" s="3" t="s">
        <v>25</v>
      </c>
      <c r="B649" s="3" t="s">
        <v>26</v>
      </c>
      <c r="C649" s="3" t="s">
        <v>320</v>
      </c>
      <c r="D649" s="3" t="s">
        <v>977</v>
      </c>
      <c r="E649" s="3" t="s">
        <v>978</v>
      </c>
      <c r="F649" s="3" t="s">
        <v>979</v>
      </c>
      <c r="G649" s="3">
        <v>2022</v>
      </c>
      <c r="H649" s="3">
        <v>2021</v>
      </c>
      <c r="I649" s="4">
        <v>564529</v>
      </c>
      <c r="J649" s="3" t="s">
        <v>52</v>
      </c>
      <c r="K649" s="4">
        <v>183343.21</v>
      </c>
      <c r="L649" s="4">
        <v>618334</v>
      </c>
      <c r="M649" s="3" t="s">
        <v>52</v>
      </c>
      <c r="N649" s="4">
        <v>177094.34</v>
      </c>
      <c r="O649" s="4">
        <v>618334</v>
      </c>
      <c r="P649" s="3" t="s">
        <v>52</v>
      </c>
      <c r="Q649" s="4">
        <v>183057.7</v>
      </c>
      <c r="R649" s="3">
        <v>-88.012236934971895</v>
      </c>
      <c r="S649" s="3">
        <v>42.146159248836</v>
      </c>
      <c r="T649" s="3" t="s">
        <v>980</v>
      </c>
      <c r="U649" s="3" t="s">
        <v>325</v>
      </c>
      <c r="V649" s="3"/>
      <c r="W649" s="3"/>
      <c r="X649" s="3" t="s">
        <v>193</v>
      </c>
      <c r="Y649" s="3" t="s">
        <v>326</v>
      </c>
      <c r="Z649" s="3" t="s">
        <v>327</v>
      </c>
      <c r="AA649" s="8">
        <f>Table1[[#This Row],[2022 AV (BOR final)]]-Table1[[#This Row],[2021 AV (BOR final)]]</f>
        <v>53805</v>
      </c>
      <c r="AB649" s="8">
        <f>Table1[[#This Row],[2023 AV (BOR final)]]-Table1[[#This Row],[2022 AV (BOR final)]]</f>
        <v>0</v>
      </c>
      <c r="AC649" s="8">
        <f>Table1[[#This Row],[2022 Tax Bill]]-Table1[[#This Row],[2021 Tax Bill]]</f>
        <v>-6248.8699999999953</v>
      </c>
      <c r="AD649" s="3">
        <f>COUNTIF(D:D,Table1[[#This Row],[Project Name]])</f>
        <v>2</v>
      </c>
      <c r="AE649" s="2">
        <f>IF(Table1[[#This Row],[Year Accepted]]=2022,Table1[[#This Row],[2021 AV (BOR final)]],Table1[[#This Row],[2022 AV (BOR final)]])</f>
        <v>564529</v>
      </c>
      <c r="AF649" s="2">
        <f>IF(Table1[[#This Row],[Year Accepted]]=2022,Table1[[#This Row],[2022 AV (BOR final)]],Table1[[#This Row],[2023 AV (BOR final)]])</f>
        <v>618334</v>
      </c>
      <c r="AG649" s="2">
        <f>IF(Table1[[#This Row],[Year Accepted]]=2022,Table1[[#This Row],[2021 Tax Bill]],Table1[[#This Row],[2022 Tax Bill]])</f>
        <v>183343.21</v>
      </c>
      <c r="AH649" s="2">
        <f>IF(Table1[[#This Row],[Year Accepted]]=2022,Table1[[#This Row],[2022 Tax Bill]],Table1[[#This Row],[2023 Tax Bill]])</f>
        <v>177094.34</v>
      </c>
    </row>
    <row r="650" spans="1:34" x14ac:dyDescent="0.25">
      <c r="A650" s="3" t="s">
        <v>25</v>
      </c>
      <c r="B650" s="3" t="s">
        <v>26</v>
      </c>
      <c r="C650" s="3" t="s">
        <v>320</v>
      </c>
      <c r="D650" s="3" t="s">
        <v>321</v>
      </c>
      <c r="E650" s="3" t="s">
        <v>322</v>
      </c>
      <c r="F650" s="3" t="s">
        <v>323</v>
      </c>
      <c r="G650" s="3">
        <v>2022</v>
      </c>
      <c r="H650" s="3">
        <v>2021</v>
      </c>
      <c r="I650" s="4">
        <v>433525</v>
      </c>
      <c r="J650" s="3" t="s">
        <v>43</v>
      </c>
      <c r="K650" s="4">
        <v>140796.85</v>
      </c>
      <c r="L650" s="4">
        <v>129272</v>
      </c>
      <c r="M650" s="3" t="s">
        <v>43</v>
      </c>
      <c r="N650" s="4">
        <v>37024.28</v>
      </c>
      <c r="O650" s="4">
        <v>129272</v>
      </c>
      <c r="P650" s="3" t="s">
        <v>43</v>
      </c>
      <c r="Q650" s="4">
        <v>38270.94</v>
      </c>
      <c r="R650" s="3">
        <v>-88.0299175951899</v>
      </c>
      <c r="S650" s="3">
        <v>42.144770376315797</v>
      </c>
      <c r="T650" s="3" t="s">
        <v>324</v>
      </c>
      <c r="U650" s="3" t="s">
        <v>325</v>
      </c>
      <c r="V650" s="3"/>
      <c r="W650" s="3"/>
      <c r="X650" s="3" t="s">
        <v>193</v>
      </c>
      <c r="Y650" s="3" t="s">
        <v>326</v>
      </c>
      <c r="Z650" s="3" t="s">
        <v>327</v>
      </c>
      <c r="AA650" s="8">
        <f>Table1[[#This Row],[2022 AV (BOR final)]]-Table1[[#This Row],[2021 AV (BOR final)]]</f>
        <v>-304253</v>
      </c>
      <c r="AB650" s="8">
        <f>Table1[[#This Row],[2023 AV (BOR final)]]-Table1[[#This Row],[2022 AV (BOR final)]]</f>
        <v>0</v>
      </c>
      <c r="AC650" s="8">
        <f>Table1[[#This Row],[2022 Tax Bill]]-Table1[[#This Row],[2021 Tax Bill]]</f>
        <v>-103772.57</v>
      </c>
      <c r="AD650" s="3">
        <f>COUNTIF(D:D,Table1[[#This Row],[Project Name]])</f>
        <v>1</v>
      </c>
      <c r="AE650" s="2">
        <f>IF(Table1[[#This Row],[Year Accepted]]=2022,Table1[[#This Row],[2021 AV (BOR final)]],Table1[[#This Row],[2022 AV (BOR final)]])</f>
        <v>433525</v>
      </c>
      <c r="AF650" s="2">
        <f>IF(Table1[[#This Row],[Year Accepted]]=2022,Table1[[#This Row],[2022 AV (BOR final)]],Table1[[#This Row],[2023 AV (BOR final)]])</f>
        <v>129272</v>
      </c>
      <c r="AG650" s="2">
        <f>IF(Table1[[#This Row],[Year Accepted]]=2022,Table1[[#This Row],[2021 Tax Bill]],Table1[[#This Row],[2022 Tax Bill]])</f>
        <v>140796.85</v>
      </c>
      <c r="AH650" s="2">
        <f>IF(Table1[[#This Row],[Year Accepted]]=2022,Table1[[#This Row],[2022 Tax Bill]],Table1[[#This Row],[2023 Tax Bill]])</f>
        <v>37024.28</v>
      </c>
    </row>
    <row r="651" spans="1:34" x14ac:dyDescent="0.25">
      <c r="A651" s="3" t="s">
        <v>25</v>
      </c>
      <c r="B651" s="3" t="s">
        <v>26</v>
      </c>
      <c r="C651" s="3" t="s">
        <v>291</v>
      </c>
      <c r="D651" s="3" t="s">
        <v>2016</v>
      </c>
      <c r="E651" s="3" t="s">
        <v>2017</v>
      </c>
      <c r="F651" s="3" t="s">
        <v>2018</v>
      </c>
      <c r="G651" s="3">
        <v>2022</v>
      </c>
      <c r="H651" s="3">
        <v>2021</v>
      </c>
      <c r="I651" s="4">
        <v>292196</v>
      </c>
      <c r="J651" s="3" t="s">
        <v>203</v>
      </c>
      <c r="K651" s="4">
        <v>91422.68</v>
      </c>
      <c r="L651" s="4">
        <v>292196</v>
      </c>
      <c r="M651" s="3" t="s">
        <v>203</v>
      </c>
      <c r="N651" s="4">
        <v>90042.48</v>
      </c>
      <c r="O651" s="4">
        <v>379786</v>
      </c>
      <c r="P651" s="3" t="s">
        <v>203</v>
      </c>
      <c r="Q651" s="4">
        <v>98689.05</v>
      </c>
      <c r="R651" s="3">
        <v>-87.829500921565597</v>
      </c>
      <c r="S651" s="3">
        <v>41.907963937057303</v>
      </c>
      <c r="T651" s="3" t="s">
        <v>2019</v>
      </c>
      <c r="U651" s="3" t="s">
        <v>2020</v>
      </c>
      <c r="V651" s="3"/>
      <c r="W651" s="3"/>
      <c r="X651" s="3" t="s">
        <v>505</v>
      </c>
      <c r="Y651" s="3" t="s">
        <v>120</v>
      </c>
      <c r="Z651" s="3" t="s">
        <v>121</v>
      </c>
      <c r="AA651" s="8">
        <f>Table1[[#This Row],[2022 AV (BOR final)]]-Table1[[#This Row],[2021 AV (BOR final)]]</f>
        <v>0</v>
      </c>
      <c r="AB651" s="8">
        <f>Table1[[#This Row],[2023 AV (BOR final)]]-Table1[[#This Row],[2022 AV (BOR final)]]</f>
        <v>87590</v>
      </c>
      <c r="AC651" s="8">
        <f>Table1[[#This Row],[2022 Tax Bill]]-Table1[[#This Row],[2021 Tax Bill]]</f>
        <v>-1380.1999999999971</v>
      </c>
      <c r="AD651" s="3">
        <f>COUNTIF(D:D,Table1[[#This Row],[Project Name]])</f>
        <v>1</v>
      </c>
      <c r="AE651" s="2">
        <f>IF(Table1[[#This Row],[Year Accepted]]=2022,Table1[[#This Row],[2021 AV (BOR final)]],Table1[[#This Row],[2022 AV (BOR final)]])</f>
        <v>292196</v>
      </c>
      <c r="AF651" s="2">
        <f>IF(Table1[[#This Row],[Year Accepted]]=2022,Table1[[#This Row],[2022 AV (BOR final)]],Table1[[#This Row],[2023 AV (BOR final)]])</f>
        <v>292196</v>
      </c>
      <c r="AG651" s="2">
        <f>IF(Table1[[#This Row],[Year Accepted]]=2022,Table1[[#This Row],[2021 Tax Bill]],Table1[[#This Row],[2022 Tax Bill]])</f>
        <v>91422.68</v>
      </c>
      <c r="AH651" s="2">
        <f>IF(Table1[[#This Row],[Year Accepted]]=2022,Table1[[#This Row],[2022 Tax Bill]],Table1[[#This Row],[2023 Tax Bill]])</f>
        <v>90042.48</v>
      </c>
    </row>
    <row r="652" spans="1:34" x14ac:dyDescent="0.25">
      <c r="A652" s="3" t="s">
        <v>25</v>
      </c>
      <c r="B652" s="3" t="s">
        <v>26</v>
      </c>
      <c r="C652" s="3" t="s">
        <v>291</v>
      </c>
      <c r="D652" s="3" t="s">
        <v>5187</v>
      </c>
      <c r="E652" s="3" t="s">
        <v>5188</v>
      </c>
      <c r="F652" s="3" t="s">
        <v>5189</v>
      </c>
      <c r="G652" s="3">
        <v>2022</v>
      </c>
      <c r="H652" s="3">
        <v>2021</v>
      </c>
      <c r="I652" s="4">
        <v>399871</v>
      </c>
      <c r="J652" s="3" t="s">
        <v>203</v>
      </c>
      <c r="K652" s="4">
        <v>125112.21</v>
      </c>
      <c r="L652" s="4">
        <v>259916</v>
      </c>
      <c r="M652" s="3" t="s">
        <v>203</v>
      </c>
      <c r="N652" s="4">
        <v>80095.149999999994</v>
      </c>
      <c r="O652" s="4">
        <v>336074</v>
      </c>
      <c r="P652" s="3" t="s">
        <v>203</v>
      </c>
      <c r="Q652" s="4">
        <v>87330.26</v>
      </c>
      <c r="R652" s="3">
        <v>-87.8294778213168</v>
      </c>
      <c r="S652" s="3">
        <v>41.907330675482697</v>
      </c>
      <c r="T652" s="3" t="s">
        <v>5190</v>
      </c>
      <c r="U652" s="3" t="s">
        <v>2020</v>
      </c>
      <c r="V652" s="3"/>
      <c r="W652" s="3"/>
      <c r="X652" s="3" t="s">
        <v>505</v>
      </c>
      <c r="Y652" s="3" t="s">
        <v>120</v>
      </c>
      <c r="Z652" s="3" t="s">
        <v>121</v>
      </c>
      <c r="AA652" s="8">
        <f>Table1[[#This Row],[2022 AV (BOR final)]]-Table1[[#This Row],[2021 AV (BOR final)]]</f>
        <v>-139955</v>
      </c>
      <c r="AB652" s="8">
        <f>Table1[[#This Row],[2023 AV (BOR final)]]-Table1[[#This Row],[2022 AV (BOR final)]]</f>
        <v>76158</v>
      </c>
      <c r="AC652" s="8">
        <f>Table1[[#This Row],[2022 Tax Bill]]-Table1[[#This Row],[2021 Tax Bill]]</f>
        <v>-45017.060000000012</v>
      </c>
      <c r="AD652" s="3">
        <f>COUNTIF(D:D,Table1[[#This Row],[Project Name]])</f>
        <v>1</v>
      </c>
      <c r="AE652" s="2">
        <f>IF(Table1[[#This Row],[Year Accepted]]=2022,Table1[[#This Row],[2021 AV (BOR final)]],Table1[[#This Row],[2022 AV (BOR final)]])</f>
        <v>399871</v>
      </c>
      <c r="AF652" s="2">
        <f>IF(Table1[[#This Row],[Year Accepted]]=2022,Table1[[#This Row],[2022 AV (BOR final)]],Table1[[#This Row],[2023 AV (BOR final)]])</f>
        <v>259916</v>
      </c>
      <c r="AG652" s="2">
        <f>IF(Table1[[#This Row],[Year Accepted]]=2022,Table1[[#This Row],[2021 Tax Bill]],Table1[[#This Row],[2022 Tax Bill]])</f>
        <v>125112.21</v>
      </c>
      <c r="AH652" s="2">
        <f>IF(Table1[[#This Row],[Year Accepted]]=2022,Table1[[#This Row],[2022 Tax Bill]],Table1[[#This Row],[2023 Tax Bill]])</f>
        <v>80095.149999999994</v>
      </c>
    </row>
    <row r="653" spans="1:34" x14ac:dyDescent="0.25">
      <c r="A653" s="3" t="s">
        <v>25</v>
      </c>
      <c r="B653" s="3" t="s">
        <v>26</v>
      </c>
      <c r="C653" s="3" t="s">
        <v>291</v>
      </c>
      <c r="D653" s="3" t="s">
        <v>1681</v>
      </c>
      <c r="E653" s="3" t="s">
        <v>1700</v>
      </c>
      <c r="F653" s="3" t="s">
        <v>1701</v>
      </c>
      <c r="G653" s="3">
        <v>2022</v>
      </c>
      <c r="H653" s="3">
        <v>2021</v>
      </c>
      <c r="I653" s="4">
        <v>126310</v>
      </c>
      <c r="J653" s="3" t="s">
        <v>1320</v>
      </c>
      <c r="K653" s="4">
        <v>65280.12</v>
      </c>
      <c r="L653" s="4">
        <v>82447</v>
      </c>
      <c r="M653" s="3" t="s">
        <v>1320</v>
      </c>
      <c r="N653" s="4">
        <v>43210.62</v>
      </c>
      <c r="O653" s="4">
        <v>72041</v>
      </c>
      <c r="P653" s="3" t="s">
        <v>1320</v>
      </c>
      <c r="Q653" s="4">
        <v>32527.19</v>
      </c>
      <c r="R653" s="3">
        <v>-87.880211220929993</v>
      </c>
      <c r="S653" s="3">
        <v>41.879802971444597</v>
      </c>
      <c r="T653" s="3" t="s">
        <v>1702</v>
      </c>
      <c r="U653" s="3" t="s">
        <v>1685</v>
      </c>
      <c r="V653" s="3"/>
      <c r="W653" s="3"/>
      <c r="X653" s="3" t="s">
        <v>119</v>
      </c>
      <c r="Y653" s="3" t="s">
        <v>298</v>
      </c>
      <c r="Z653" s="3" t="s">
        <v>264</v>
      </c>
      <c r="AA653" s="8">
        <f>Table1[[#This Row],[2022 AV (BOR final)]]-Table1[[#This Row],[2021 AV (BOR final)]]</f>
        <v>-43863</v>
      </c>
      <c r="AB653" s="8">
        <f>Table1[[#This Row],[2023 AV (BOR final)]]-Table1[[#This Row],[2022 AV (BOR final)]]</f>
        <v>-10406</v>
      </c>
      <c r="AC653" s="8">
        <f>Table1[[#This Row],[2022 Tax Bill]]-Table1[[#This Row],[2021 Tax Bill]]</f>
        <v>-22069.5</v>
      </c>
      <c r="AD653" s="3">
        <f>COUNTIF(D:D,Table1[[#This Row],[Project Name]])</f>
        <v>2</v>
      </c>
      <c r="AE653" s="2">
        <f>IF(Table1[[#This Row],[Year Accepted]]=2022,Table1[[#This Row],[2021 AV (BOR final)]],Table1[[#This Row],[2022 AV (BOR final)]])</f>
        <v>126310</v>
      </c>
      <c r="AF653" s="2">
        <f>IF(Table1[[#This Row],[Year Accepted]]=2022,Table1[[#This Row],[2022 AV (BOR final)]],Table1[[#This Row],[2023 AV (BOR final)]])</f>
        <v>82447</v>
      </c>
      <c r="AG653" s="2">
        <f>IF(Table1[[#This Row],[Year Accepted]]=2022,Table1[[#This Row],[2021 Tax Bill]],Table1[[#This Row],[2022 Tax Bill]])</f>
        <v>65280.12</v>
      </c>
      <c r="AH653" s="2">
        <f>IF(Table1[[#This Row],[Year Accepted]]=2022,Table1[[#This Row],[2022 Tax Bill]],Table1[[#This Row],[2023 Tax Bill]])</f>
        <v>43210.62</v>
      </c>
    </row>
    <row r="654" spans="1:34" x14ac:dyDescent="0.25">
      <c r="A654" s="3" t="s">
        <v>25</v>
      </c>
      <c r="B654" s="3" t="s">
        <v>26</v>
      </c>
      <c r="C654" s="3" t="s">
        <v>291</v>
      </c>
      <c r="D654" s="3" t="s">
        <v>1681</v>
      </c>
      <c r="E654" s="3" t="s">
        <v>1682</v>
      </c>
      <c r="F654" s="3" t="s">
        <v>1683</v>
      </c>
      <c r="G654" s="3">
        <v>2022</v>
      </c>
      <c r="H654" s="3">
        <v>2021</v>
      </c>
      <c r="I654" s="4">
        <v>159559</v>
      </c>
      <c r="J654" s="3" t="s">
        <v>1320</v>
      </c>
      <c r="K654" s="4">
        <v>82464.070000000007</v>
      </c>
      <c r="L654" s="4">
        <v>103713</v>
      </c>
      <c r="M654" s="3" t="s">
        <v>1320</v>
      </c>
      <c r="N654" s="4">
        <v>54356.29</v>
      </c>
      <c r="O654" s="4">
        <v>95970</v>
      </c>
      <c r="P654" s="3" t="s">
        <v>1320</v>
      </c>
      <c r="Q654" s="4">
        <v>43331.360000000001</v>
      </c>
      <c r="R654" s="3">
        <v>-87.875791472965005</v>
      </c>
      <c r="S654" s="3">
        <v>41.879433787425803</v>
      </c>
      <c r="T654" s="3" t="s">
        <v>1684</v>
      </c>
      <c r="U654" s="3" t="s">
        <v>1685</v>
      </c>
      <c r="V654" s="3"/>
      <c r="W654" s="3"/>
      <c r="X654" s="3" t="s">
        <v>119</v>
      </c>
      <c r="Y654" s="3" t="s">
        <v>298</v>
      </c>
      <c r="Z654" s="3" t="s">
        <v>264</v>
      </c>
      <c r="AA654" s="8">
        <f>Table1[[#This Row],[2022 AV (BOR final)]]-Table1[[#This Row],[2021 AV (BOR final)]]</f>
        <v>-55846</v>
      </c>
      <c r="AB654" s="8">
        <f>Table1[[#This Row],[2023 AV (BOR final)]]-Table1[[#This Row],[2022 AV (BOR final)]]</f>
        <v>-7743</v>
      </c>
      <c r="AC654" s="8">
        <f>Table1[[#This Row],[2022 Tax Bill]]-Table1[[#This Row],[2021 Tax Bill]]</f>
        <v>-28107.780000000006</v>
      </c>
      <c r="AD654" s="3">
        <f>COUNTIF(D:D,Table1[[#This Row],[Project Name]])</f>
        <v>2</v>
      </c>
      <c r="AE654" s="2">
        <f>IF(Table1[[#This Row],[Year Accepted]]=2022,Table1[[#This Row],[2021 AV (BOR final)]],Table1[[#This Row],[2022 AV (BOR final)]])</f>
        <v>159559</v>
      </c>
      <c r="AF654" s="2">
        <f>IF(Table1[[#This Row],[Year Accepted]]=2022,Table1[[#This Row],[2022 AV (BOR final)]],Table1[[#This Row],[2023 AV (BOR final)]])</f>
        <v>103713</v>
      </c>
      <c r="AG654" s="2">
        <f>IF(Table1[[#This Row],[Year Accepted]]=2022,Table1[[#This Row],[2021 Tax Bill]],Table1[[#This Row],[2022 Tax Bill]])</f>
        <v>82464.070000000007</v>
      </c>
      <c r="AH654" s="2">
        <f>IF(Table1[[#This Row],[Year Accepted]]=2022,Table1[[#This Row],[2022 Tax Bill]],Table1[[#This Row],[2023 Tax Bill]])</f>
        <v>54356.29</v>
      </c>
    </row>
    <row r="655" spans="1:34" x14ac:dyDescent="0.25">
      <c r="A655" s="3" t="s">
        <v>25</v>
      </c>
      <c r="B655" s="3" t="s">
        <v>71</v>
      </c>
      <c r="C655" s="3" t="s">
        <v>291</v>
      </c>
      <c r="D655" s="3" t="s">
        <v>1248</v>
      </c>
      <c r="E655" s="3" t="s">
        <v>1249</v>
      </c>
      <c r="F655" s="3" t="s">
        <v>1250</v>
      </c>
      <c r="G655" s="3">
        <v>2022</v>
      </c>
      <c r="H655" s="3">
        <v>2021</v>
      </c>
      <c r="O655" s="4">
        <v>142311</v>
      </c>
      <c r="P655" s="3" t="s">
        <v>43</v>
      </c>
      <c r="Q655" s="4">
        <v>61314.5</v>
      </c>
      <c r="R655" s="3">
        <v>-87.8392607121624</v>
      </c>
      <c r="S655" s="3">
        <v>41.880307067832398</v>
      </c>
      <c r="T655" s="3" t="s">
        <v>1251</v>
      </c>
      <c r="U655" s="3" t="s">
        <v>359</v>
      </c>
      <c r="V655" s="3"/>
      <c r="W655" s="3"/>
      <c r="X655" s="3" t="s">
        <v>119</v>
      </c>
      <c r="Y655" s="3" t="s">
        <v>298</v>
      </c>
      <c r="Z655" s="3" t="s">
        <v>264</v>
      </c>
      <c r="AA655" s="8">
        <f>Table1[[#This Row],[2022 AV (BOR final)]]-Table1[[#This Row],[2021 AV (BOR final)]]</f>
        <v>0</v>
      </c>
      <c r="AB655" s="8">
        <f>Table1[[#This Row],[2023 AV (BOR final)]]-Table1[[#This Row],[2022 AV (BOR final)]]</f>
        <v>142311</v>
      </c>
      <c r="AC655" s="8">
        <f>Table1[[#This Row],[2022 Tax Bill]]-Table1[[#This Row],[2021 Tax Bill]]</f>
        <v>0</v>
      </c>
      <c r="AD655" s="3">
        <f>COUNTIF(D:D,Table1[[#This Row],[Project Name]])</f>
        <v>2</v>
      </c>
      <c r="AE655" s="2">
        <f>IF(Table1[[#This Row],[Year Accepted]]=2022,Table1[[#This Row],[2021 AV (BOR final)]],Table1[[#This Row],[2022 AV (BOR final)]])</f>
        <v>0</v>
      </c>
      <c r="AF655" s="2">
        <f>IF(Table1[[#This Row],[Year Accepted]]=2022,Table1[[#This Row],[2022 AV (BOR final)]],Table1[[#This Row],[2023 AV (BOR final)]])</f>
        <v>0</v>
      </c>
      <c r="AG655" s="2">
        <f>IF(Table1[[#This Row],[Year Accepted]]=2022,Table1[[#This Row],[2021 Tax Bill]],Table1[[#This Row],[2022 Tax Bill]])</f>
        <v>0</v>
      </c>
      <c r="AH655" s="2">
        <f>IF(Table1[[#This Row],[Year Accepted]]=2022,Table1[[#This Row],[2022 Tax Bill]],Table1[[#This Row],[2023 Tax Bill]])</f>
        <v>0</v>
      </c>
    </row>
    <row r="656" spans="1:34" x14ac:dyDescent="0.25">
      <c r="A656" s="3" t="s">
        <v>25</v>
      </c>
      <c r="B656" s="3" t="s">
        <v>71</v>
      </c>
      <c r="C656" s="3" t="s">
        <v>291</v>
      </c>
      <c r="D656" s="3" t="s">
        <v>1248</v>
      </c>
      <c r="E656" s="3" t="s">
        <v>4319</v>
      </c>
      <c r="F656" s="3" t="s">
        <v>4320</v>
      </c>
      <c r="G656" s="3">
        <v>2022</v>
      </c>
      <c r="H656" s="3">
        <v>2021</v>
      </c>
      <c r="O656" s="4">
        <v>64707</v>
      </c>
      <c r="P656" s="3" t="s">
        <v>1207</v>
      </c>
      <c r="Q656" s="4">
        <v>27878.94</v>
      </c>
      <c r="R656" s="3">
        <v>-87.839137274940896</v>
      </c>
      <c r="S656" s="3">
        <v>41.8801751887138</v>
      </c>
      <c r="T656" s="3" t="s">
        <v>4321</v>
      </c>
      <c r="U656" s="3" t="s">
        <v>359</v>
      </c>
      <c r="V656" s="3"/>
      <c r="W656" s="3"/>
      <c r="X656" s="3" t="s">
        <v>119</v>
      </c>
      <c r="Y656" s="3" t="s">
        <v>298</v>
      </c>
      <c r="Z656" s="3" t="s">
        <v>264</v>
      </c>
      <c r="AA656" s="8">
        <f>Table1[[#This Row],[2022 AV (BOR final)]]-Table1[[#This Row],[2021 AV (BOR final)]]</f>
        <v>0</v>
      </c>
      <c r="AB656" s="8">
        <f>Table1[[#This Row],[2023 AV (BOR final)]]-Table1[[#This Row],[2022 AV (BOR final)]]</f>
        <v>64707</v>
      </c>
      <c r="AC656" s="8">
        <f>Table1[[#This Row],[2022 Tax Bill]]-Table1[[#This Row],[2021 Tax Bill]]</f>
        <v>0</v>
      </c>
      <c r="AD656" s="3">
        <f>COUNTIF(D:D,Table1[[#This Row],[Project Name]])</f>
        <v>2</v>
      </c>
      <c r="AE656" s="2">
        <f>IF(Table1[[#This Row],[Year Accepted]]=2022,Table1[[#This Row],[2021 AV (BOR final)]],Table1[[#This Row],[2022 AV (BOR final)]])</f>
        <v>0</v>
      </c>
      <c r="AF656" s="2">
        <f>IF(Table1[[#This Row],[Year Accepted]]=2022,Table1[[#This Row],[2022 AV (BOR final)]],Table1[[#This Row],[2023 AV (BOR final)]])</f>
        <v>0</v>
      </c>
      <c r="AG656" s="2">
        <f>IF(Table1[[#This Row],[Year Accepted]]=2022,Table1[[#This Row],[2021 Tax Bill]],Table1[[#This Row],[2022 Tax Bill]])</f>
        <v>0</v>
      </c>
      <c r="AH656" s="2">
        <f>IF(Table1[[#This Row],[Year Accepted]]=2022,Table1[[#This Row],[2022 Tax Bill]],Table1[[#This Row],[2023 Tax Bill]])</f>
        <v>0</v>
      </c>
    </row>
    <row r="657" spans="1:34" x14ac:dyDescent="0.25">
      <c r="A657" s="3" t="s">
        <v>25</v>
      </c>
      <c r="B657" s="3" t="s">
        <v>26</v>
      </c>
      <c r="C657" s="3" t="s">
        <v>291</v>
      </c>
      <c r="D657" s="3" t="s">
        <v>1223</v>
      </c>
      <c r="E657" s="3" t="s">
        <v>1224</v>
      </c>
      <c r="F657" s="3" t="s">
        <v>1225</v>
      </c>
      <c r="G657" s="3">
        <v>2022</v>
      </c>
      <c r="H657" s="3">
        <v>2021</v>
      </c>
      <c r="I657" s="4">
        <v>93450</v>
      </c>
      <c r="J657" s="3" t="s">
        <v>197</v>
      </c>
      <c r="K657" s="4">
        <v>31814.65</v>
      </c>
      <c r="L657" s="4">
        <v>60741</v>
      </c>
      <c r="M657" s="3" t="s">
        <v>197</v>
      </c>
      <c r="N657" s="4">
        <v>21770.51</v>
      </c>
      <c r="O657" s="4">
        <v>49373</v>
      </c>
      <c r="P657" s="3" t="s">
        <v>197</v>
      </c>
      <c r="Q657" s="4">
        <v>14829.85</v>
      </c>
      <c r="R657" s="3">
        <v>-87.818460850988998</v>
      </c>
      <c r="S657" s="3">
        <v>41.867889810675898</v>
      </c>
      <c r="T657" s="3" t="s">
        <v>1226</v>
      </c>
      <c r="U657" s="3" t="s">
        <v>1227</v>
      </c>
      <c r="V657" s="3"/>
      <c r="W657" s="3"/>
      <c r="X657" s="3" t="s">
        <v>119</v>
      </c>
      <c r="Y657" s="3" t="s">
        <v>298</v>
      </c>
      <c r="Z657" s="3" t="s">
        <v>264</v>
      </c>
      <c r="AA657" s="8">
        <f>Table1[[#This Row],[2022 AV (BOR final)]]-Table1[[#This Row],[2021 AV (BOR final)]]</f>
        <v>-32709</v>
      </c>
      <c r="AB657" s="8">
        <f>Table1[[#This Row],[2023 AV (BOR final)]]-Table1[[#This Row],[2022 AV (BOR final)]]</f>
        <v>-11368</v>
      </c>
      <c r="AC657" s="8">
        <f>Table1[[#This Row],[2022 Tax Bill]]-Table1[[#This Row],[2021 Tax Bill]]</f>
        <v>-10044.140000000003</v>
      </c>
      <c r="AD657" s="3">
        <f>COUNTIF(D:D,Table1[[#This Row],[Project Name]])</f>
        <v>2</v>
      </c>
      <c r="AE657" s="2">
        <f>IF(Table1[[#This Row],[Year Accepted]]=2022,Table1[[#This Row],[2021 AV (BOR final)]],Table1[[#This Row],[2022 AV (BOR final)]])</f>
        <v>93450</v>
      </c>
      <c r="AF657" s="2">
        <f>IF(Table1[[#This Row],[Year Accepted]]=2022,Table1[[#This Row],[2022 AV (BOR final)]],Table1[[#This Row],[2023 AV (BOR final)]])</f>
        <v>60741</v>
      </c>
      <c r="AG657" s="2">
        <f>IF(Table1[[#This Row],[Year Accepted]]=2022,Table1[[#This Row],[2021 Tax Bill]],Table1[[#This Row],[2022 Tax Bill]])</f>
        <v>31814.65</v>
      </c>
      <c r="AH657" s="2">
        <f>IF(Table1[[#This Row],[Year Accepted]]=2022,Table1[[#This Row],[2022 Tax Bill]],Table1[[#This Row],[2023 Tax Bill]])</f>
        <v>21770.51</v>
      </c>
    </row>
    <row r="658" spans="1:34" x14ac:dyDescent="0.25">
      <c r="A658" s="3" t="s">
        <v>25</v>
      </c>
      <c r="B658" s="3" t="s">
        <v>26</v>
      </c>
      <c r="C658" s="3" t="s">
        <v>291</v>
      </c>
      <c r="D658" s="3" t="s">
        <v>1223</v>
      </c>
      <c r="E658" s="3" t="s">
        <v>1625</v>
      </c>
      <c r="F658" s="3" t="s">
        <v>1626</v>
      </c>
      <c r="G658" s="3">
        <v>2022</v>
      </c>
      <c r="H658" s="3">
        <v>2021</v>
      </c>
      <c r="I658" s="4">
        <v>225667</v>
      </c>
      <c r="J658" s="3" t="s">
        <v>197</v>
      </c>
      <c r="K658" s="4">
        <v>76827.42</v>
      </c>
      <c r="L658" s="4">
        <v>146683</v>
      </c>
      <c r="M658" s="3" t="s">
        <v>197</v>
      </c>
      <c r="N658" s="4">
        <v>52573.58</v>
      </c>
      <c r="O658" s="4">
        <v>121237</v>
      </c>
      <c r="P658" s="3" t="s">
        <v>197</v>
      </c>
      <c r="Q658" s="4">
        <v>36415.11</v>
      </c>
      <c r="R658" s="3">
        <v>-87.818416200955795</v>
      </c>
      <c r="S658" s="3">
        <v>41.867667782727203</v>
      </c>
      <c r="T658" s="3" t="s">
        <v>1627</v>
      </c>
      <c r="U658" s="3" t="s">
        <v>1227</v>
      </c>
      <c r="V658" s="3"/>
      <c r="W658" s="3"/>
      <c r="X658" s="3" t="s">
        <v>119</v>
      </c>
      <c r="Y658" s="3" t="s">
        <v>298</v>
      </c>
      <c r="Z658" s="3" t="s">
        <v>264</v>
      </c>
      <c r="AA658" s="8">
        <f>Table1[[#This Row],[2022 AV (BOR final)]]-Table1[[#This Row],[2021 AV (BOR final)]]</f>
        <v>-78984</v>
      </c>
      <c r="AB658" s="8">
        <f>Table1[[#This Row],[2023 AV (BOR final)]]-Table1[[#This Row],[2022 AV (BOR final)]]</f>
        <v>-25446</v>
      </c>
      <c r="AC658" s="8">
        <f>Table1[[#This Row],[2022 Tax Bill]]-Table1[[#This Row],[2021 Tax Bill]]</f>
        <v>-24253.839999999997</v>
      </c>
      <c r="AD658" s="3">
        <f>COUNTIF(D:D,Table1[[#This Row],[Project Name]])</f>
        <v>2</v>
      </c>
      <c r="AE658" s="2">
        <f>IF(Table1[[#This Row],[Year Accepted]]=2022,Table1[[#This Row],[2021 AV (BOR final)]],Table1[[#This Row],[2022 AV (BOR final)]])</f>
        <v>225667</v>
      </c>
      <c r="AF658" s="2">
        <f>IF(Table1[[#This Row],[Year Accepted]]=2022,Table1[[#This Row],[2022 AV (BOR final)]],Table1[[#This Row],[2023 AV (BOR final)]])</f>
        <v>146683</v>
      </c>
      <c r="AG658" s="2">
        <f>IF(Table1[[#This Row],[Year Accepted]]=2022,Table1[[#This Row],[2021 Tax Bill]],Table1[[#This Row],[2022 Tax Bill]])</f>
        <v>76827.42</v>
      </c>
      <c r="AH658" s="2">
        <f>IF(Table1[[#This Row],[Year Accepted]]=2022,Table1[[#This Row],[2022 Tax Bill]],Table1[[#This Row],[2023 Tax Bill]])</f>
        <v>52573.58</v>
      </c>
    </row>
    <row r="659" spans="1:34" x14ac:dyDescent="0.25">
      <c r="A659" s="3" t="s">
        <v>25</v>
      </c>
      <c r="B659" s="3" t="s">
        <v>26</v>
      </c>
      <c r="C659" s="3" t="s">
        <v>291</v>
      </c>
      <c r="D659" s="3" t="s">
        <v>292</v>
      </c>
      <c r="E659" s="3" t="s">
        <v>2362</v>
      </c>
      <c r="F659" s="3" t="s">
        <v>2363</v>
      </c>
      <c r="G659" s="3">
        <v>2022</v>
      </c>
      <c r="H659" s="3">
        <v>2021</v>
      </c>
      <c r="I659" s="4">
        <v>0</v>
      </c>
      <c r="J659" s="3" t="s">
        <v>295</v>
      </c>
      <c r="K659" s="4">
        <v>0</v>
      </c>
      <c r="L659" s="4">
        <v>3130</v>
      </c>
      <c r="M659" s="3" t="s">
        <v>269</v>
      </c>
      <c r="N659" s="4">
        <v>1041.29</v>
      </c>
      <c r="O659" s="4">
        <v>4355</v>
      </c>
      <c r="P659" s="3" t="s">
        <v>269</v>
      </c>
      <c r="Q659" s="4">
        <v>1198</v>
      </c>
      <c r="R659" s="3">
        <v>-87.8527596140555</v>
      </c>
      <c r="S659" s="3">
        <v>41.866107951128399</v>
      </c>
      <c r="T659" s="3" t="s">
        <v>2364</v>
      </c>
      <c r="U659" s="3" t="s">
        <v>297</v>
      </c>
      <c r="V659" s="3"/>
      <c r="W659" s="3"/>
      <c r="X659" s="3" t="s">
        <v>119</v>
      </c>
      <c r="Y659" s="3" t="s">
        <v>298</v>
      </c>
      <c r="Z659" s="3" t="s">
        <v>264</v>
      </c>
      <c r="AA659" s="8">
        <f>Table1[[#This Row],[2022 AV (BOR final)]]-Table1[[#This Row],[2021 AV (BOR final)]]</f>
        <v>3130</v>
      </c>
      <c r="AB659" s="8">
        <f>Table1[[#This Row],[2023 AV (BOR final)]]-Table1[[#This Row],[2022 AV (BOR final)]]</f>
        <v>1225</v>
      </c>
      <c r="AC659" s="8">
        <f>Table1[[#This Row],[2022 Tax Bill]]-Table1[[#This Row],[2021 Tax Bill]]</f>
        <v>1041.29</v>
      </c>
      <c r="AD659" s="3">
        <f>COUNTIF(D:D,Table1[[#This Row],[Project Name]])</f>
        <v>14</v>
      </c>
      <c r="AE659" s="2">
        <f>IF(Table1[[#This Row],[Year Accepted]]=2022,Table1[[#This Row],[2021 AV (BOR final)]],Table1[[#This Row],[2022 AV (BOR final)]])</f>
        <v>0</v>
      </c>
      <c r="AF659" s="2">
        <f>IF(Table1[[#This Row],[Year Accepted]]=2022,Table1[[#This Row],[2022 AV (BOR final)]],Table1[[#This Row],[2023 AV (BOR final)]])</f>
        <v>3130</v>
      </c>
      <c r="AG659" s="2">
        <f>IF(Table1[[#This Row],[Year Accepted]]=2022,Table1[[#This Row],[2021 Tax Bill]],Table1[[#This Row],[2022 Tax Bill]])</f>
        <v>0</v>
      </c>
      <c r="AH659" s="2">
        <f>IF(Table1[[#This Row],[Year Accepted]]=2022,Table1[[#This Row],[2022 Tax Bill]],Table1[[#This Row],[2023 Tax Bill]])</f>
        <v>1041.29</v>
      </c>
    </row>
    <row r="660" spans="1:34" x14ac:dyDescent="0.25">
      <c r="A660" s="3" t="s">
        <v>25</v>
      </c>
      <c r="B660" s="3" t="s">
        <v>26</v>
      </c>
      <c r="C660" s="3" t="s">
        <v>291</v>
      </c>
      <c r="D660" s="3" t="s">
        <v>292</v>
      </c>
      <c r="E660" s="3" t="s">
        <v>4690</v>
      </c>
      <c r="F660" s="3" t="s">
        <v>4691</v>
      </c>
      <c r="G660" s="3">
        <v>2022</v>
      </c>
      <c r="H660" s="3">
        <v>2021</v>
      </c>
      <c r="I660" s="4">
        <v>0</v>
      </c>
      <c r="J660" s="3" t="s">
        <v>295</v>
      </c>
      <c r="K660" s="4">
        <v>0</v>
      </c>
      <c r="L660" s="4">
        <v>9367</v>
      </c>
      <c r="M660" s="3" t="s">
        <v>269</v>
      </c>
      <c r="N660" s="4">
        <v>3116.25</v>
      </c>
      <c r="O660" s="4">
        <v>13671</v>
      </c>
      <c r="P660" s="3" t="s">
        <v>269</v>
      </c>
      <c r="Q660" s="4">
        <v>3760.72</v>
      </c>
      <c r="R660" s="3">
        <v>-87.852754299138297</v>
      </c>
      <c r="S660" s="3">
        <v>41.8659800474082</v>
      </c>
      <c r="T660" s="3" t="s">
        <v>4692</v>
      </c>
      <c r="U660" s="3" t="s">
        <v>297</v>
      </c>
      <c r="V660" s="3"/>
      <c r="W660" s="3"/>
      <c r="X660" s="3" t="s">
        <v>119</v>
      </c>
      <c r="Y660" s="3" t="s">
        <v>298</v>
      </c>
      <c r="Z660" s="3" t="s">
        <v>264</v>
      </c>
      <c r="AA660" s="8">
        <f>Table1[[#This Row],[2022 AV (BOR final)]]-Table1[[#This Row],[2021 AV (BOR final)]]</f>
        <v>9367</v>
      </c>
      <c r="AB660" s="8">
        <f>Table1[[#This Row],[2023 AV (BOR final)]]-Table1[[#This Row],[2022 AV (BOR final)]]</f>
        <v>4304</v>
      </c>
      <c r="AC660" s="8">
        <f>Table1[[#This Row],[2022 Tax Bill]]-Table1[[#This Row],[2021 Tax Bill]]</f>
        <v>3116.25</v>
      </c>
      <c r="AD660" s="3">
        <f>COUNTIF(D:D,Table1[[#This Row],[Project Name]])</f>
        <v>14</v>
      </c>
      <c r="AE660" s="2">
        <f>IF(Table1[[#This Row],[Year Accepted]]=2022,Table1[[#This Row],[2021 AV (BOR final)]],Table1[[#This Row],[2022 AV (BOR final)]])</f>
        <v>0</v>
      </c>
      <c r="AF660" s="2">
        <f>IF(Table1[[#This Row],[Year Accepted]]=2022,Table1[[#This Row],[2022 AV (BOR final)]],Table1[[#This Row],[2023 AV (BOR final)]])</f>
        <v>9367</v>
      </c>
      <c r="AG660" s="2">
        <f>IF(Table1[[#This Row],[Year Accepted]]=2022,Table1[[#This Row],[2021 Tax Bill]],Table1[[#This Row],[2022 Tax Bill]])</f>
        <v>0</v>
      </c>
      <c r="AH660" s="2">
        <f>IF(Table1[[#This Row],[Year Accepted]]=2022,Table1[[#This Row],[2022 Tax Bill]],Table1[[#This Row],[2023 Tax Bill]])</f>
        <v>3116.25</v>
      </c>
    </row>
    <row r="661" spans="1:34" x14ac:dyDescent="0.25">
      <c r="A661" s="3" t="s">
        <v>25</v>
      </c>
      <c r="B661" s="3" t="s">
        <v>26</v>
      </c>
      <c r="C661" s="3" t="s">
        <v>291</v>
      </c>
      <c r="D661" s="3" t="s">
        <v>292</v>
      </c>
      <c r="E661" s="3" t="s">
        <v>2690</v>
      </c>
      <c r="F661" s="3" t="s">
        <v>2691</v>
      </c>
      <c r="G661" s="3">
        <v>2022</v>
      </c>
      <c r="H661" s="3">
        <v>2021</v>
      </c>
      <c r="I661" s="4">
        <v>0</v>
      </c>
      <c r="J661" s="3" t="s">
        <v>295</v>
      </c>
      <c r="K661" s="4">
        <v>0</v>
      </c>
      <c r="L661" s="4">
        <v>16468</v>
      </c>
      <c r="M661" s="3" t="s">
        <v>43</v>
      </c>
      <c r="N661" s="4">
        <v>5478.65</v>
      </c>
      <c r="O661" s="4">
        <v>19284</v>
      </c>
      <c r="P661" s="3" t="s">
        <v>43</v>
      </c>
      <c r="Q661" s="4">
        <v>5304.74</v>
      </c>
      <c r="R661" s="3">
        <v>-87.852746925995703</v>
      </c>
      <c r="S661" s="3">
        <v>41.865797861777203</v>
      </c>
      <c r="T661" s="3" t="s">
        <v>2692</v>
      </c>
      <c r="U661" s="3" t="s">
        <v>297</v>
      </c>
      <c r="V661" s="3"/>
      <c r="W661" s="3"/>
      <c r="X661" s="3" t="s">
        <v>119</v>
      </c>
      <c r="Y661" s="3" t="s">
        <v>298</v>
      </c>
      <c r="Z661" s="3" t="s">
        <v>264</v>
      </c>
      <c r="AA661" s="8">
        <f>Table1[[#This Row],[2022 AV (BOR final)]]-Table1[[#This Row],[2021 AV (BOR final)]]</f>
        <v>16468</v>
      </c>
      <c r="AB661" s="8">
        <f>Table1[[#This Row],[2023 AV (BOR final)]]-Table1[[#This Row],[2022 AV (BOR final)]]</f>
        <v>2816</v>
      </c>
      <c r="AC661" s="8">
        <f>Table1[[#This Row],[2022 Tax Bill]]-Table1[[#This Row],[2021 Tax Bill]]</f>
        <v>5478.65</v>
      </c>
      <c r="AD661" s="3">
        <f>COUNTIF(D:D,Table1[[#This Row],[Project Name]])</f>
        <v>14</v>
      </c>
      <c r="AE661" s="2">
        <f>IF(Table1[[#This Row],[Year Accepted]]=2022,Table1[[#This Row],[2021 AV (BOR final)]],Table1[[#This Row],[2022 AV (BOR final)]])</f>
        <v>0</v>
      </c>
      <c r="AF661" s="2">
        <f>IF(Table1[[#This Row],[Year Accepted]]=2022,Table1[[#This Row],[2022 AV (BOR final)]],Table1[[#This Row],[2023 AV (BOR final)]])</f>
        <v>16468</v>
      </c>
      <c r="AG661" s="2">
        <f>IF(Table1[[#This Row],[Year Accepted]]=2022,Table1[[#This Row],[2021 Tax Bill]],Table1[[#This Row],[2022 Tax Bill]])</f>
        <v>0</v>
      </c>
      <c r="AH661" s="2">
        <f>IF(Table1[[#This Row],[Year Accepted]]=2022,Table1[[#This Row],[2022 Tax Bill]],Table1[[#This Row],[2023 Tax Bill]])</f>
        <v>5478.65</v>
      </c>
    </row>
    <row r="662" spans="1:34" x14ac:dyDescent="0.25">
      <c r="A662" s="3" t="s">
        <v>25</v>
      </c>
      <c r="B662" s="3" t="s">
        <v>26</v>
      </c>
      <c r="C662" s="3" t="s">
        <v>291</v>
      </c>
      <c r="D662" s="3" t="s">
        <v>292</v>
      </c>
      <c r="E662" s="3" t="s">
        <v>3263</v>
      </c>
      <c r="F662" s="3" t="s">
        <v>3264</v>
      </c>
      <c r="G662" s="3">
        <v>2022</v>
      </c>
      <c r="H662" s="3">
        <v>2021</v>
      </c>
      <c r="I662" s="4">
        <v>0</v>
      </c>
      <c r="J662" s="3" t="s">
        <v>295</v>
      </c>
      <c r="K662" s="4">
        <v>0</v>
      </c>
      <c r="L662" s="4">
        <v>10985</v>
      </c>
      <c r="M662" s="3" t="s">
        <v>43</v>
      </c>
      <c r="N662" s="4">
        <v>3654.59</v>
      </c>
      <c r="O662" s="4">
        <v>14930</v>
      </c>
      <c r="P662" s="3" t="s">
        <v>43</v>
      </c>
      <c r="Q662" s="4">
        <v>4107.01</v>
      </c>
      <c r="R662" s="3">
        <v>-87.852741918680707</v>
      </c>
      <c r="S662" s="3">
        <v>41.865674985165199</v>
      </c>
      <c r="T662" s="3" t="s">
        <v>3265</v>
      </c>
      <c r="U662" s="3" t="s">
        <v>297</v>
      </c>
      <c r="V662" s="3"/>
      <c r="W662" s="3"/>
      <c r="X662" s="3" t="s">
        <v>119</v>
      </c>
      <c r="Y662" s="3" t="s">
        <v>298</v>
      </c>
      <c r="Z662" s="3" t="s">
        <v>264</v>
      </c>
      <c r="AA662" s="8">
        <f>Table1[[#This Row],[2022 AV (BOR final)]]-Table1[[#This Row],[2021 AV (BOR final)]]</f>
        <v>10985</v>
      </c>
      <c r="AB662" s="8">
        <f>Table1[[#This Row],[2023 AV (BOR final)]]-Table1[[#This Row],[2022 AV (BOR final)]]</f>
        <v>3945</v>
      </c>
      <c r="AC662" s="8">
        <f>Table1[[#This Row],[2022 Tax Bill]]-Table1[[#This Row],[2021 Tax Bill]]</f>
        <v>3654.59</v>
      </c>
      <c r="AD662" s="3">
        <f>COUNTIF(D:D,Table1[[#This Row],[Project Name]])</f>
        <v>14</v>
      </c>
      <c r="AE662" s="2">
        <f>IF(Table1[[#This Row],[Year Accepted]]=2022,Table1[[#This Row],[2021 AV (BOR final)]],Table1[[#This Row],[2022 AV (BOR final)]])</f>
        <v>0</v>
      </c>
      <c r="AF662" s="2">
        <f>IF(Table1[[#This Row],[Year Accepted]]=2022,Table1[[#This Row],[2022 AV (BOR final)]],Table1[[#This Row],[2023 AV (BOR final)]])</f>
        <v>10985</v>
      </c>
      <c r="AG662" s="2">
        <f>IF(Table1[[#This Row],[Year Accepted]]=2022,Table1[[#This Row],[2021 Tax Bill]],Table1[[#This Row],[2022 Tax Bill]])</f>
        <v>0</v>
      </c>
      <c r="AH662" s="2">
        <f>IF(Table1[[#This Row],[Year Accepted]]=2022,Table1[[#This Row],[2022 Tax Bill]],Table1[[#This Row],[2023 Tax Bill]])</f>
        <v>3654.59</v>
      </c>
    </row>
    <row r="663" spans="1:34" x14ac:dyDescent="0.25">
      <c r="A663" s="3" t="s">
        <v>25</v>
      </c>
      <c r="B663" s="3" t="s">
        <v>26</v>
      </c>
      <c r="C663" s="3" t="s">
        <v>291</v>
      </c>
      <c r="D663" s="3" t="s">
        <v>292</v>
      </c>
      <c r="E663" s="3" t="s">
        <v>293</v>
      </c>
      <c r="F663" s="3" t="s">
        <v>294</v>
      </c>
      <c r="G663" s="3">
        <v>2022</v>
      </c>
      <c r="H663" s="3">
        <v>2021</v>
      </c>
      <c r="I663" s="4">
        <v>0</v>
      </c>
      <c r="J663" s="3" t="s">
        <v>295</v>
      </c>
      <c r="K663" s="4">
        <v>0</v>
      </c>
      <c r="L663" s="4">
        <v>10985</v>
      </c>
      <c r="M663" s="3" t="s">
        <v>43</v>
      </c>
      <c r="N663" s="4">
        <v>3654.59</v>
      </c>
      <c r="O663" s="4">
        <v>14930</v>
      </c>
      <c r="P663" s="3" t="s">
        <v>43</v>
      </c>
      <c r="Q663" s="4">
        <v>4107.01</v>
      </c>
      <c r="R663" s="3">
        <v>-87.852739108143098</v>
      </c>
      <c r="S663" s="3">
        <v>41.8656064208608</v>
      </c>
      <c r="T663" s="3" t="s">
        <v>296</v>
      </c>
      <c r="U663" s="3" t="s">
        <v>297</v>
      </c>
      <c r="V663" s="3"/>
      <c r="W663" s="3"/>
      <c r="X663" s="3" t="s">
        <v>119</v>
      </c>
      <c r="Y663" s="3" t="s">
        <v>298</v>
      </c>
      <c r="Z663" s="3" t="s">
        <v>264</v>
      </c>
      <c r="AA663" s="8">
        <f>Table1[[#This Row],[2022 AV (BOR final)]]-Table1[[#This Row],[2021 AV (BOR final)]]</f>
        <v>10985</v>
      </c>
      <c r="AB663" s="8">
        <f>Table1[[#This Row],[2023 AV (BOR final)]]-Table1[[#This Row],[2022 AV (BOR final)]]</f>
        <v>3945</v>
      </c>
      <c r="AC663" s="8">
        <f>Table1[[#This Row],[2022 Tax Bill]]-Table1[[#This Row],[2021 Tax Bill]]</f>
        <v>3654.59</v>
      </c>
      <c r="AD663" s="3">
        <f>COUNTIF(D:D,Table1[[#This Row],[Project Name]])</f>
        <v>14</v>
      </c>
      <c r="AE663" s="2">
        <f>IF(Table1[[#This Row],[Year Accepted]]=2022,Table1[[#This Row],[2021 AV (BOR final)]],Table1[[#This Row],[2022 AV (BOR final)]])</f>
        <v>0</v>
      </c>
      <c r="AF663" s="2">
        <f>IF(Table1[[#This Row],[Year Accepted]]=2022,Table1[[#This Row],[2022 AV (BOR final)]],Table1[[#This Row],[2023 AV (BOR final)]])</f>
        <v>10985</v>
      </c>
      <c r="AG663" s="2">
        <f>IF(Table1[[#This Row],[Year Accepted]]=2022,Table1[[#This Row],[2021 Tax Bill]],Table1[[#This Row],[2022 Tax Bill]])</f>
        <v>0</v>
      </c>
      <c r="AH663" s="2">
        <f>IF(Table1[[#This Row],[Year Accepted]]=2022,Table1[[#This Row],[2022 Tax Bill]],Table1[[#This Row],[2023 Tax Bill]])</f>
        <v>3654.59</v>
      </c>
    </row>
    <row r="664" spans="1:34" x14ac:dyDescent="0.25">
      <c r="A664" s="3" t="s">
        <v>25</v>
      </c>
      <c r="B664" s="3" t="s">
        <v>26</v>
      </c>
      <c r="C664" s="3" t="s">
        <v>291</v>
      </c>
      <c r="D664" s="3" t="s">
        <v>292</v>
      </c>
      <c r="E664" s="3" t="s">
        <v>2866</v>
      </c>
      <c r="F664" s="3" t="s">
        <v>2867</v>
      </c>
      <c r="G664" s="3">
        <v>2022</v>
      </c>
      <c r="H664" s="3">
        <v>2021</v>
      </c>
      <c r="I664" s="4">
        <v>0</v>
      </c>
      <c r="J664" s="3" t="s">
        <v>295</v>
      </c>
      <c r="K664" s="4">
        <v>0</v>
      </c>
      <c r="L664" s="4">
        <v>10985</v>
      </c>
      <c r="M664" s="3" t="s">
        <v>43</v>
      </c>
      <c r="N664" s="4">
        <v>3654.59</v>
      </c>
      <c r="O664" s="4">
        <v>14930</v>
      </c>
      <c r="P664" s="3" t="s">
        <v>43</v>
      </c>
      <c r="Q664" s="4">
        <v>4107.01</v>
      </c>
      <c r="R664" s="3">
        <v>-87.852736299624794</v>
      </c>
      <c r="S664" s="3">
        <v>41.865537858332999</v>
      </c>
      <c r="T664" s="3" t="s">
        <v>2868</v>
      </c>
      <c r="U664" s="3" t="s">
        <v>297</v>
      </c>
      <c r="V664" s="3"/>
      <c r="W664" s="3"/>
      <c r="X664" s="3" t="s">
        <v>119</v>
      </c>
      <c r="Y664" s="3" t="s">
        <v>298</v>
      </c>
      <c r="Z664" s="3" t="s">
        <v>264</v>
      </c>
      <c r="AA664" s="8">
        <f>Table1[[#This Row],[2022 AV (BOR final)]]-Table1[[#This Row],[2021 AV (BOR final)]]</f>
        <v>10985</v>
      </c>
      <c r="AB664" s="8">
        <f>Table1[[#This Row],[2023 AV (BOR final)]]-Table1[[#This Row],[2022 AV (BOR final)]]</f>
        <v>3945</v>
      </c>
      <c r="AC664" s="8">
        <f>Table1[[#This Row],[2022 Tax Bill]]-Table1[[#This Row],[2021 Tax Bill]]</f>
        <v>3654.59</v>
      </c>
      <c r="AD664" s="3">
        <f>COUNTIF(D:D,Table1[[#This Row],[Project Name]])</f>
        <v>14</v>
      </c>
      <c r="AE664" s="2">
        <f>IF(Table1[[#This Row],[Year Accepted]]=2022,Table1[[#This Row],[2021 AV (BOR final)]],Table1[[#This Row],[2022 AV (BOR final)]])</f>
        <v>0</v>
      </c>
      <c r="AF664" s="2">
        <f>IF(Table1[[#This Row],[Year Accepted]]=2022,Table1[[#This Row],[2022 AV (BOR final)]],Table1[[#This Row],[2023 AV (BOR final)]])</f>
        <v>10985</v>
      </c>
      <c r="AG664" s="2">
        <f>IF(Table1[[#This Row],[Year Accepted]]=2022,Table1[[#This Row],[2021 Tax Bill]],Table1[[#This Row],[2022 Tax Bill]])</f>
        <v>0</v>
      </c>
      <c r="AH664" s="2">
        <f>IF(Table1[[#This Row],[Year Accepted]]=2022,Table1[[#This Row],[2022 Tax Bill]],Table1[[#This Row],[2023 Tax Bill]])</f>
        <v>3654.59</v>
      </c>
    </row>
    <row r="665" spans="1:34" x14ac:dyDescent="0.25">
      <c r="A665" s="3" t="s">
        <v>25</v>
      </c>
      <c r="B665" s="3" t="s">
        <v>26</v>
      </c>
      <c r="C665" s="3" t="s">
        <v>291</v>
      </c>
      <c r="D665" s="3" t="s">
        <v>292</v>
      </c>
      <c r="E665" s="3" t="s">
        <v>1655</v>
      </c>
      <c r="F665" s="3" t="s">
        <v>1656</v>
      </c>
      <c r="G665" s="3">
        <v>2022</v>
      </c>
      <c r="H665" s="3">
        <v>2021</v>
      </c>
      <c r="I665" s="4">
        <v>0</v>
      </c>
      <c r="J665" s="3" t="s">
        <v>295</v>
      </c>
      <c r="K665" s="4">
        <v>0</v>
      </c>
      <c r="L665" s="4">
        <v>10983</v>
      </c>
      <c r="M665" s="3" t="s">
        <v>43</v>
      </c>
      <c r="N665" s="4">
        <v>3653.91</v>
      </c>
      <c r="O665" s="4">
        <v>14929</v>
      </c>
      <c r="P665" s="3" t="s">
        <v>43</v>
      </c>
      <c r="Q665" s="4">
        <v>4106.74</v>
      </c>
      <c r="R665" s="3">
        <v>-87.852733507521506</v>
      </c>
      <c r="S665" s="3">
        <v>41.865469320633601</v>
      </c>
      <c r="T665" s="3" t="s">
        <v>1657</v>
      </c>
      <c r="U665" s="3" t="s">
        <v>297</v>
      </c>
      <c r="V665" s="3"/>
      <c r="W665" s="3"/>
      <c r="X665" s="3" t="s">
        <v>119</v>
      </c>
      <c r="Y665" s="3" t="s">
        <v>298</v>
      </c>
      <c r="Z665" s="3" t="s">
        <v>264</v>
      </c>
      <c r="AA665" s="8">
        <f>Table1[[#This Row],[2022 AV (BOR final)]]-Table1[[#This Row],[2021 AV (BOR final)]]</f>
        <v>10983</v>
      </c>
      <c r="AB665" s="8">
        <f>Table1[[#This Row],[2023 AV (BOR final)]]-Table1[[#This Row],[2022 AV (BOR final)]]</f>
        <v>3946</v>
      </c>
      <c r="AC665" s="8">
        <f>Table1[[#This Row],[2022 Tax Bill]]-Table1[[#This Row],[2021 Tax Bill]]</f>
        <v>3653.91</v>
      </c>
      <c r="AD665" s="3">
        <f>COUNTIF(D:D,Table1[[#This Row],[Project Name]])</f>
        <v>14</v>
      </c>
      <c r="AE665" s="2">
        <f>IF(Table1[[#This Row],[Year Accepted]]=2022,Table1[[#This Row],[2021 AV (BOR final)]],Table1[[#This Row],[2022 AV (BOR final)]])</f>
        <v>0</v>
      </c>
      <c r="AF665" s="2">
        <f>IF(Table1[[#This Row],[Year Accepted]]=2022,Table1[[#This Row],[2022 AV (BOR final)]],Table1[[#This Row],[2023 AV (BOR final)]])</f>
        <v>10983</v>
      </c>
      <c r="AG665" s="2">
        <f>IF(Table1[[#This Row],[Year Accepted]]=2022,Table1[[#This Row],[2021 Tax Bill]],Table1[[#This Row],[2022 Tax Bill]])</f>
        <v>0</v>
      </c>
      <c r="AH665" s="2">
        <f>IF(Table1[[#This Row],[Year Accepted]]=2022,Table1[[#This Row],[2022 Tax Bill]],Table1[[#This Row],[2023 Tax Bill]])</f>
        <v>3653.91</v>
      </c>
    </row>
    <row r="666" spans="1:34" x14ac:dyDescent="0.25">
      <c r="A666" s="3" t="s">
        <v>25</v>
      </c>
      <c r="B666" s="3" t="s">
        <v>26</v>
      </c>
      <c r="C666" s="3" t="s">
        <v>291</v>
      </c>
      <c r="D666" s="3" t="s">
        <v>292</v>
      </c>
      <c r="E666" s="3" t="s">
        <v>2925</v>
      </c>
      <c r="F666" s="3" t="s">
        <v>2926</v>
      </c>
      <c r="G666" s="3">
        <v>2022</v>
      </c>
      <c r="H666" s="3">
        <v>2021</v>
      </c>
      <c r="I666" s="4">
        <v>0</v>
      </c>
      <c r="J666" s="3" t="s">
        <v>295</v>
      </c>
      <c r="K666" s="4">
        <v>0</v>
      </c>
      <c r="L666" s="4">
        <v>10987</v>
      </c>
      <c r="M666" s="3" t="s">
        <v>43</v>
      </c>
      <c r="N666" s="4">
        <v>3655.28</v>
      </c>
      <c r="O666" s="4">
        <v>14933</v>
      </c>
      <c r="P666" s="3" t="s">
        <v>43</v>
      </c>
      <c r="Q666" s="4">
        <v>4107.83</v>
      </c>
      <c r="R666" s="3">
        <v>-87.852730699260306</v>
      </c>
      <c r="S666" s="3">
        <v>41.865400758113701</v>
      </c>
      <c r="T666" s="3" t="s">
        <v>2927</v>
      </c>
      <c r="U666" s="3" t="s">
        <v>297</v>
      </c>
      <c r="V666" s="3"/>
      <c r="W666" s="3"/>
      <c r="X666" s="3" t="s">
        <v>119</v>
      </c>
      <c r="Y666" s="3" t="s">
        <v>298</v>
      </c>
      <c r="Z666" s="3" t="s">
        <v>264</v>
      </c>
      <c r="AA666" s="8">
        <f>Table1[[#This Row],[2022 AV (BOR final)]]-Table1[[#This Row],[2021 AV (BOR final)]]</f>
        <v>10987</v>
      </c>
      <c r="AB666" s="8">
        <f>Table1[[#This Row],[2023 AV (BOR final)]]-Table1[[#This Row],[2022 AV (BOR final)]]</f>
        <v>3946</v>
      </c>
      <c r="AC666" s="8">
        <f>Table1[[#This Row],[2022 Tax Bill]]-Table1[[#This Row],[2021 Tax Bill]]</f>
        <v>3655.28</v>
      </c>
      <c r="AD666" s="3">
        <f>COUNTIF(D:D,Table1[[#This Row],[Project Name]])</f>
        <v>14</v>
      </c>
      <c r="AE666" s="2">
        <f>IF(Table1[[#This Row],[Year Accepted]]=2022,Table1[[#This Row],[2021 AV (BOR final)]],Table1[[#This Row],[2022 AV (BOR final)]])</f>
        <v>0</v>
      </c>
      <c r="AF666" s="2">
        <f>IF(Table1[[#This Row],[Year Accepted]]=2022,Table1[[#This Row],[2022 AV (BOR final)]],Table1[[#This Row],[2023 AV (BOR final)]])</f>
        <v>10987</v>
      </c>
      <c r="AG666" s="2">
        <f>IF(Table1[[#This Row],[Year Accepted]]=2022,Table1[[#This Row],[2021 Tax Bill]],Table1[[#This Row],[2022 Tax Bill]])</f>
        <v>0</v>
      </c>
      <c r="AH666" s="2">
        <f>IF(Table1[[#This Row],[Year Accepted]]=2022,Table1[[#This Row],[2022 Tax Bill]],Table1[[#This Row],[2023 Tax Bill]])</f>
        <v>3655.28</v>
      </c>
    </row>
    <row r="667" spans="1:34" x14ac:dyDescent="0.25">
      <c r="A667" s="3" t="s">
        <v>25</v>
      </c>
      <c r="B667" s="3" t="s">
        <v>26</v>
      </c>
      <c r="C667" s="3" t="s">
        <v>291</v>
      </c>
      <c r="D667" s="3" t="s">
        <v>292</v>
      </c>
      <c r="E667" s="3" t="s">
        <v>4348</v>
      </c>
      <c r="F667" s="3" t="s">
        <v>4349</v>
      </c>
      <c r="G667" s="3">
        <v>2022</v>
      </c>
      <c r="H667" s="3">
        <v>2021</v>
      </c>
      <c r="I667" s="4">
        <v>0</v>
      </c>
      <c r="J667" s="3" t="s">
        <v>295</v>
      </c>
      <c r="K667" s="4">
        <v>0</v>
      </c>
      <c r="L667" s="4">
        <v>10987</v>
      </c>
      <c r="M667" s="3" t="s">
        <v>43</v>
      </c>
      <c r="N667" s="4">
        <v>3655.28</v>
      </c>
      <c r="O667" s="4">
        <v>14933</v>
      </c>
      <c r="P667" s="3" t="s">
        <v>43</v>
      </c>
      <c r="Q667" s="4">
        <v>4107.83</v>
      </c>
      <c r="R667" s="3">
        <v>-87.8527278921852</v>
      </c>
      <c r="S667" s="3">
        <v>41.8653321406914</v>
      </c>
      <c r="T667" s="3" t="s">
        <v>4350</v>
      </c>
      <c r="U667" s="3" t="s">
        <v>297</v>
      </c>
      <c r="V667" s="3"/>
      <c r="W667" s="3"/>
      <c r="X667" s="3" t="s">
        <v>119</v>
      </c>
      <c r="Y667" s="3" t="s">
        <v>298</v>
      </c>
      <c r="Z667" s="3" t="s">
        <v>264</v>
      </c>
      <c r="AA667" s="8">
        <f>Table1[[#This Row],[2022 AV (BOR final)]]-Table1[[#This Row],[2021 AV (BOR final)]]</f>
        <v>10987</v>
      </c>
      <c r="AB667" s="8">
        <f>Table1[[#This Row],[2023 AV (BOR final)]]-Table1[[#This Row],[2022 AV (BOR final)]]</f>
        <v>3946</v>
      </c>
      <c r="AC667" s="8">
        <f>Table1[[#This Row],[2022 Tax Bill]]-Table1[[#This Row],[2021 Tax Bill]]</f>
        <v>3655.28</v>
      </c>
      <c r="AD667" s="3">
        <f>COUNTIF(D:D,Table1[[#This Row],[Project Name]])</f>
        <v>14</v>
      </c>
      <c r="AE667" s="2">
        <f>IF(Table1[[#This Row],[Year Accepted]]=2022,Table1[[#This Row],[2021 AV (BOR final)]],Table1[[#This Row],[2022 AV (BOR final)]])</f>
        <v>0</v>
      </c>
      <c r="AF667" s="2">
        <f>IF(Table1[[#This Row],[Year Accepted]]=2022,Table1[[#This Row],[2022 AV (BOR final)]],Table1[[#This Row],[2023 AV (BOR final)]])</f>
        <v>10987</v>
      </c>
      <c r="AG667" s="2">
        <f>IF(Table1[[#This Row],[Year Accepted]]=2022,Table1[[#This Row],[2021 Tax Bill]],Table1[[#This Row],[2022 Tax Bill]])</f>
        <v>0</v>
      </c>
      <c r="AH667" s="2">
        <f>IF(Table1[[#This Row],[Year Accepted]]=2022,Table1[[#This Row],[2022 Tax Bill]],Table1[[#This Row],[2023 Tax Bill]])</f>
        <v>3655.28</v>
      </c>
    </row>
    <row r="668" spans="1:34" x14ac:dyDescent="0.25">
      <c r="A668" s="3" t="s">
        <v>25</v>
      </c>
      <c r="B668" s="3" t="s">
        <v>26</v>
      </c>
      <c r="C668" s="3" t="s">
        <v>291</v>
      </c>
      <c r="D668" s="3" t="s">
        <v>292</v>
      </c>
      <c r="E668" s="3" t="s">
        <v>4693</v>
      </c>
      <c r="F668" s="3" t="s">
        <v>4694</v>
      </c>
      <c r="G668" s="3">
        <v>2022</v>
      </c>
      <c r="H668" s="3">
        <v>2021</v>
      </c>
      <c r="I668" s="4">
        <v>0</v>
      </c>
      <c r="J668" s="3" t="s">
        <v>295</v>
      </c>
      <c r="K668" s="4">
        <v>0</v>
      </c>
      <c r="L668" s="4">
        <v>10983</v>
      </c>
      <c r="M668" s="3" t="s">
        <v>43</v>
      </c>
      <c r="N668" s="4">
        <v>3653.91</v>
      </c>
      <c r="O668" s="4">
        <v>14929</v>
      </c>
      <c r="P668" s="3" t="s">
        <v>43</v>
      </c>
      <c r="Q668" s="4">
        <v>4106.74</v>
      </c>
      <c r="R668" s="3">
        <v>-87.852725129583902</v>
      </c>
      <c r="S668" s="3">
        <v>41.865263588484098</v>
      </c>
      <c r="T668" s="3" t="s">
        <v>4695</v>
      </c>
      <c r="U668" s="3" t="s">
        <v>297</v>
      </c>
      <c r="V668" s="3"/>
      <c r="W668" s="3"/>
      <c r="X668" s="3" t="s">
        <v>119</v>
      </c>
      <c r="Y668" s="3" t="s">
        <v>298</v>
      </c>
      <c r="Z668" s="3" t="s">
        <v>264</v>
      </c>
      <c r="AA668" s="8">
        <f>Table1[[#This Row],[2022 AV (BOR final)]]-Table1[[#This Row],[2021 AV (BOR final)]]</f>
        <v>10983</v>
      </c>
      <c r="AB668" s="8">
        <f>Table1[[#This Row],[2023 AV (BOR final)]]-Table1[[#This Row],[2022 AV (BOR final)]]</f>
        <v>3946</v>
      </c>
      <c r="AC668" s="8">
        <f>Table1[[#This Row],[2022 Tax Bill]]-Table1[[#This Row],[2021 Tax Bill]]</f>
        <v>3653.91</v>
      </c>
      <c r="AD668" s="3">
        <f>COUNTIF(D:D,Table1[[#This Row],[Project Name]])</f>
        <v>14</v>
      </c>
      <c r="AE668" s="2">
        <f>IF(Table1[[#This Row],[Year Accepted]]=2022,Table1[[#This Row],[2021 AV (BOR final)]],Table1[[#This Row],[2022 AV (BOR final)]])</f>
        <v>0</v>
      </c>
      <c r="AF668" s="2">
        <f>IF(Table1[[#This Row],[Year Accepted]]=2022,Table1[[#This Row],[2022 AV (BOR final)]],Table1[[#This Row],[2023 AV (BOR final)]])</f>
        <v>10983</v>
      </c>
      <c r="AG668" s="2">
        <f>IF(Table1[[#This Row],[Year Accepted]]=2022,Table1[[#This Row],[2021 Tax Bill]],Table1[[#This Row],[2022 Tax Bill]])</f>
        <v>0</v>
      </c>
      <c r="AH668" s="2">
        <f>IF(Table1[[#This Row],[Year Accepted]]=2022,Table1[[#This Row],[2022 Tax Bill]],Table1[[#This Row],[2023 Tax Bill]])</f>
        <v>3653.91</v>
      </c>
    </row>
    <row r="669" spans="1:34" x14ac:dyDescent="0.25">
      <c r="A669" s="3" t="s">
        <v>25</v>
      </c>
      <c r="B669" s="3" t="s">
        <v>26</v>
      </c>
      <c r="C669" s="3" t="s">
        <v>291</v>
      </c>
      <c r="D669" s="3" t="s">
        <v>292</v>
      </c>
      <c r="E669" s="3" t="s">
        <v>2680</v>
      </c>
      <c r="F669" s="3" t="s">
        <v>2681</v>
      </c>
      <c r="G669" s="3">
        <v>2022</v>
      </c>
      <c r="H669" s="3">
        <v>2021</v>
      </c>
      <c r="I669" s="4">
        <v>0</v>
      </c>
      <c r="J669" s="3" t="s">
        <v>295</v>
      </c>
      <c r="K669" s="4">
        <v>0</v>
      </c>
      <c r="L669" s="4">
        <v>10987</v>
      </c>
      <c r="M669" s="3" t="s">
        <v>43</v>
      </c>
      <c r="N669" s="4">
        <v>3655.28</v>
      </c>
      <c r="O669" s="4">
        <v>14933</v>
      </c>
      <c r="P669" s="3" t="s">
        <v>43</v>
      </c>
      <c r="Q669" s="4">
        <v>4107.83</v>
      </c>
      <c r="R669" s="3">
        <v>-87.852722259835502</v>
      </c>
      <c r="S669" s="3">
        <v>41.865195055367103</v>
      </c>
      <c r="T669" s="3" t="s">
        <v>2682</v>
      </c>
      <c r="U669" s="3" t="s">
        <v>297</v>
      </c>
      <c r="V669" s="3"/>
      <c r="W669" s="3"/>
      <c r="X669" s="3" t="s">
        <v>119</v>
      </c>
      <c r="Y669" s="3" t="s">
        <v>298</v>
      </c>
      <c r="Z669" s="3" t="s">
        <v>264</v>
      </c>
      <c r="AA669" s="8">
        <f>Table1[[#This Row],[2022 AV (BOR final)]]-Table1[[#This Row],[2021 AV (BOR final)]]</f>
        <v>10987</v>
      </c>
      <c r="AB669" s="8">
        <f>Table1[[#This Row],[2023 AV (BOR final)]]-Table1[[#This Row],[2022 AV (BOR final)]]</f>
        <v>3946</v>
      </c>
      <c r="AC669" s="8">
        <f>Table1[[#This Row],[2022 Tax Bill]]-Table1[[#This Row],[2021 Tax Bill]]</f>
        <v>3655.28</v>
      </c>
      <c r="AD669" s="3">
        <f>COUNTIF(D:D,Table1[[#This Row],[Project Name]])</f>
        <v>14</v>
      </c>
      <c r="AE669" s="2">
        <f>IF(Table1[[#This Row],[Year Accepted]]=2022,Table1[[#This Row],[2021 AV (BOR final)]],Table1[[#This Row],[2022 AV (BOR final)]])</f>
        <v>0</v>
      </c>
      <c r="AF669" s="2">
        <f>IF(Table1[[#This Row],[Year Accepted]]=2022,Table1[[#This Row],[2022 AV (BOR final)]],Table1[[#This Row],[2023 AV (BOR final)]])</f>
        <v>10987</v>
      </c>
      <c r="AG669" s="2">
        <f>IF(Table1[[#This Row],[Year Accepted]]=2022,Table1[[#This Row],[2021 Tax Bill]],Table1[[#This Row],[2022 Tax Bill]])</f>
        <v>0</v>
      </c>
      <c r="AH669" s="2">
        <f>IF(Table1[[#This Row],[Year Accepted]]=2022,Table1[[#This Row],[2022 Tax Bill]],Table1[[#This Row],[2023 Tax Bill]])</f>
        <v>3655.28</v>
      </c>
    </row>
    <row r="670" spans="1:34" x14ac:dyDescent="0.25">
      <c r="A670" s="3" t="s">
        <v>25</v>
      </c>
      <c r="B670" s="3" t="s">
        <v>26</v>
      </c>
      <c r="C670" s="3" t="s">
        <v>291</v>
      </c>
      <c r="D670" s="3" t="s">
        <v>292</v>
      </c>
      <c r="E670" s="3" t="s">
        <v>3713</v>
      </c>
      <c r="F670" s="3" t="s">
        <v>3714</v>
      </c>
      <c r="G670" s="3">
        <v>2022</v>
      </c>
      <c r="H670" s="3">
        <v>2021</v>
      </c>
      <c r="I670" s="4">
        <v>0</v>
      </c>
      <c r="J670" s="3" t="s">
        <v>295</v>
      </c>
      <c r="K670" s="4">
        <v>0</v>
      </c>
      <c r="L670" s="4">
        <v>10988</v>
      </c>
      <c r="M670" s="3" t="s">
        <v>43</v>
      </c>
      <c r="N670" s="4">
        <v>3655.62</v>
      </c>
      <c r="O670" s="4">
        <v>14934</v>
      </c>
      <c r="P670" s="3" t="s">
        <v>43</v>
      </c>
      <c r="Q670" s="4">
        <v>4108.1000000000004</v>
      </c>
      <c r="R670" s="3">
        <v>-87.852719483955298</v>
      </c>
      <c r="S670" s="3">
        <v>41.865126450653797</v>
      </c>
      <c r="T670" s="3" t="s">
        <v>3715</v>
      </c>
      <c r="U670" s="3" t="s">
        <v>297</v>
      </c>
      <c r="V670" s="3"/>
      <c r="W670" s="3"/>
      <c r="X670" s="3" t="s">
        <v>119</v>
      </c>
      <c r="Y670" s="3" t="s">
        <v>298</v>
      </c>
      <c r="Z670" s="3" t="s">
        <v>264</v>
      </c>
      <c r="AA670" s="8">
        <f>Table1[[#This Row],[2022 AV (BOR final)]]-Table1[[#This Row],[2021 AV (BOR final)]]</f>
        <v>10988</v>
      </c>
      <c r="AB670" s="8">
        <f>Table1[[#This Row],[2023 AV (BOR final)]]-Table1[[#This Row],[2022 AV (BOR final)]]</f>
        <v>3946</v>
      </c>
      <c r="AC670" s="8">
        <f>Table1[[#This Row],[2022 Tax Bill]]-Table1[[#This Row],[2021 Tax Bill]]</f>
        <v>3655.62</v>
      </c>
      <c r="AD670" s="3">
        <f>COUNTIF(D:D,Table1[[#This Row],[Project Name]])</f>
        <v>14</v>
      </c>
      <c r="AE670" s="2">
        <f>IF(Table1[[#This Row],[Year Accepted]]=2022,Table1[[#This Row],[2021 AV (BOR final)]],Table1[[#This Row],[2022 AV (BOR final)]])</f>
        <v>0</v>
      </c>
      <c r="AF670" s="2">
        <f>IF(Table1[[#This Row],[Year Accepted]]=2022,Table1[[#This Row],[2022 AV (BOR final)]],Table1[[#This Row],[2023 AV (BOR final)]])</f>
        <v>10988</v>
      </c>
      <c r="AG670" s="2">
        <f>IF(Table1[[#This Row],[Year Accepted]]=2022,Table1[[#This Row],[2021 Tax Bill]],Table1[[#This Row],[2022 Tax Bill]])</f>
        <v>0</v>
      </c>
      <c r="AH670" s="2">
        <f>IF(Table1[[#This Row],[Year Accepted]]=2022,Table1[[#This Row],[2022 Tax Bill]],Table1[[#This Row],[2023 Tax Bill]])</f>
        <v>3655.62</v>
      </c>
    </row>
    <row r="671" spans="1:34" x14ac:dyDescent="0.25">
      <c r="A671" s="3" t="s">
        <v>25</v>
      </c>
      <c r="B671" s="3" t="s">
        <v>26</v>
      </c>
      <c r="C671" s="3" t="s">
        <v>291</v>
      </c>
      <c r="D671" s="3" t="s">
        <v>292</v>
      </c>
      <c r="E671" s="3" t="s">
        <v>1262</v>
      </c>
      <c r="F671" s="3" t="s">
        <v>1263</v>
      </c>
      <c r="G671" s="3">
        <v>2022</v>
      </c>
      <c r="H671" s="3">
        <v>2021</v>
      </c>
      <c r="I671" s="4">
        <v>0</v>
      </c>
      <c r="J671" s="3" t="s">
        <v>295</v>
      </c>
      <c r="K671" s="4">
        <v>0</v>
      </c>
      <c r="L671" s="4">
        <v>15192</v>
      </c>
      <c r="M671" s="3" t="s">
        <v>43</v>
      </c>
      <c r="N671" s="4">
        <v>5054.21</v>
      </c>
      <c r="O671" s="4">
        <v>20128</v>
      </c>
      <c r="P671" s="3" t="s">
        <v>43</v>
      </c>
      <c r="Q671" s="4">
        <v>5536.93</v>
      </c>
      <c r="R671" s="3">
        <v>-87.852715375033597</v>
      </c>
      <c r="S671" s="3">
        <v>41.865024959967599</v>
      </c>
      <c r="T671" s="3" t="s">
        <v>1264</v>
      </c>
      <c r="U671" s="3" t="s">
        <v>297</v>
      </c>
      <c r="V671" s="3"/>
      <c r="W671" s="3"/>
      <c r="X671" s="3" t="s">
        <v>119</v>
      </c>
      <c r="Y671" s="3" t="s">
        <v>298</v>
      </c>
      <c r="Z671" s="3" t="s">
        <v>264</v>
      </c>
      <c r="AA671" s="8">
        <f>Table1[[#This Row],[2022 AV (BOR final)]]-Table1[[#This Row],[2021 AV (BOR final)]]</f>
        <v>15192</v>
      </c>
      <c r="AB671" s="8">
        <f>Table1[[#This Row],[2023 AV (BOR final)]]-Table1[[#This Row],[2022 AV (BOR final)]]</f>
        <v>4936</v>
      </c>
      <c r="AC671" s="8">
        <f>Table1[[#This Row],[2022 Tax Bill]]-Table1[[#This Row],[2021 Tax Bill]]</f>
        <v>5054.21</v>
      </c>
      <c r="AD671" s="3">
        <f>COUNTIF(D:D,Table1[[#This Row],[Project Name]])</f>
        <v>14</v>
      </c>
      <c r="AE671" s="2">
        <f>IF(Table1[[#This Row],[Year Accepted]]=2022,Table1[[#This Row],[2021 AV (BOR final)]],Table1[[#This Row],[2022 AV (BOR final)]])</f>
        <v>0</v>
      </c>
      <c r="AF671" s="2">
        <f>IF(Table1[[#This Row],[Year Accepted]]=2022,Table1[[#This Row],[2022 AV (BOR final)]],Table1[[#This Row],[2023 AV (BOR final)]])</f>
        <v>15192</v>
      </c>
      <c r="AG671" s="2">
        <f>IF(Table1[[#This Row],[Year Accepted]]=2022,Table1[[#This Row],[2021 Tax Bill]],Table1[[#This Row],[2022 Tax Bill]])</f>
        <v>0</v>
      </c>
      <c r="AH671" s="2">
        <f>IF(Table1[[#This Row],[Year Accepted]]=2022,Table1[[#This Row],[2022 Tax Bill]],Table1[[#This Row],[2023 Tax Bill]])</f>
        <v>5054.21</v>
      </c>
    </row>
    <row r="672" spans="1:34" x14ac:dyDescent="0.25">
      <c r="A672" s="3" t="s">
        <v>25</v>
      </c>
      <c r="B672" s="3" t="s">
        <v>26</v>
      </c>
      <c r="C672" s="3" t="s">
        <v>291</v>
      </c>
      <c r="D672" s="3" t="s">
        <v>292</v>
      </c>
      <c r="E672" s="3" t="s">
        <v>806</v>
      </c>
      <c r="F672" s="3" t="s">
        <v>807</v>
      </c>
      <c r="G672" s="3">
        <v>2022</v>
      </c>
      <c r="H672" s="3">
        <v>2021</v>
      </c>
      <c r="I672" s="4">
        <v>0</v>
      </c>
      <c r="J672" s="3" t="s">
        <v>295</v>
      </c>
      <c r="K672" s="4">
        <v>0</v>
      </c>
      <c r="L672" s="4">
        <v>11070</v>
      </c>
      <c r="M672" s="3" t="s">
        <v>43</v>
      </c>
      <c r="N672" s="4">
        <v>3682.81</v>
      </c>
      <c r="O672" s="4">
        <v>15015</v>
      </c>
      <c r="P672" s="3" t="s">
        <v>43</v>
      </c>
      <c r="Q672" s="4">
        <v>4130.45</v>
      </c>
      <c r="R672" s="3">
        <v>-87.852711155031102</v>
      </c>
      <c r="S672" s="3">
        <v>41.8649221318381</v>
      </c>
      <c r="T672" s="3" t="s">
        <v>808</v>
      </c>
      <c r="U672" s="3" t="s">
        <v>297</v>
      </c>
      <c r="V672" s="3"/>
      <c r="W672" s="3"/>
      <c r="X672" s="3" t="s">
        <v>119</v>
      </c>
      <c r="Y672" s="3" t="s">
        <v>298</v>
      </c>
      <c r="Z672" s="3" t="s">
        <v>264</v>
      </c>
      <c r="AA672" s="8">
        <f>Table1[[#This Row],[2022 AV (BOR final)]]-Table1[[#This Row],[2021 AV (BOR final)]]</f>
        <v>11070</v>
      </c>
      <c r="AB672" s="8">
        <f>Table1[[#This Row],[2023 AV (BOR final)]]-Table1[[#This Row],[2022 AV (BOR final)]]</f>
        <v>3945</v>
      </c>
      <c r="AC672" s="8">
        <f>Table1[[#This Row],[2022 Tax Bill]]-Table1[[#This Row],[2021 Tax Bill]]</f>
        <v>3682.81</v>
      </c>
      <c r="AD672" s="3">
        <f>COUNTIF(D:D,Table1[[#This Row],[Project Name]])</f>
        <v>14</v>
      </c>
      <c r="AE672" s="2">
        <f>IF(Table1[[#This Row],[Year Accepted]]=2022,Table1[[#This Row],[2021 AV (BOR final)]],Table1[[#This Row],[2022 AV (BOR final)]])</f>
        <v>0</v>
      </c>
      <c r="AF672" s="2">
        <f>IF(Table1[[#This Row],[Year Accepted]]=2022,Table1[[#This Row],[2022 AV (BOR final)]],Table1[[#This Row],[2023 AV (BOR final)]])</f>
        <v>11070</v>
      </c>
      <c r="AG672" s="2">
        <f>IF(Table1[[#This Row],[Year Accepted]]=2022,Table1[[#This Row],[2021 Tax Bill]],Table1[[#This Row],[2022 Tax Bill]])</f>
        <v>0</v>
      </c>
      <c r="AH672" s="2">
        <f>IF(Table1[[#This Row],[Year Accepted]]=2022,Table1[[#This Row],[2022 Tax Bill]],Table1[[#This Row],[2023 Tax Bill]])</f>
        <v>3682.81</v>
      </c>
    </row>
    <row r="673" spans="1:34" x14ac:dyDescent="0.25">
      <c r="A673" s="3" t="s">
        <v>25</v>
      </c>
      <c r="B673" s="3" t="s">
        <v>71</v>
      </c>
      <c r="C673" s="3" t="s">
        <v>1706</v>
      </c>
      <c r="D673" s="3" t="s">
        <v>2998</v>
      </c>
      <c r="E673" s="3" t="s">
        <v>2999</v>
      </c>
      <c r="F673" s="3" t="s">
        <v>3000</v>
      </c>
      <c r="G673" s="3">
        <v>2022</v>
      </c>
      <c r="H673" s="3">
        <v>2021</v>
      </c>
      <c r="I673" s="4">
        <v>123244</v>
      </c>
      <c r="J673" s="3" t="s">
        <v>43</v>
      </c>
      <c r="K673" s="4">
        <v>162617.66</v>
      </c>
      <c r="L673" s="4">
        <v>80504</v>
      </c>
      <c r="M673" s="3" t="s">
        <v>43</v>
      </c>
      <c r="N673" s="4">
        <v>108251.37</v>
      </c>
      <c r="O673" s="4">
        <v>33758</v>
      </c>
      <c r="P673" s="3" t="s">
        <v>43</v>
      </c>
      <c r="Q673" s="4">
        <v>24711.67</v>
      </c>
      <c r="R673" s="3">
        <v>-87.678782851467105</v>
      </c>
      <c r="S673" s="3">
        <v>41.492541544818799</v>
      </c>
      <c r="T673" s="3" t="s">
        <v>3001</v>
      </c>
      <c r="U673" s="3" t="s">
        <v>3002</v>
      </c>
      <c r="V673" s="3"/>
      <c r="W673" s="3"/>
      <c r="X673" s="3" t="s">
        <v>129</v>
      </c>
      <c r="Y673" s="3" t="s">
        <v>130</v>
      </c>
      <c r="Z673" s="3" t="s">
        <v>131</v>
      </c>
      <c r="AA673" s="8">
        <f>Table1[[#This Row],[2022 AV (BOR final)]]-Table1[[#This Row],[2021 AV (BOR final)]]</f>
        <v>-42740</v>
      </c>
      <c r="AB673" s="8">
        <f>Table1[[#This Row],[2023 AV (BOR final)]]-Table1[[#This Row],[2022 AV (BOR final)]]</f>
        <v>-46746</v>
      </c>
      <c r="AC673" s="8">
        <f>Table1[[#This Row],[2022 Tax Bill]]-Table1[[#This Row],[2021 Tax Bill]]</f>
        <v>-54366.290000000008</v>
      </c>
      <c r="AD673" s="3">
        <f>COUNTIF(D:D,Table1[[#This Row],[Project Name]])</f>
        <v>5</v>
      </c>
      <c r="AE673" s="2">
        <f>IF(Table1[[#This Row],[Year Accepted]]=2022,Table1[[#This Row],[2021 AV (BOR final)]],Table1[[#This Row],[2022 AV (BOR final)]])</f>
        <v>123244</v>
      </c>
      <c r="AF673" s="2">
        <f>IF(Table1[[#This Row],[Year Accepted]]=2022,Table1[[#This Row],[2022 AV (BOR final)]],Table1[[#This Row],[2023 AV (BOR final)]])</f>
        <v>80504</v>
      </c>
      <c r="AG673" s="2">
        <f>IF(Table1[[#This Row],[Year Accepted]]=2022,Table1[[#This Row],[2021 Tax Bill]],Table1[[#This Row],[2022 Tax Bill]])</f>
        <v>162617.66</v>
      </c>
      <c r="AH673" s="2">
        <f>IF(Table1[[#This Row],[Year Accepted]]=2022,Table1[[#This Row],[2022 Tax Bill]],Table1[[#This Row],[2023 Tax Bill]])</f>
        <v>108251.37</v>
      </c>
    </row>
    <row r="674" spans="1:34" x14ac:dyDescent="0.25">
      <c r="A674" s="3" t="s">
        <v>25</v>
      </c>
      <c r="B674" s="3" t="s">
        <v>71</v>
      </c>
      <c r="C674" s="3" t="s">
        <v>1706</v>
      </c>
      <c r="D674" s="3" t="s">
        <v>2998</v>
      </c>
      <c r="E674" s="3" t="s">
        <v>4786</v>
      </c>
      <c r="F674" s="3" t="s">
        <v>4787</v>
      </c>
      <c r="G674" s="3">
        <v>2022</v>
      </c>
      <c r="H674" s="3">
        <v>2021</v>
      </c>
      <c r="I674" s="4">
        <v>18388</v>
      </c>
      <c r="J674" s="3" t="s">
        <v>269</v>
      </c>
      <c r="K674" s="4">
        <v>24262.69</v>
      </c>
      <c r="L674" s="4">
        <v>11952</v>
      </c>
      <c r="M674" s="3" t="s">
        <v>269</v>
      </c>
      <c r="N674" s="4">
        <v>16071.44</v>
      </c>
      <c r="O674" s="4">
        <v>10362</v>
      </c>
      <c r="P674" s="3" t="s">
        <v>269</v>
      </c>
      <c r="Q674" s="4">
        <v>7585.28</v>
      </c>
      <c r="R674" s="3">
        <v>-87.678782679322396</v>
      </c>
      <c r="S674" s="3">
        <v>41.491960725807999</v>
      </c>
      <c r="T674" s="3" t="s">
        <v>4788</v>
      </c>
      <c r="U674" s="3" t="s">
        <v>3002</v>
      </c>
      <c r="V674" s="3"/>
      <c r="W674" s="3"/>
      <c r="X674" s="3" t="s">
        <v>129</v>
      </c>
      <c r="Y674" s="3" t="s">
        <v>130</v>
      </c>
      <c r="Z674" s="3" t="s">
        <v>131</v>
      </c>
      <c r="AA674" s="8">
        <f>Table1[[#This Row],[2022 AV (BOR final)]]-Table1[[#This Row],[2021 AV (BOR final)]]</f>
        <v>-6436</v>
      </c>
      <c r="AB674" s="8">
        <f>Table1[[#This Row],[2023 AV (BOR final)]]-Table1[[#This Row],[2022 AV (BOR final)]]</f>
        <v>-1590</v>
      </c>
      <c r="AC674" s="8">
        <f>Table1[[#This Row],[2022 Tax Bill]]-Table1[[#This Row],[2021 Tax Bill]]</f>
        <v>-8191.2499999999982</v>
      </c>
      <c r="AD674" s="3">
        <f>COUNTIF(D:D,Table1[[#This Row],[Project Name]])</f>
        <v>5</v>
      </c>
      <c r="AE674" s="2">
        <f>IF(Table1[[#This Row],[Year Accepted]]=2022,Table1[[#This Row],[2021 AV (BOR final)]],Table1[[#This Row],[2022 AV (BOR final)]])</f>
        <v>18388</v>
      </c>
      <c r="AF674" s="2">
        <f>IF(Table1[[#This Row],[Year Accepted]]=2022,Table1[[#This Row],[2022 AV (BOR final)]],Table1[[#This Row],[2023 AV (BOR final)]])</f>
        <v>11952</v>
      </c>
      <c r="AG674" s="2">
        <f>IF(Table1[[#This Row],[Year Accepted]]=2022,Table1[[#This Row],[2021 Tax Bill]],Table1[[#This Row],[2022 Tax Bill]])</f>
        <v>24262.69</v>
      </c>
      <c r="AH674" s="2">
        <f>IF(Table1[[#This Row],[Year Accepted]]=2022,Table1[[#This Row],[2022 Tax Bill]],Table1[[#This Row],[2023 Tax Bill]])</f>
        <v>16071.44</v>
      </c>
    </row>
    <row r="675" spans="1:34" x14ac:dyDescent="0.25">
      <c r="A675" s="3" t="s">
        <v>25</v>
      </c>
      <c r="B675" s="3" t="s">
        <v>71</v>
      </c>
      <c r="C675" s="3" t="s">
        <v>1706</v>
      </c>
      <c r="D675" s="3" t="s">
        <v>2998</v>
      </c>
      <c r="E675" s="3" t="s">
        <v>4015</v>
      </c>
      <c r="F675" s="3" t="s">
        <v>4016</v>
      </c>
      <c r="G675" s="3">
        <v>2022</v>
      </c>
      <c r="H675" s="3">
        <v>2021</v>
      </c>
      <c r="I675" s="4">
        <v>459262</v>
      </c>
      <c r="J675" s="3" t="s">
        <v>43</v>
      </c>
      <c r="K675" s="4">
        <v>605985.4</v>
      </c>
      <c r="L675" s="4">
        <v>298518</v>
      </c>
      <c r="M675" s="3" t="s">
        <v>43</v>
      </c>
      <c r="N675" s="4">
        <v>401407.6</v>
      </c>
      <c r="O675" s="4">
        <v>117165</v>
      </c>
      <c r="P675" s="3" t="s">
        <v>43</v>
      </c>
      <c r="Q675" s="4">
        <v>85767.86</v>
      </c>
      <c r="R675" s="3">
        <v>-87.678124384996096</v>
      </c>
      <c r="S675" s="3">
        <v>41.492264045071003</v>
      </c>
      <c r="T675" s="3" t="s">
        <v>4017</v>
      </c>
      <c r="U675" s="3" t="s">
        <v>3002</v>
      </c>
      <c r="V675" s="3"/>
      <c r="W675" s="3"/>
      <c r="X675" s="3" t="s">
        <v>129</v>
      </c>
      <c r="Y675" s="3" t="s">
        <v>130</v>
      </c>
      <c r="Z675" s="3" t="s">
        <v>131</v>
      </c>
      <c r="AA675" s="8">
        <f>Table1[[#This Row],[2022 AV (BOR final)]]-Table1[[#This Row],[2021 AV (BOR final)]]</f>
        <v>-160744</v>
      </c>
      <c r="AB675" s="8">
        <f>Table1[[#This Row],[2023 AV (BOR final)]]-Table1[[#This Row],[2022 AV (BOR final)]]</f>
        <v>-181353</v>
      </c>
      <c r="AC675" s="8">
        <f>Table1[[#This Row],[2022 Tax Bill]]-Table1[[#This Row],[2021 Tax Bill]]</f>
        <v>-204577.80000000005</v>
      </c>
      <c r="AD675" s="3">
        <f>COUNTIF(D:D,Table1[[#This Row],[Project Name]])</f>
        <v>5</v>
      </c>
      <c r="AE675" s="2">
        <f>IF(Table1[[#This Row],[Year Accepted]]=2022,Table1[[#This Row],[2021 AV (BOR final)]],Table1[[#This Row],[2022 AV (BOR final)]])</f>
        <v>459262</v>
      </c>
      <c r="AF675" s="2">
        <f>IF(Table1[[#This Row],[Year Accepted]]=2022,Table1[[#This Row],[2022 AV (BOR final)]],Table1[[#This Row],[2023 AV (BOR final)]])</f>
        <v>298518</v>
      </c>
      <c r="AG675" s="2">
        <f>IF(Table1[[#This Row],[Year Accepted]]=2022,Table1[[#This Row],[2021 Tax Bill]],Table1[[#This Row],[2022 Tax Bill]])</f>
        <v>605985.4</v>
      </c>
      <c r="AH675" s="2">
        <f>IF(Table1[[#This Row],[Year Accepted]]=2022,Table1[[#This Row],[2022 Tax Bill]],Table1[[#This Row],[2023 Tax Bill]])</f>
        <v>401407.6</v>
      </c>
    </row>
    <row r="676" spans="1:34" x14ac:dyDescent="0.25">
      <c r="A676" s="3" t="s">
        <v>25</v>
      </c>
      <c r="B676" s="3" t="s">
        <v>71</v>
      </c>
      <c r="C676" s="3" t="s">
        <v>1706</v>
      </c>
      <c r="D676" s="3" t="s">
        <v>2998</v>
      </c>
      <c r="E676" s="3" t="s">
        <v>3744</v>
      </c>
      <c r="F676" s="3" t="s">
        <v>3745</v>
      </c>
      <c r="G676" s="3">
        <v>2022</v>
      </c>
      <c r="H676" s="3">
        <v>2021</v>
      </c>
      <c r="I676" s="4">
        <v>18090</v>
      </c>
      <c r="J676" s="3" t="s">
        <v>269</v>
      </c>
      <c r="K676" s="4">
        <v>23869.4</v>
      </c>
      <c r="L676" s="4">
        <v>11758</v>
      </c>
      <c r="M676" s="3" t="s">
        <v>269</v>
      </c>
      <c r="N676" s="4">
        <v>15810.67</v>
      </c>
      <c r="O676" s="4">
        <v>10420</v>
      </c>
      <c r="P676" s="3" t="s">
        <v>269</v>
      </c>
      <c r="Q676" s="4">
        <v>7627.75</v>
      </c>
      <c r="R676" s="3">
        <v>-87.677504370404293</v>
      </c>
      <c r="S676" s="3">
        <v>41.492263908320503</v>
      </c>
      <c r="T676" s="3" t="s">
        <v>3746</v>
      </c>
      <c r="U676" s="3" t="s">
        <v>3002</v>
      </c>
      <c r="V676" s="3"/>
      <c r="W676" s="3"/>
      <c r="X676" s="3" t="s">
        <v>129</v>
      </c>
      <c r="Y676" s="3" t="s">
        <v>130</v>
      </c>
      <c r="Z676" s="3" t="s">
        <v>131</v>
      </c>
      <c r="AA676" s="8">
        <f>Table1[[#This Row],[2022 AV (BOR final)]]-Table1[[#This Row],[2021 AV (BOR final)]]</f>
        <v>-6332</v>
      </c>
      <c r="AB676" s="8">
        <f>Table1[[#This Row],[2023 AV (BOR final)]]-Table1[[#This Row],[2022 AV (BOR final)]]</f>
        <v>-1338</v>
      </c>
      <c r="AC676" s="8">
        <f>Table1[[#This Row],[2022 Tax Bill]]-Table1[[#This Row],[2021 Tax Bill]]</f>
        <v>-8058.7300000000014</v>
      </c>
      <c r="AD676" s="3">
        <f>COUNTIF(D:D,Table1[[#This Row],[Project Name]])</f>
        <v>5</v>
      </c>
      <c r="AE676" s="2">
        <f>IF(Table1[[#This Row],[Year Accepted]]=2022,Table1[[#This Row],[2021 AV (BOR final)]],Table1[[#This Row],[2022 AV (BOR final)]])</f>
        <v>18090</v>
      </c>
      <c r="AF676" s="2">
        <f>IF(Table1[[#This Row],[Year Accepted]]=2022,Table1[[#This Row],[2022 AV (BOR final)]],Table1[[#This Row],[2023 AV (BOR final)]])</f>
        <v>11758</v>
      </c>
      <c r="AG676" s="2">
        <f>IF(Table1[[#This Row],[Year Accepted]]=2022,Table1[[#This Row],[2021 Tax Bill]],Table1[[#This Row],[2022 Tax Bill]])</f>
        <v>23869.4</v>
      </c>
      <c r="AH676" s="2">
        <f>IF(Table1[[#This Row],[Year Accepted]]=2022,Table1[[#This Row],[2022 Tax Bill]],Table1[[#This Row],[2023 Tax Bill]])</f>
        <v>15810.67</v>
      </c>
    </row>
    <row r="677" spans="1:34" x14ac:dyDescent="0.25">
      <c r="A677" s="3" t="s">
        <v>25</v>
      </c>
      <c r="B677" s="3" t="s">
        <v>71</v>
      </c>
      <c r="C677" s="3" t="s">
        <v>1706</v>
      </c>
      <c r="D677" s="3" t="s">
        <v>2998</v>
      </c>
      <c r="E677" s="3" t="s">
        <v>3016</v>
      </c>
      <c r="F677" s="3" t="s">
        <v>3017</v>
      </c>
      <c r="G677" s="3">
        <v>2022</v>
      </c>
      <c r="H677" s="3">
        <v>2021</v>
      </c>
      <c r="I677" s="4">
        <v>19703</v>
      </c>
      <c r="J677" s="3" t="s">
        <v>269</v>
      </c>
      <c r="K677" s="4">
        <v>25997.56</v>
      </c>
      <c r="L677" s="4">
        <v>12807</v>
      </c>
      <c r="M677" s="3" t="s">
        <v>269</v>
      </c>
      <c r="N677" s="4">
        <v>17221.240000000002</v>
      </c>
      <c r="O677" s="4">
        <v>11210</v>
      </c>
      <c r="P677" s="3" t="s">
        <v>269</v>
      </c>
      <c r="Q677" s="4">
        <v>8206.08</v>
      </c>
      <c r="R677" s="3">
        <v>-87.677235292954194</v>
      </c>
      <c r="S677" s="3">
        <v>41.491828377348902</v>
      </c>
      <c r="T677" s="3" t="s">
        <v>3018</v>
      </c>
      <c r="U677" s="3" t="s">
        <v>3002</v>
      </c>
      <c r="V677" s="3"/>
      <c r="W677" s="3"/>
      <c r="X677" s="3" t="s">
        <v>129</v>
      </c>
      <c r="Y677" s="3" t="s">
        <v>130</v>
      </c>
      <c r="Z677" s="3" t="s">
        <v>131</v>
      </c>
      <c r="AA677" s="8">
        <f>Table1[[#This Row],[2022 AV (BOR final)]]-Table1[[#This Row],[2021 AV (BOR final)]]</f>
        <v>-6896</v>
      </c>
      <c r="AB677" s="8">
        <f>Table1[[#This Row],[2023 AV (BOR final)]]-Table1[[#This Row],[2022 AV (BOR final)]]</f>
        <v>-1597</v>
      </c>
      <c r="AC677" s="8">
        <f>Table1[[#This Row],[2022 Tax Bill]]-Table1[[#This Row],[2021 Tax Bill]]</f>
        <v>-8776.32</v>
      </c>
      <c r="AD677" s="3">
        <f>COUNTIF(D:D,Table1[[#This Row],[Project Name]])</f>
        <v>5</v>
      </c>
      <c r="AE677" s="2">
        <f>IF(Table1[[#This Row],[Year Accepted]]=2022,Table1[[#This Row],[2021 AV (BOR final)]],Table1[[#This Row],[2022 AV (BOR final)]])</f>
        <v>19703</v>
      </c>
      <c r="AF677" s="2">
        <f>IF(Table1[[#This Row],[Year Accepted]]=2022,Table1[[#This Row],[2022 AV (BOR final)]],Table1[[#This Row],[2023 AV (BOR final)]])</f>
        <v>12807</v>
      </c>
      <c r="AG677" s="2">
        <f>IF(Table1[[#This Row],[Year Accepted]]=2022,Table1[[#This Row],[2021 Tax Bill]],Table1[[#This Row],[2022 Tax Bill]])</f>
        <v>25997.56</v>
      </c>
      <c r="AH677" s="2">
        <f>IF(Table1[[#This Row],[Year Accepted]]=2022,Table1[[#This Row],[2022 Tax Bill]],Table1[[#This Row],[2023 Tax Bill]])</f>
        <v>17221.240000000002</v>
      </c>
    </row>
    <row r="678" spans="1:34" x14ac:dyDescent="0.25">
      <c r="A678" s="3" t="s">
        <v>25</v>
      </c>
      <c r="B678" s="3" t="s">
        <v>71</v>
      </c>
      <c r="C678" s="3" t="s">
        <v>1706</v>
      </c>
      <c r="D678" s="3" t="s">
        <v>1707</v>
      </c>
      <c r="E678" s="3" t="s">
        <v>2727</v>
      </c>
      <c r="F678" s="3" t="s">
        <v>2728</v>
      </c>
      <c r="G678" s="3">
        <v>2022</v>
      </c>
      <c r="H678" s="3">
        <v>2021</v>
      </c>
      <c r="I678" s="4">
        <v>185678</v>
      </c>
      <c r="J678" s="3" t="s">
        <v>247</v>
      </c>
      <c r="K678" s="4">
        <v>105273.76</v>
      </c>
      <c r="L678" s="4">
        <v>120691</v>
      </c>
      <c r="M678" s="3" t="s">
        <v>247</v>
      </c>
      <c r="N678" s="4">
        <v>68850.820000000007</v>
      </c>
      <c r="O678" s="4">
        <v>156129</v>
      </c>
      <c r="P678" s="3" t="s">
        <v>247</v>
      </c>
      <c r="Q678" s="4">
        <v>66556.820000000007</v>
      </c>
      <c r="R678" s="3">
        <v>-87.719238123767894</v>
      </c>
      <c r="S678" s="3">
        <v>41.482566548225201</v>
      </c>
      <c r="T678" s="3" t="s">
        <v>2729</v>
      </c>
      <c r="U678" s="3" t="s">
        <v>1711</v>
      </c>
      <c r="V678" s="3"/>
      <c r="W678" s="3"/>
      <c r="X678" s="3" t="s">
        <v>776</v>
      </c>
      <c r="Y678" s="3" t="s">
        <v>130</v>
      </c>
      <c r="Z678" s="3" t="s">
        <v>131</v>
      </c>
      <c r="AA678" s="8">
        <f>Table1[[#This Row],[2022 AV (BOR final)]]-Table1[[#This Row],[2021 AV (BOR final)]]</f>
        <v>-64987</v>
      </c>
      <c r="AB678" s="8">
        <f>Table1[[#This Row],[2023 AV (BOR final)]]-Table1[[#This Row],[2022 AV (BOR final)]]</f>
        <v>35438</v>
      </c>
      <c r="AC678" s="8">
        <f>Table1[[#This Row],[2022 Tax Bill]]-Table1[[#This Row],[2021 Tax Bill]]</f>
        <v>-36422.939999999988</v>
      </c>
      <c r="AD678" s="3">
        <f>COUNTIF(D:D,Table1[[#This Row],[Project Name]])</f>
        <v>5</v>
      </c>
      <c r="AE678" s="2">
        <f>IF(Table1[[#This Row],[Year Accepted]]=2022,Table1[[#This Row],[2021 AV (BOR final)]],Table1[[#This Row],[2022 AV (BOR final)]])</f>
        <v>185678</v>
      </c>
      <c r="AF678" s="2">
        <f>IF(Table1[[#This Row],[Year Accepted]]=2022,Table1[[#This Row],[2022 AV (BOR final)]],Table1[[#This Row],[2023 AV (BOR final)]])</f>
        <v>120691</v>
      </c>
      <c r="AG678" s="2">
        <f>IF(Table1[[#This Row],[Year Accepted]]=2022,Table1[[#This Row],[2021 Tax Bill]],Table1[[#This Row],[2022 Tax Bill]])</f>
        <v>105273.76</v>
      </c>
      <c r="AH678" s="2">
        <f>IF(Table1[[#This Row],[Year Accepted]]=2022,Table1[[#This Row],[2022 Tax Bill]],Table1[[#This Row],[2023 Tax Bill]])</f>
        <v>68850.820000000007</v>
      </c>
    </row>
    <row r="679" spans="1:34" x14ac:dyDescent="0.25">
      <c r="A679" s="3" t="s">
        <v>25</v>
      </c>
      <c r="B679" s="3" t="s">
        <v>71</v>
      </c>
      <c r="C679" s="3" t="s">
        <v>1706</v>
      </c>
      <c r="D679" s="3" t="s">
        <v>1707</v>
      </c>
      <c r="E679" s="3" t="s">
        <v>1708</v>
      </c>
      <c r="F679" s="3" t="s">
        <v>1709</v>
      </c>
      <c r="G679" s="3">
        <v>2022</v>
      </c>
      <c r="H679" s="3">
        <v>2021</v>
      </c>
      <c r="I679" s="4">
        <v>42801</v>
      </c>
      <c r="J679" s="3" t="s">
        <v>126</v>
      </c>
      <c r="K679" s="4">
        <v>24266.959999999999</v>
      </c>
      <c r="L679" s="4">
        <v>27820</v>
      </c>
      <c r="M679" s="3" t="s">
        <v>126</v>
      </c>
      <c r="N679" s="4">
        <v>15870.48</v>
      </c>
      <c r="O679" s="4">
        <v>33131</v>
      </c>
      <c r="P679" s="3" t="s">
        <v>126</v>
      </c>
      <c r="Q679" s="4">
        <v>14123.53</v>
      </c>
      <c r="R679" s="3">
        <v>-87.719724486520505</v>
      </c>
      <c r="S679" s="3">
        <v>41.4821253115703</v>
      </c>
      <c r="T679" s="3" t="s">
        <v>1710</v>
      </c>
      <c r="U679" s="3" t="s">
        <v>1711</v>
      </c>
      <c r="V679" s="3"/>
      <c r="W679" s="3"/>
      <c r="X679" s="3" t="s">
        <v>776</v>
      </c>
      <c r="Y679" s="3" t="s">
        <v>130</v>
      </c>
      <c r="Z679" s="3" t="s">
        <v>131</v>
      </c>
      <c r="AA679" s="8">
        <f>Table1[[#This Row],[2022 AV (BOR final)]]-Table1[[#This Row],[2021 AV (BOR final)]]</f>
        <v>-14981</v>
      </c>
      <c r="AB679" s="8">
        <f>Table1[[#This Row],[2023 AV (BOR final)]]-Table1[[#This Row],[2022 AV (BOR final)]]</f>
        <v>5311</v>
      </c>
      <c r="AC679" s="8">
        <f>Table1[[#This Row],[2022 Tax Bill]]-Table1[[#This Row],[2021 Tax Bill]]</f>
        <v>-8396.48</v>
      </c>
      <c r="AD679" s="3">
        <f>COUNTIF(D:D,Table1[[#This Row],[Project Name]])</f>
        <v>5</v>
      </c>
      <c r="AE679" s="2">
        <f>IF(Table1[[#This Row],[Year Accepted]]=2022,Table1[[#This Row],[2021 AV (BOR final)]],Table1[[#This Row],[2022 AV (BOR final)]])</f>
        <v>42801</v>
      </c>
      <c r="AF679" s="2">
        <f>IF(Table1[[#This Row],[Year Accepted]]=2022,Table1[[#This Row],[2022 AV (BOR final)]],Table1[[#This Row],[2023 AV (BOR final)]])</f>
        <v>27820</v>
      </c>
      <c r="AG679" s="2">
        <f>IF(Table1[[#This Row],[Year Accepted]]=2022,Table1[[#This Row],[2021 Tax Bill]],Table1[[#This Row],[2022 Tax Bill]])</f>
        <v>24266.959999999999</v>
      </c>
      <c r="AH679" s="2">
        <f>IF(Table1[[#This Row],[Year Accepted]]=2022,Table1[[#This Row],[2022 Tax Bill]],Table1[[#This Row],[2023 Tax Bill]])</f>
        <v>15870.48</v>
      </c>
    </row>
    <row r="680" spans="1:34" x14ac:dyDescent="0.25">
      <c r="A680" s="3" t="s">
        <v>25</v>
      </c>
      <c r="B680" s="3" t="s">
        <v>71</v>
      </c>
      <c r="C680" s="3" t="s">
        <v>1706</v>
      </c>
      <c r="D680" s="3" t="s">
        <v>1707</v>
      </c>
      <c r="E680" s="3" t="s">
        <v>2541</v>
      </c>
      <c r="F680" s="3" t="s">
        <v>2542</v>
      </c>
      <c r="G680" s="3">
        <v>2022</v>
      </c>
      <c r="H680" s="3">
        <v>2021</v>
      </c>
      <c r="I680" s="4">
        <v>96626</v>
      </c>
      <c r="J680" s="3" t="s">
        <v>149</v>
      </c>
      <c r="K680" s="4">
        <v>54784.05</v>
      </c>
      <c r="L680" s="4">
        <v>62805</v>
      </c>
      <c r="M680" s="3" t="s">
        <v>149</v>
      </c>
      <c r="N680" s="4">
        <v>35828.519999999997</v>
      </c>
      <c r="O680" s="4">
        <v>64548</v>
      </c>
      <c r="P680" s="3" t="s">
        <v>149</v>
      </c>
      <c r="Q680" s="4">
        <v>27516.39</v>
      </c>
      <c r="R680" s="3">
        <v>-87.719299060381999</v>
      </c>
      <c r="S680" s="3">
        <v>41.482542500239902</v>
      </c>
      <c r="T680" s="3" t="s">
        <v>2543</v>
      </c>
      <c r="U680" s="3" t="s">
        <v>1711</v>
      </c>
      <c r="V680" s="3"/>
      <c r="W680" s="3"/>
      <c r="X680" s="3" t="s">
        <v>776</v>
      </c>
      <c r="Y680" s="3" t="s">
        <v>130</v>
      </c>
      <c r="Z680" s="3" t="s">
        <v>131</v>
      </c>
      <c r="AA680" s="8">
        <f>Table1[[#This Row],[2022 AV (BOR final)]]-Table1[[#This Row],[2021 AV (BOR final)]]</f>
        <v>-33821</v>
      </c>
      <c r="AB680" s="8">
        <f>Table1[[#This Row],[2023 AV (BOR final)]]-Table1[[#This Row],[2022 AV (BOR final)]]</f>
        <v>1743</v>
      </c>
      <c r="AC680" s="8">
        <f>Table1[[#This Row],[2022 Tax Bill]]-Table1[[#This Row],[2021 Tax Bill]]</f>
        <v>-18955.530000000006</v>
      </c>
      <c r="AD680" s="3">
        <f>COUNTIF(D:D,Table1[[#This Row],[Project Name]])</f>
        <v>5</v>
      </c>
      <c r="AE680" s="2">
        <f>IF(Table1[[#This Row],[Year Accepted]]=2022,Table1[[#This Row],[2021 AV (BOR final)]],Table1[[#This Row],[2022 AV (BOR final)]])</f>
        <v>96626</v>
      </c>
      <c r="AF680" s="2">
        <f>IF(Table1[[#This Row],[Year Accepted]]=2022,Table1[[#This Row],[2022 AV (BOR final)]],Table1[[#This Row],[2023 AV (BOR final)]])</f>
        <v>62805</v>
      </c>
      <c r="AG680" s="2">
        <f>IF(Table1[[#This Row],[Year Accepted]]=2022,Table1[[#This Row],[2021 Tax Bill]],Table1[[#This Row],[2022 Tax Bill]])</f>
        <v>54784.05</v>
      </c>
      <c r="AH680" s="2">
        <f>IF(Table1[[#This Row],[Year Accepted]]=2022,Table1[[#This Row],[2022 Tax Bill]],Table1[[#This Row],[2023 Tax Bill]])</f>
        <v>35828.519999999997</v>
      </c>
    </row>
    <row r="681" spans="1:34" x14ac:dyDescent="0.25">
      <c r="A681" s="3" t="s">
        <v>25</v>
      </c>
      <c r="B681" s="3" t="s">
        <v>71</v>
      </c>
      <c r="C681" s="3" t="s">
        <v>1706</v>
      </c>
      <c r="D681" s="3" t="s">
        <v>1707</v>
      </c>
      <c r="E681" s="3" t="s">
        <v>3395</v>
      </c>
      <c r="F681" s="3" t="s">
        <v>3396</v>
      </c>
      <c r="G681" s="3">
        <v>2022</v>
      </c>
      <c r="H681" s="3">
        <v>2021</v>
      </c>
      <c r="I681" s="4">
        <v>41015</v>
      </c>
      <c r="J681" s="3" t="s">
        <v>126</v>
      </c>
      <c r="K681" s="4">
        <v>23254.32</v>
      </c>
      <c r="L681" s="4">
        <v>26660</v>
      </c>
      <c r="M681" s="3" t="s">
        <v>126</v>
      </c>
      <c r="N681" s="4">
        <v>15208.82</v>
      </c>
      <c r="O681" s="4">
        <v>4055</v>
      </c>
      <c r="P681" s="3" t="s">
        <v>126</v>
      </c>
      <c r="Q681" s="4">
        <v>1728.61</v>
      </c>
      <c r="R681" s="3">
        <v>-87.718986513323301</v>
      </c>
      <c r="S681" s="3">
        <v>41.482060793621102</v>
      </c>
      <c r="T681" s="3" t="s">
        <v>3397</v>
      </c>
      <c r="U681" s="3" t="s">
        <v>1711</v>
      </c>
      <c r="V681" s="3"/>
      <c r="W681" s="3"/>
      <c r="X681" s="3" t="s">
        <v>776</v>
      </c>
      <c r="Y681" s="3" t="s">
        <v>130</v>
      </c>
      <c r="Z681" s="3" t="s">
        <v>131</v>
      </c>
      <c r="AA681" s="8">
        <f>Table1[[#This Row],[2022 AV (BOR final)]]-Table1[[#This Row],[2021 AV (BOR final)]]</f>
        <v>-14355</v>
      </c>
      <c r="AB681" s="8">
        <f>Table1[[#This Row],[2023 AV (BOR final)]]-Table1[[#This Row],[2022 AV (BOR final)]]</f>
        <v>-22605</v>
      </c>
      <c r="AC681" s="8">
        <f>Table1[[#This Row],[2022 Tax Bill]]-Table1[[#This Row],[2021 Tax Bill]]</f>
        <v>-8045.5</v>
      </c>
      <c r="AD681" s="3">
        <f>COUNTIF(D:D,Table1[[#This Row],[Project Name]])</f>
        <v>5</v>
      </c>
      <c r="AE681" s="2">
        <f>IF(Table1[[#This Row],[Year Accepted]]=2022,Table1[[#This Row],[2021 AV (BOR final)]],Table1[[#This Row],[2022 AV (BOR final)]])</f>
        <v>41015</v>
      </c>
      <c r="AF681" s="2">
        <f>IF(Table1[[#This Row],[Year Accepted]]=2022,Table1[[#This Row],[2022 AV (BOR final)]],Table1[[#This Row],[2023 AV (BOR final)]])</f>
        <v>26660</v>
      </c>
      <c r="AG681" s="2">
        <f>IF(Table1[[#This Row],[Year Accepted]]=2022,Table1[[#This Row],[2021 Tax Bill]],Table1[[#This Row],[2022 Tax Bill]])</f>
        <v>23254.32</v>
      </c>
      <c r="AH681" s="2">
        <f>IF(Table1[[#This Row],[Year Accepted]]=2022,Table1[[#This Row],[2022 Tax Bill]],Table1[[#This Row],[2023 Tax Bill]])</f>
        <v>15208.82</v>
      </c>
    </row>
    <row r="682" spans="1:34" x14ac:dyDescent="0.25">
      <c r="A682" s="3" t="s">
        <v>25</v>
      </c>
      <c r="B682" s="3" t="s">
        <v>26</v>
      </c>
      <c r="C682" s="3" t="s">
        <v>1706</v>
      </c>
      <c r="D682" s="3" t="s">
        <v>3149</v>
      </c>
      <c r="E682" s="3" t="s">
        <v>3150</v>
      </c>
      <c r="F682" s="3" t="s">
        <v>3151</v>
      </c>
      <c r="G682" s="3">
        <v>2022</v>
      </c>
      <c r="H682" s="3">
        <v>2021</v>
      </c>
      <c r="I682" s="4">
        <v>167380</v>
      </c>
      <c r="J682" s="3" t="s">
        <v>247</v>
      </c>
      <c r="K682" s="4">
        <v>94899.42</v>
      </c>
      <c r="L682" s="4">
        <v>108796</v>
      </c>
      <c r="M682" s="3" t="s">
        <v>247</v>
      </c>
      <c r="N682" s="4">
        <v>62065.14</v>
      </c>
      <c r="O682" s="4">
        <v>87508</v>
      </c>
      <c r="P682" s="3" t="s">
        <v>247</v>
      </c>
      <c r="Q682" s="4">
        <v>37304.050000000003</v>
      </c>
      <c r="R682" s="3">
        <v>-87.719100512758402</v>
      </c>
      <c r="S682" s="3">
        <v>41.4836623713676</v>
      </c>
      <c r="T682" s="3" t="s">
        <v>3152</v>
      </c>
      <c r="U682" s="3" t="s">
        <v>1711</v>
      </c>
      <c r="V682" s="3"/>
      <c r="W682" s="3"/>
      <c r="X682" s="3" t="s">
        <v>776</v>
      </c>
      <c r="Y682" s="3" t="s">
        <v>130</v>
      </c>
      <c r="Z682" s="3" t="s">
        <v>131</v>
      </c>
      <c r="AA682" s="8">
        <f>Table1[[#This Row],[2022 AV (BOR final)]]-Table1[[#This Row],[2021 AV (BOR final)]]</f>
        <v>-58584</v>
      </c>
      <c r="AB682" s="8">
        <f>Table1[[#This Row],[2023 AV (BOR final)]]-Table1[[#This Row],[2022 AV (BOR final)]]</f>
        <v>-21288</v>
      </c>
      <c r="AC682" s="8">
        <f>Table1[[#This Row],[2022 Tax Bill]]-Table1[[#This Row],[2021 Tax Bill]]</f>
        <v>-32834.28</v>
      </c>
      <c r="AD682" s="3">
        <f>COUNTIF(D:D,Table1[[#This Row],[Project Name]])</f>
        <v>1</v>
      </c>
      <c r="AE682" s="2">
        <f>IF(Table1[[#This Row],[Year Accepted]]=2022,Table1[[#This Row],[2021 AV (BOR final)]],Table1[[#This Row],[2022 AV (BOR final)]])</f>
        <v>167380</v>
      </c>
      <c r="AF682" s="2">
        <f>IF(Table1[[#This Row],[Year Accepted]]=2022,Table1[[#This Row],[2022 AV (BOR final)]],Table1[[#This Row],[2023 AV (BOR final)]])</f>
        <v>108796</v>
      </c>
      <c r="AG682" s="2">
        <f>IF(Table1[[#This Row],[Year Accepted]]=2022,Table1[[#This Row],[2021 Tax Bill]],Table1[[#This Row],[2022 Tax Bill]])</f>
        <v>94899.42</v>
      </c>
      <c r="AH682" s="2">
        <f>IF(Table1[[#This Row],[Year Accepted]]=2022,Table1[[#This Row],[2022 Tax Bill]],Table1[[#This Row],[2023 Tax Bill]])</f>
        <v>62065.14</v>
      </c>
    </row>
    <row r="683" spans="1:34" x14ac:dyDescent="0.25">
      <c r="A683" s="3" t="s">
        <v>25</v>
      </c>
      <c r="B683" s="3" t="s">
        <v>71</v>
      </c>
      <c r="C683" s="3" t="s">
        <v>1706</v>
      </c>
      <c r="D683" s="3" t="s">
        <v>1707</v>
      </c>
      <c r="E683" s="3" t="s">
        <v>4362</v>
      </c>
      <c r="F683" s="3" t="s">
        <v>4363</v>
      </c>
      <c r="G683" s="3">
        <v>2022</v>
      </c>
      <c r="H683" s="3">
        <v>2021</v>
      </c>
      <c r="I683" s="4">
        <v>270436</v>
      </c>
      <c r="J683" s="3" t="s">
        <v>247</v>
      </c>
      <c r="K683" s="4">
        <v>153329.01999999999</v>
      </c>
      <c r="L683" s="4">
        <v>175782</v>
      </c>
      <c r="M683" s="3" t="s">
        <v>247</v>
      </c>
      <c r="N683" s="4">
        <v>100278.8</v>
      </c>
      <c r="O683" s="4">
        <v>180380</v>
      </c>
      <c r="P683" s="3" t="s">
        <v>247</v>
      </c>
      <c r="Q683" s="4">
        <v>76894.83</v>
      </c>
      <c r="R683" s="3">
        <v>-87.718050558334596</v>
      </c>
      <c r="S683" s="3">
        <v>41.481876090446001</v>
      </c>
      <c r="T683" s="3" t="s">
        <v>4364</v>
      </c>
      <c r="U683" s="3" t="s">
        <v>1711</v>
      </c>
      <c r="V683" s="3"/>
      <c r="W683" s="3"/>
      <c r="X683" s="3" t="s">
        <v>776</v>
      </c>
      <c r="Y683" s="3" t="s">
        <v>130</v>
      </c>
      <c r="Z683" s="3" t="s">
        <v>131</v>
      </c>
      <c r="AA683" s="8">
        <f>Table1[[#This Row],[2022 AV (BOR final)]]-Table1[[#This Row],[2021 AV (BOR final)]]</f>
        <v>-94654</v>
      </c>
      <c r="AB683" s="8">
        <f>Table1[[#This Row],[2023 AV (BOR final)]]-Table1[[#This Row],[2022 AV (BOR final)]]</f>
        <v>4598</v>
      </c>
      <c r="AC683" s="8">
        <f>Table1[[#This Row],[2022 Tax Bill]]-Table1[[#This Row],[2021 Tax Bill]]</f>
        <v>-53050.219999999987</v>
      </c>
      <c r="AD683" s="3">
        <f>COUNTIF(D:D,Table1[[#This Row],[Project Name]])</f>
        <v>5</v>
      </c>
      <c r="AE683" s="2">
        <f>IF(Table1[[#This Row],[Year Accepted]]=2022,Table1[[#This Row],[2021 AV (BOR final)]],Table1[[#This Row],[2022 AV (BOR final)]])</f>
        <v>270436</v>
      </c>
      <c r="AF683" s="2">
        <f>IF(Table1[[#This Row],[Year Accepted]]=2022,Table1[[#This Row],[2022 AV (BOR final)]],Table1[[#This Row],[2023 AV (BOR final)]])</f>
        <v>175782</v>
      </c>
      <c r="AG683" s="2">
        <f>IF(Table1[[#This Row],[Year Accepted]]=2022,Table1[[#This Row],[2021 Tax Bill]],Table1[[#This Row],[2022 Tax Bill]])</f>
        <v>153329.01999999999</v>
      </c>
      <c r="AH683" s="2">
        <f>IF(Table1[[#This Row],[Year Accepted]]=2022,Table1[[#This Row],[2022 Tax Bill]],Table1[[#This Row],[2023 Tax Bill]])</f>
        <v>100278.8</v>
      </c>
    </row>
    <row r="684" spans="1:34" x14ac:dyDescent="0.25">
      <c r="A684" s="3" t="s">
        <v>25</v>
      </c>
      <c r="B684" s="3" t="s">
        <v>26</v>
      </c>
      <c r="C684" s="3" t="s">
        <v>385</v>
      </c>
      <c r="D684" s="3" t="s">
        <v>3924</v>
      </c>
      <c r="E684" s="3" t="s">
        <v>3925</v>
      </c>
      <c r="F684" s="3" t="s">
        <v>3926</v>
      </c>
      <c r="G684" s="3">
        <v>2022</v>
      </c>
      <c r="H684" s="3">
        <v>2021</v>
      </c>
      <c r="I684" s="4">
        <v>175563</v>
      </c>
      <c r="J684" s="3" t="s">
        <v>203</v>
      </c>
      <c r="K684" s="4">
        <v>35304.11</v>
      </c>
      <c r="L684" s="4">
        <v>114114</v>
      </c>
      <c r="M684" s="3" t="s">
        <v>203</v>
      </c>
      <c r="N684" s="4">
        <v>23471.22</v>
      </c>
      <c r="O684" s="4">
        <v>114114</v>
      </c>
      <c r="P684" s="3" t="s">
        <v>203</v>
      </c>
      <c r="Q684" s="4">
        <v>24076.93</v>
      </c>
      <c r="R684" s="3">
        <v>-87.690461828897696</v>
      </c>
      <c r="S684" s="3">
        <v>42.005476313423898</v>
      </c>
      <c r="T684" s="3" t="s">
        <v>3927</v>
      </c>
      <c r="U684" s="3" t="s">
        <v>33</v>
      </c>
      <c r="V684" s="3" t="s">
        <v>1905</v>
      </c>
      <c r="W684" s="3" t="s">
        <v>158</v>
      </c>
      <c r="X684" s="3" t="s">
        <v>57</v>
      </c>
      <c r="Y684" s="3" t="s">
        <v>468</v>
      </c>
      <c r="Z684" s="3" t="s">
        <v>48</v>
      </c>
      <c r="AA684" s="8">
        <f>Table1[[#This Row],[2022 AV (BOR final)]]-Table1[[#This Row],[2021 AV (BOR final)]]</f>
        <v>-61449</v>
      </c>
      <c r="AB684" s="8">
        <f>Table1[[#This Row],[2023 AV (BOR final)]]-Table1[[#This Row],[2022 AV (BOR final)]]</f>
        <v>0</v>
      </c>
      <c r="AC684" s="8">
        <f>Table1[[#This Row],[2022 Tax Bill]]-Table1[[#This Row],[2021 Tax Bill]]</f>
        <v>-11832.89</v>
      </c>
      <c r="AD684" s="3">
        <f>COUNTIF(D:D,Table1[[#This Row],[Project Name]])</f>
        <v>2</v>
      </c>
      <c r="AE684" s="2">
        <f>IF(Table1[[#This Row],[Year Accepted]]=2022,Table1[[#This Row],[2021 AV (BOR final)]],Table1[[#This Row],[2022 AV (BOR final)]])</f>
        <v>175563</v>
      </c>
      <c r="AF684" s="2">
        <f>IF(Table1[[#This Row],[Year Accepted]]=2022,Table1[[#This Row],[2022 AV (BOR final)]],Table1[[#This Row],[2023 AV (BOR final)]])</f>
        <v>114114</v>
      </c>
      <c r="AG684" s="2">
        <f>IF(Table1[[#This Row],[Year Accepted]]=2022,Table1[[#This Row],[2021 Tax Bill]],Table1[[#This Row],[2022 Tax Bill]])</f>
        <v>35304.11</v>
      </c>
      <c r="AH684" s="2">
        <f>IF(Table1[[#This Row],[Year Accepted]]=2022,Table1[[#This Row],[2022 Tax Bill]],Table1[[#This Row],[2023 Tax Bill]])</f>
        <v>23471.22</v>
      </c>
    </row>
    <row r="685" spans="1:34" x14ac:dyDescent="0.25">
      <c r="A685" s="3" t="s">
        <v>25</v>
      </c>
      <c r="B685" s="3" t="s">
        <v>26</v>
      </c>
      <c r="C685" s="3" t="s">
        <v>385</v>
      </c>
      <c r="D685" s="3" t="s">
        <v>3924</v>
      </c>
      <c r="E685" s="3" t="s">
        <v>4359</v>
      </c>
      <c r="F685" s="3" t="s">
        <v>4360</v>
      </c>
      <c r="G685" s="3">
        <v>2022</v>
      </c>
      <c r="H685" s="3">
        <v>2021</v>
      </c>
      <c r="I685" s="4">
        <v>4109</v>
      </c>
      <c r="J685" s="3" t="s">
        <v>149</v>
      </c>
      <c r="K685" s="4">
        <v>826.28</v>
      </c>
      <c r="L685" s="4">
        <v>2675</v>
      </c>
      <c r="M685" s="3" t="s">
        <v>149</v>
      </c>
      <c r="N685" s="4">
        <v>550.21</v>
      </c>
      <c r="O685" s="4">
        <v>2675</v>
      </c>
      <c r="P685" s="3" t="s">
        <v>149</v>
      </c>
      <c r="Q685" s="4">
        <v>564.42999999999995</v>
      </c>
      <c r="R685" s="3">
        <v>-87.690898169404704</v>
      </c>
      <c r="S685" s="3">
        <v>42.005280563713001</v>
      </c>
      <c r="T685" s="3" t="s">
        <v>4361</v>
      </c>
      <c r="U685" s="3" t="s">
        <v>33</v>
      </c>
      <c r="V685" s="3" t="s">
        <v>157</v>
      </c>
      <c r="W685" s="3" t="s">
        <v>158</v>
      </c>
      <c r="X685" s="3" t="s">
        <v>57</v>
      </c>
      <c r="Y685" s="3" t="s">
        <v>468</v>
      </c>
      <c r="Z685" s="3" t="s">
        <v>48</v>
      </c>
      <c r="AA685" s="8">
        <f>Table1[[#This Row],[2022 AV (BOR final)]]-Table1[[#This Row],[2021 AV (BOR final)]]</f>
        <v>-1434</v>
      </c>
      <c r="AB685" s="8">
        <f>Table1[[#This Row],[2023 AV (BOR final)]]-Table1[[#This Row],[2022 AV (BOR final)]]</f>
        <v>0</v>
      </c>
      <c r="AC685" s="8">
        <f>Table1[[#This Row],[2022 Tax Bill]]-Table1[[#This Row],[2021 Tax Bill]]</f>
        <v>-276.06999999999994</v>
      </c>
      <c r="AD685" s="3">
        <f>COUNTIF(D:D,Table1[[#This Row],[Project Name]])</f>
        <v>2</v>
      </c>
      <c r="AE685" s="2">
        <f>IF(Table1[[#This Row],[Year Accepted]]=2022,Table1[[#This Row],[2021 AV (BOR final)]],Table1[[#This Row],[2022 AV (BOR final)]])</f>
        <v>4109</v>
      </c>
      <c r="AF685" s="2">
        <f>IF(Table1[[#This Row],[Year Accepted]]=2022,Table1[[#This Row],[2022 AV (BOR final)]],Table1[[#This Row],[2023 AV (BOR final)]])</f>
        <v>2675</v>
      </c>
      <c r="AG685" s="2">
        <f>IF(Table1[[#This Row],[Year Accepted]]=2022,Table1[[#This Row],[2021 Tax Bill]],Table1[[#This Row],[2022 Tax Bill]])</f>
        <v>826.28</v>
      </c>
      <c r="AH685" s="2">
        <f>IF(Table1[[#This Row],[Year Accepted]]=2022,Table1[[#This Row],[2022 Tax Bill]],Table1[[#This Row],[2023 Tax Bill]])</f>
        <v>550.21</v>
      </c>
    </row>
    <row r="686" spans="1:34" x14ac:dyDescent="0.25">
      <c r="A686" s="3" t="s">
        <v>25</v>
      </c>
      <c r="B686" s="3" t="s">
        <v>26</v>
      </c>
      <c r="C686" s="3" t="s">
        <v>385</v>
      </c>
      <c r="D686" s="3" t="s">
        <v>1641</v>
      </c>
      <c r="E686" s="3" t="s">
        <v>1642</v>
      </c>
      <c r="F686" s="3" t="s">
        <v>1643</v>
      </c>
      <c r="G686" s="3">
        <v>2022</v>
      </c>
      <c r="H686" s="3">
        <v>2021</v>
      </c>
      <c r="I686" s="4">
        <v>95458</v>
      </c>
      <c r="J686" s="3" t="s">
        <v>52</v>
      </c>
      <c r="K686" s="4">
        <v>19195.75</v>
      </c>
      <c r="L686" s="4">
        <v>57533</v>
      </c>
      <c r="M686" s="3" t="s">
        <v>52</v>
      </c>
      <c r="N686" s="4">
        <v>11833.5</v>
      </c>
      <c r="O686" s="4">
        <v>57533</v>
      </c>
      <c r="P686" s="3" t="s">
        <v>52</v>
      </c>
      <c r="Q686" s="4">
        <v>12138.91</v>
      </c>
      <c r="R686" s="3">
        <v>-87.670366030435602</v>
      </c>
      <c r="S686" s="3">
        <v>42.020936847844602</v>
      </c>
      <c r="T686" s="3" t="s">
        <v>1644</v>
      </c>
      <c r="U686" s="3" t="s">
        <v>33</v>
      </c>
      <c r="V686" s="3" t="s">
        <v>390</v>
      </c>
      <c r="W686" s="3" t="s">
        <v>391</v>
      </c>
      <c r="X686" s="3" t="s">
        <v>57</v>
      </c>
      <c r="Y686" s="3" t="s">
        <v>193</v>
      </c>
      <c r="Z686" s="3" t="s">
        <v>298</v>
      </c>
      <c r="AA686" s="8">
        <f>Table1[[#This Row],[2022 AV (BOR final)]]-Table1[[#This Row],[2021 AV (BOR final)]]</f>
        <v>-37925</v>
      </c>
      <c r="AB686" s="8">
        <f>Table1[[#This Row],[2023 AV (BOR final)]]-Table1[[#This Row],[2022 AV (BOR final)]]</f>
        <v>0</v>
      </c>
      <c r="AC686" s="8">
        <f>Table1[[#This Row],[2022 Tax Bill]]-Table1[[#This Row],[2021 Tax Bill]]</f>
        <v>-7362.25</v>
      </c>
      <c r="AD686" s="3">
        <f>COUNTIF(D:D,Table1[[#This Row],[Project Name]])</f>
        <v>1</v>
      </c>
      <c r="AE686" s="2">
        <f>IF(Table1[[#This Row],[Year Accepted]]=2022,Table1[[#This Row],[2021 AV (BOR final)]],Table1[[#This Row],[2022 AV (BOR final)]])</f>
        <v>95458</v>
      </c>
      <c r="AF686" s="2">
        <f>IF(Table1[[#This Row],[Year Accepted]]=2022,Table1[[#This Row],[2022 AV (BOR final)]],Table1[[#This Row],[2023 AV (BOR final)]])</f>
        <v>57533</v>
      </c>
      <c r="AG686" s="2">
        <f>IF(Table1[[#This Row],[Year Accepted]]=2022,Table1[[#This Row],[2021 Tax Bill]],Table1[[#This Row],[2022 Tax Bill]])</f>
        <v>19195.75</v>
      </c>
      <c r="AH686" s="2">
        <f>IF(Table1[[#This Row],[Year Accepted]]=2022,Table1[[#This Row],[2022 Tax Bill]],Table1[[#This Row],[2023 Tax Bill]])</f>
        <v>11833.5</v>
      </c>
    </row>
    <row r="687" spans="1:34" x14ac:dyDescent="0.25">
      <c r="A687" s="3" t="s">
        <v>25</v>
      </c>
      <c r="B687" s="3" t="s">
        <v>26</v>
      </c>
      <c r="C687" s="3" t="s">
        <v>385</v>
      </c>
      <c r="D687" s="3" t="s">
        <v>4040</v>
      </c>
      <c r="E687" s="3" t="s">
        <v>4041</v>
      </c>
      <c r="F687" s="3" t="s">
        <v>4042</v>
      </c>
      <c r="G687" s="3">
        <v>2022</v>
      </c>
      <c r="H687" s="3">
        <v>2021</v>
      </c>
      <c r="I687" s="4">
        <v>411742</v>
      </c>
      <c r="J687" s="3" t="s">
        <v>52</v>
      </c>
      <c r="K687" s="4">
        <v>82797.56</v>
      </c>
      <c r="L687" s="4">
        <v>243924</v>
      </c>
      <c r="M687" s="3" t="s">
        <v>52</v>
      </c>
      <c r="N687" s="4">
        <v>50170.879999999997</v>
      </c>
      <c r="O687" s="4">
        <v>243924</v>
      </c>
      <c r="P687" s="3" t="s">
        <v>52</v>
      </c>
      <c r="Q687" s="4">
        <v>51465.57</v>
      </c>
      <c r="R687" s="3">
        <v>-87.670368860601499</v>
      </c>
      <c r="S687" s="3">
        <v>42.0206730934121</v>
      </c>
      <c r="T687" s="3" t="s">
        <v>4043</v>
      </c>
      <c r="U687" s="3" t="s">
        <v>33</v>
      </c>
      <c r="V687" s="3" t="s">
        <v>390</v>
      </c>
      <c r="W687" s="3" t="s">
        <v>391</v>
      </c>
      <c r="X687" s="3" t="s">
        <v>57</v>
      </c>
      <c r="Y687" s="3" t="s">
        <v>193</v>
      </c>
      <c r="Z687" s="3" t="s">
        <v>298</v>
      </c>
      <c r="AA687" s="8">
        <f>Table1[[#This Row],[2022 AV (BOR final)]]-Table1[[#This Row],[2021 AV (BOR final)]]</f>
        <v>-167818</v>
      </c>
      <c r="AB687" s="8">
        <f>Table1[[#This Row],[2023 AV (BOR final)]]-Table1[[#This Row],[2022 AV (BOR final)]]</f>
        <v>0</v>
      </c>
      <c r="AC687" s="8">
        <f>Table1[[#This Row],[2022 Tax Bill]]-Table1[[#This Row],[2021 Tax Bill]]</f>
        <v>-32626.68</v>
      </c>
      <c r="AD687" s="3">
        <f>COUNTIF(D:D,Table1[[#This Row],[Project Name]])</f>
        <v>1</v>
      </c>
      <c r="AE687" s="2">
        <f>IF(Table1[[#This Row],[Year Accepted]]=2022,Table1[[#This Row],[2021 AV (BOR final)]],Table1[[#This Row],[2022 AV (BOR final)]])</f>
        <v>411742</v>
      </c>
      <c r="AF687" s="2">
        <f>IF(Table1[[#This Row],[Year Accepted]]=2022,Table1[[#This Row],[2022 AV (BOR final)]],Table1[[#This Row],[2023 AV (BOR final)]])</f>
        <v>243924</v>
      </c>
      <c r="AG687" s="2">
        <f>IF(Table1[[#This Row],[Year Accepted]]=2022,Table1[[#This Row],[2021 Tax Bill]],Table1[[#This Row],[2022 Tax Bill]])</f>
        <v>82797.56</v>
      </c>
      <c r="AH687" s="2">
        <f>IF(Table1[[#This Row],[Year Accepted]]=2022,Table1[[#This Row],[2022 Tax Bill]],Table1[[#This Row],[2023 Tax Bill]])</f>
        <v>50170.879999999997</v>
      </c>
    </row>
    <row r="688" spans="1:34" x14ac:dyDescent="0.25">
      <c r="A688" s="3" t="s">
        <v>25</v>
      </c>
      <c r="B688" s="3" t="s">
        <v>26</v>
      </c>
      <c r="C688" s="3" t="s">
        <v>385</v>
      </c>
      <c r="D688" s="3" t="s">
        <v>4832</v>
      </c>
      <c r="E688" s="3" t="s">
        <v>4833</v>
      </c>
      <c r="F688" s="3" t="s">
        <v>4834</v>
      </c>
      <c r="G688" s="3">
        <v>2022</v>
      </c>
      <c r="H688" s="3">
        <v>2021</v>
      </c>
      <c r="I688" s="4">
        <v>241886</v>
      </c>
      <c r="J688" s="3" t="s">
        <v>52</v>
      </c>
      <c r="K688" s="4">
        <v>48641.05</v>
      </c>
      <c r="L688" s="4">
        <v>143612</v>
      </c>
      <c r="M688" s="3" t="s">
        <v>52</v>
      </c>
      <c r="N688" s="4">
        <v>29538.42</v>
      </c>
      <c r="O688" s="4">
        <v>143612</v>
      </c>
      <c r="P688" s="3" t="s">
        <v>52</v>
      </c>
      <c r="Q688" s="4">
        <v>30300.73</v>
      </c>
      <c r="R688" s="3">
        <v>-87.669839794516605</v>
      </c>
      <c r="S688" s="3">
        <v>42.020670091779202</v>
      </c>
      <c r="T688" s="3" t="s">
        <v>4835</v>
      </c>
      <c r="U688" s="3" t="s">
        <v>33</v>
      </c>
      <c r="V688" s="3" t="s">
        <v>390</v>
      </c>
      <c r="W688" s="3" t="s">
        <v>391</v>
      </c>
      <c r="X688" s="3" t="s">
        <v>57</v>
      </c>
      <c r="Y688" s="3" t="s">
        <v>193</v>
      </c>
      <c r="Z688" s="3" t="s">
        <v>298</v>
      </c>
      <c r="AA688" s="8">
        <f>Table1[[#This Row],[2022 AV (BOR final)]]-Table1[[#This Row],[2021 AV (BOR final)]]</f>
        <v>-98274</v>
      </c>
      <c r="AB688" s="8">
        <f>Table1[[#This Row],[2023 AV (BOR final)]]-Table1[[#This Row],[2022 AV (BOR final)]]</f>
        <v>0</v>
      </c>
      <c r="AC688" s="8">
        <f>Table1[[#This Row],[2022 Tax Bill]]-Table1[[#This Row],[2021 Tax Bill]]</f>
        <v>-19102.630000000005</v>
      </c>
      <c r="AD688" s="3">
        <f>COUNTIF(D:D,Table1[[#This Row],[Project Name]])</f>
        <v>1</v>
      </c>
      <c r="AE688" s="2">
        <f>IF(Table1[[#This Row],[Year Accepted]]=2022,Table1[[#This Row],[2021 AV (BOR final)]],Table1[[#This Row],[2022 AV (BOR final)]])</f>
        <v>241886</v>
      </c>
      <c r="AF688" s="2">
        <f>IF(Table1[[#This Row],[Year Accepted]]=2022,Table1[[#This Row],[2022 AV (BOR final)]],Table1[[#This Row],[2023 AV (BOR final)]])</f>
        <v>143612</v>
      </c>
      <c r="AG688" s="2">
        <f>IF(Table1[[#This Row],[Year Accepted]]=2022,Table1[[#This Row],[2021 Tax Bill]],Table1[[#This Row],[2022 Tax Bill]])</f>
        <v>48641.05</v>
      </c>
      <c r="AH688" s="2">
        <f>IF(Table1[[#This Row],[Year Accepted]]=2022,Table1[[#This Row],[2022 Tax Bill]],Table1[[#This Row],[2023 Tax Bill]])</f>
        <v>29538.42</v>
      </c>
    </row>
    <row r="689" spans="1:34" x14ac:dyDescent="0.25">
      <c r="A689" s="3" t="s">
        <v>25</v>
      </c>
      <c r="B689" s="3" t="s">
        <v>26</v>
      </c>
      <c r="C689" s="3" t="s">
        <v>385</v>
      </c>
      <c r="D689" s="3" t="s">
        <v>1272</v>
      </c>
      <c r="E689" s="3" t="s">
        <v>1273</v>
      </c>
      <c r="F689" s="3" t="s">
        <v>1274</v>
      </c>
      <c r="G689" s="3">
        <v>2022</v>
      </c>
      <c r="H689" s="3">
        <v>2021</v>
      </c>
      <c r="I689" s="4">
        <v>234811</v>
      </c>
      <c r="J689" s="3" t="s">
        <v>52</v>
      </c>
      <c r="K689" s="4">
        <v>47218.34</v>
      </c>
      <c r="L689" s="4">
        <v>139446</v>
      </c>
      <c r="M689" s="3" t="s">
        <v>52</v>
      </c>
      <c r="N689" s="4">
        <v>28681.55</v>
      </c>
      <c r="O689" s="4">
        <v>139446</v>
      </c>
      <c r="P689" s="3" t="s">
        <v>52</v>
      </c>
      <c r="Q689" s="4">
        <v>29421.74</v>
      </c>
      <c r="R689" s="3">
        <v>-87.669842758782707</v>
      </c>
      <c r="S689" s="3">
        <v>42.020394675640802</v>
      </c>
      <c r="T689" s="3" t="s">
        <v>1275</v>
      </c>
      <c r="U689" s="3" t="s">
        <v>33</v>
      </c>
      <c r="V689" s="3" t="s">
        <v>390</v>
      </c>
      <c r="W689" s="3" t="s">
        <v>391</v>
      </c>
      <c r="X689" s="3" t="s">
        <v>57</v>
      </c>
      <c r="Y689" s="3" t="s">
        <v>193</v>
      </c>
      <c r="Z689" s="3" t="s">
        <v>298</v>
      </c>
      <c r="AA689" s="8">
        <f>Table1[[#This Row],[2022 AV (BOR final)]]-Table1[[#This Row],[2021 AV (BOR final)]]</f>
        <v>-95365</v>
      </c>
      <c r="AB689" s="8">
        <f>Table1[[#This Row],[2023 AV (BOR final)]]-Table1[[#This Row],[2022 AV (BOR final)]]</f>
        <v>0</v>
      </c>
      <c r="AC689" s="8">
        <f>Table1[[#This Row],[2022 Tax Bill]]-Table1[[#This Row],[2021 Tax Bill]]</f>
        <v>-18536.789999999997</v>
      </c>
      <c r="AD689" s="3">
        <f>COUNTIF(D:D,Table1[[#This Row],[Project Name]])</f>
        <v>1</v>
      </c>
      <c r="AE689" s="2">
        <f>IF(Table1[[#This Row],[Year Accepted]]=2022,Table1[[#This Row],[2021 AV (BOR final)]],Table1[[#This Row],[2022 AV (BOR final)]])</f>
        <v>234811</v>
      </c>
      <c r="AF689" s="2">
        <f>IF(Table1[[#This Row],[Year Accepted]]=2022,Table1[[#This Row],[2022 AV (BOR final)]],Table1[[#This Row],[2023 AV (BOR final)]])</f>
        <v>139446</v>
      </c>
      <c r="AG689" s="2">
        <f>IF(Table1[[#This Row],[Year Accepted]]=2022,Table1[[#This Row],[2021 Tax Bill]],Table1[[#This Row],[2022 Tax Bill]])</f>
        <v>47218.34</v>
      </c>
      <c r="AH689" s="2">
        <f>IF(Table1[[#This Row],[Year Accepted]]=2022,Table1[[#This Row],[2022 Tax Bill]],Table1[[#This Row],[2023 Tax Bill]])</f>
        <v>28681.55</v>
      </c>
    </row>
    <row r="690" spans="1:34" x14ac:dyDescent="0.25">
      <c r="A690" s="3" t="s">
        <v>25</v>
      </c>
      <c r="B690" s="3" t="s">
        <v>26</v>
      </c>
      <c r="C690" s="3" t="s">
        <v>385</v>
      </c>
      <c r="D690" s="3" t="s">
        <v>3503</v>
      </c>
      <c r="E690" s="3" t="s">
        <v>3504</v>
      </c>
      <c r="F690" s="3" t="s">
        <v>3505</v>
      </c>
      <c r="G690" s="3">
        <v>2022</v>
      </c>
      <c r="H690" s="3">
        <v>2021</v>
      </c>
      <c r="I690" s="4">
        <v>395984</v>
      </c>
      <c r="J690" s="3" t="s">
        <v>197</v>
      </c>
      <c r="K690" s="4">
        <v>79628.740000000005</v>
      </c>
      <c r="L690" s="4">
        <v>257393</v>
      </c>
      <c r="M690" s="3" t="s">
        <v>197</v>
      </c>
      <c r="N690" s="4">
        <v>52941.19</v>
      </c>
      <c r="O690" s="4">
        <v>257393</v>
      </c>
      <c r="P690" s="3" t="s">
        <v>197</v>
      </c>
      <c r="Q690" s="4">
        <v>54307.43</v>
      </c>
      <c r="R690" s="3">
        <v>-87.667898565585404</v>
      </c>
      <c r="S690" s="3">
        <v>42.017874492684001</v>
      </c>
      <c r="T690" s="3" t="s">
        <v>3506</v>
      </c>
      <c r="U690" s="3" t="s">
        <v>33</v>
      </c>
      <c r="V690" s="3" t="s">
        <v>390</v>
      </c>
      <c r="W690" s="3" t="s">
        <v>391</v>
      </c>
      <c r="X690" s="3" t="s">
        <v>57</v>
      </c>
      <c r="Y690" s="3" t="s">
        <v>193</v>
      </c>
      <c r="Z690" s="3" t="s">
        <v>298</v>
      </c>
      <c r="AA690" s="8">
        <f>Table1[[#This Row],[2022 AV (BOR final)]]-Table1[[#This Row],[2021 AV (BOR final)]]</f>
        <v>-138591</v>
      </c>
      <c r="AB690" s="8">
        <f>Table1[[#This Row],[2023 AV (BOR final)]]-Table1[[#This Row],[2022 AV (BOR final)]]</f>
        <v>0</v>
      </c>
      <c r="AC690" s="8">
        <f>Table1[[#This Row],[2022 Tax Bill]]-Table1[[#This Row],[2021 Tax Bill]]</f>
        <v>-26687.550000000003</v>
      </c>
      <c r="AD690" s="3">
        <f>COUNTIF(D:D,Table1[[#This Row],[Project Name]])</f>
        <v>1</v>
      </c>
      <c r="AE690" s="2">
        <f>IF(Table1[[#This Row],[Year Accepted]]=2022,Table1[[#This Row],[2021 AV (BOR final)]],Table1[[#This Row],[2022 AV (BOR final)]])</f>
        <v>395984</v>
      </c>
      <c r="AF690" s="2">
        <f>IF(Table1[[#This Row],[Year Accepted]]=2022,Table1[[#This Row],[2022 AV (BOR final)]],Table1[[#This Row],[2023 AV (BOR final)]])</f>
        <v>257393</v>
      </c>
      <c r="AG690" s="2">
        <f>IF(Table1[[#This Row],[Year Accepted]]=2022,Table1[[#This Row],[2021 Tax Bill]],Table1[[#This Row],[2022 Tax Bill]])</f>
        <v>79628.740000000005</v>
      </c>
      <c r="AH690" s="2">
        <f>IF(Table1[[#This Row],[Year Accepted]]=2022,Table1[[#This Row],[2022 Tax Bill]],Table1[[#This Row],[2023 Tax Bill]])</f>
        <v>52941.19</v>
      </c>
    </row>
    <row r="691" spans="1:34" x14ac:dyDescent="0.25">
      <c r="A691" s="3" t="s">
        <v>25</v>
      </c>
      <c r="B691" s="3" t="s">
        <v>26</v>
      </c>
      <c r="C691" s="3" t="s">
        <v>385</v>
      </c>
      <c r="D691" s="3" t="s">
        <v>4679</v>
      </c>
      <c r="E691" s="3" t="s">
        <v>4680</v>
      </c>
      <c r="F691" s="3" t="s">
        <v>4681</v>
      </c>
      <c r="G691" s="3">
        <v>2022</v>
      </c>
      <c r="H691" s="3">
        <v>2021</v>
      </c>
      <c r="I691" s="4">
        <v>257167</v>
      </c>
      <c r="J691" s="3" t="s">
        <v>52</v>
      </c>
      <c r="K691" s="4">
        <v>51713.9</v>
      </c>
      <c r="L691" s="4">
        <v>152767</v>
      </c>
      <c r="M691" s="3" t="s">
        <v>52</v>
      </c>
      <c r="N691" s="4">
        <v>31421.48</v>
      </c>
      <c r="O691" s="4">
        <v>152767</v>
      </c>
      <c r="P691" s="3" t="s">
        <v>52</v>
      </c>
      <c r="Q691" s="4">
        <v>32232.33</v>
      </c>
      <c r="R691" s="3">
        <v>-87.673750666316195</v>
      </c>
      <c r="S691" s="3">
        <v>42.022793259653398</v>
      </c>
      <c r="T691" s="3" t="s">
        <v>4682</v>
      </c>
      <c r="U691" s="3" t="s">
        <v>33</v>
      </c>
      <c r="V691" s="3" t="s">
        <v>390</v>
      </c>
      <c r="W691" s="3" t="s">
        <v>391</v>
      </c>
      <c r="X691" s="3" t="s">
        <v>57</v>
      </c>
      <c r="Y691" s="3" t="s">
        <v>468</v>
      </c>
      <c r="Z691" s="3" t="s">
        <v>48</v>
      </c>
      <c r="AA691" s="8">
        <f>Table1[[#This Row],[2022 AV (BOR final)]]-Table1[[#This Row],[2021 AV (BOR final)]]</f>
        <v>-104400</v>
      </c>
      <c r="AB691" s="8">
        <f>Table1[[#This Row],[2023 AV (BOR final)]]-Table1[[#This Row],[2022 AV (BOR final)]]</f>
        <v>0</v>
      </c>
      <c r="AC691" s="8">
        <f>Table1[[#This Row],[2022 Tax Bill]]-Table1[[#This Row],[2021 Tax Bill]]</f>
        <v>-20292.420000000002</v>
      </c>
      <c r="AD691" s="3">
        <f>COUNTIF(D:D,Table1[[#This Row],[Project Name]])</f>
        <v>1</v>
      </c>
      <c r="AE691" s="2">
        <f>IF(Table1[[#This Row],[Year Accepted]]=2022,Table1[[#This Row],[2021 AV (BOR final)]],Table1[[#This Row],[2022 AV (BOR final)]])</f>
        <v>257167</v>
      </c>
      <c r="AF691" s="2">
        <f>IF(Table1[[#This Row],[Year Accepted]]=2022,Table1[[#This Row],[2022 AV (BOR final)]],Table1[[#This Row],[2023 AV (BOR final)]])</f>
        <v>152767</v>
      </c>
      <c r="AG691" s="2">
        <f>IF(Table1[[#This Row],[Year Accepted]]=2022,Table1[[#This Row],[2021 Tax Bill]],Table1[[#This Row],[2022 Tax Bill]])</f>
        <v>51713.9</v>
      </c>
      <c r="AH691" s="2">
        <f>IF(Table1[[#This Row],[Year Accepted]]=2022,Table1[[#This Row],[2022 Tax Bill]],Table1[[#This Row],[2023 Tax Bill]])</f>
        <v>31421.48</v>
      </c>
    </row>
    <row r="692" spans="1:34" x14ac:dyDescent="0.25">
      <c r="A692" s="3" t="s">
        <v>25</v>
      </c>
      <c r="B692" s="3" t="s">
        <v>26</v>
      </c>
      <c r="C692" s="3" t="s">
        <v>385</v>
      </c>
      <c r="D692" s="3" t="s">
        <v>1897</v>
      </c>
      <c r="E692" s="3" t="s">
        <v>1898</v>
      </c>
      <c r="F692" s="3" t="s">
        <v>1899</v>
      </c>
      <c r="G692" s="3">
        <v>2022</v>
      </c>
      <c r="H692" s="3">
        <v>2021</v>
      </c>
      <c r="I692" s="4">
        <v>243625</v>
      </c>
      <c r="J692" s="3" t="s">
        <v>52</v>
      </c>
      <c r="K692" s="4">
        <v>48990.77</v>
      </c>
      <c r="L692" s="4">
        <v>144781</v>
      </c>
      <c r="M692" s="3" t="s">
        <v>52</v>
      </c>
      <c r="N692" s="4">
        <v>29778.87</v>
      </c>
      <c r="O692" s="4">
        <v>144781</v>
      </c>
      <c r="P692" s="3" t="s">
        <v>52</v>
      </c>
      <c r="Q692" s="4">
        <v>30547.37</v>
      </c>
      <c r="R692" s="3">
        <v>-87.672941058907497</v>
      </c>
      <c r="S692" s="3">
        <v>42.0227878354764</v>
      </c>
      <c r="T692" s="3" t="s">
        <v>1900</v>
      </c>
      <c r="U692" s="3" t="s">
        <v>33</v>
      </c>
      <c r="V692" s="3" t="s">
        <v>390</v>
      </c>
      <c r="W692" s="3" t="s">
        <v>391</v>
      </c>
      <c r="X692" s="3" t="s">
        <v>57</v>
      </c>
      <c r="Y692" s="3" t="s">
        <v>468</v>
      </c>
      <c r="Z692" s="3" t="s">
        <v>48</v>
      </c>
      <c r="AA692" s="8">
        <f>Table1[[#This Row],[2022 AV (BOR final)]]-Table1[[#This Row],[2021 AV (BOR final)]]</f>
        <v>-98844</v>
      </c>
      <c r="AB692" s="8">
        <f>Table1[[#This Row],[2023 AV (BOR final)]]-Table1[[#This Row],[2022 AV (BOR final)]]</f>
        <v>0</v>
      </c>
      <c r="AC692" s="8">
        <f>Table1[[#This Row],[2022 Tax Bill]]-Table1[[#This Row],[2021 Tax Bill]]</f>
        <v>-19211.899999999998</v>
      </c>
      <c r="AD692" s="3">
        <f>COUNTIF(D:D,Table1[[#This Row],[Project Name]])</f>
        <v>1</v>
      </c>
      <c r="AE692" s="2">
        <f>IF(Table1[[#This Row],[Year Accepted]]=2022,Table1[[#This Row],[2021 AV (BOR final)]],Table1[[#This Row],[2022 AV (BOR final)]])</f>
        <v>243625</v>
      </c>
      <c r="AF692" s="2">
        <f>IF(Table1[[#This Row],[Year Accepted]]=2022,Table1[[#This Row],[2022 AV (BOR final)]],Table1[[#This Row],[2023 AV (BOR final)]])</f>
        <v>144781</v>
      </c>
      <c r="AG692" s="2">
        <f>IF(Table1[[#This Row],[Year Accepted]]=2022,Table1[[#This Row],[2021 Tax Bill]],Table1[[#This Row],[2022 Tax Bill]])</f>
        <v>48990.77</v>
      </c>
      <c r="AH692" s="2">
        <f>IF(Table1[[#This Row],[Year Accepted]]=2022,Table1[[#This Row],[2022 Tax Bill]],Table1[[#This Row],[2023 Tax Bill]])</f>
        <v>29778.87</v>
      </c>
    </row>
    <row r="693" spans="1:34" x14ac:dyDescent="0.25">
      <c r="A693" s="3" t="s">
        <v>25</v>
      </c>
      <c r="B693" s="3" t="s">
        <v>26</v>
      </c>
      <c r="C693" s="3" t="s">
        <v>385</v>
      </c>
      <c r="D693" s="3" t="s">
        <v>2807</v>
      </c>
      <c r="E693" s="3" t="s">
        <v>2808</v>
      </c>
      <c r="F693" s="3" t="s">
        <v>2809</v>
      </c>
      <c r="G693" s="3">
        <v>2022</v>
      </c>
      <c r="H693" s="3">
        <v>2021</v>
      </c>
      <c r="I693" s="4">
        <v>145679</v>
      </c>
      <c r="J693" s="3" t="s">
        <v>52</v>
      </c>
      <c r="K693" s="4">
        <v>29294.69</v>
      </c>
      <c r="L693" s="4">
        <v>87209</v>
      </c>
      <c r="M693" s="3" t="s">
        <v>52</v>
      </c>
      <c r="N693" s="4">
        <v>17937.349999999999</v>
      </c>
      <c r="O693" s="4">
        <v>87209</v>
      </c>
      <c r="P693" s="3" t="s">
        <v>52</v>
      </c>
      <c r="Q693" s="4">
        <v>18400.28</v>
      </c>
      <c r="R693" s="3">
        <v>-87.672058790403199</v>
      </c>
      <c r="S693" s="3">
        <v>42.022781909008302</v>
      </c>
      <c r="T693" s="3" t="s">
        <v>2810</v>
      </c>
      <c r="U693" s="3" t="s">
        <v>33</v>
      </c>
      <c r="V693" s="3" t="s">
        <v>390</v>
      </c>
      <c r="W693" s="3" t="s">
        <v>391</v>
      </c>
      <c r="X693" s="3" t="s">
        <v>57</v>
      </c>
      <c r="Y693" s="3" t="s">
        <v>468</v>
      </c>
      <c r="Z693" s="3" t="s">
        <v>48</v>
      </c>
      <c r="AA693" s="8">
        <f>Table1[[#This Row],[2022 AV (BOR final)]]-Table1[[#This Row],[2021 AV (BOR final)]]</f>
        <v>-58470</v>
      </c>
      <c r="AB693" s="8">
        <f>Table1[[#This Row],[2023 AV (BOR final)]]-Table1[[#This Row],[2022 AV (BOR final)]]</f>
        <v>0</v>
      </c>
      <c r="AC693" s="8">
        <f>Table1[[#This Row],[2022 Tax Bill]]-Table1[[#This Row],[2021 Tax Bill]]</f>
        <v>-11357.34</v>
      </c>
      <c r="AD693" s="3">
        <f>COUNTIF(D:D,Table1[[#This Row],[Project Name]])</f>
        <v>1</v>
      </c>
      <c r="AE693" s="2">
        <f>IF(Table1[[#This Row],[Year Accepted]]=2022,Table1[[#This Row],[2021 AV (BOR final)]],Table1[[#This Row],[2022 AV (BOR final)]])</f>
        <v>145679</v>
      </c>
      <c r="AF693" s="2">
        <f>IF(Table1[[#This Row],[Year Accepted]]=2022,Table1[[#This Row],[2022 AV (BOR final)]],Table1[[#This Row],[2023 AV (BOR final)]])</f>
        <v>87209</v>
      </c>
      <c r="AG693" s="2">
        <f>IF(Table1[[#This Row],[Year Accepted]]=2022,Table1[[#This Row],[2021 Tax Bill]],Table1[[#This Row],[2022 Tax Bill]])</f>
        <v>29294.69</v>
      </c>
      <c r="AH693" s="2">
        <f>IF(Table1[[#This Row],[Year Accepted]]=2022,Table1[[#This Row],[2022 Tax Bill]],Table1[[#This Row],[2023 Tax Bill]])</f>
        <v>17937.349999999999</v>
      </c>
    </row>
    <row r="694" spans="1:34" x14ac:dyDescent="0.25">
      <c r="A694" s="3" t="s">
        <v>25</v>
      </c>
      <c r="B694" s="3" t="s">
        <v>26</v>
      </c>
      <c r="C694" s="3" t="s">
        <v>385</v>
      </c>
      <c r="D694" s="3" t="s">
        <v>2988</v>
      </c>
      <c r="E694" s="3" t="s">
        <v>2989</v>
      </c>
      <c r="F694" s="3" t="s">
        <v>2990</v>
      </c>
      <c r="G694" s="3">
        <v>2022</v>
      </c>
      <c r="H694" s="3">
        <v>2021</v>
      </c>
      <c r="I694" s="4">
        <v>118724</v>
      </c>
      <c r="J694" s="3" t="s">
        <v>52</v>
      </c>
      <c r="K694" s="4">
        <v>23874.34</v>
      </c>
      <c r="L694" s="4">
        <v>89043</v>
      </c>
      <c r="M694" s="3" t="s">
        <v>52</v>
      </c>
      <c r="N694" s="4">
        <v>18314.57</v>
      </c>
      <c r="O694" s="4">
        <v>89043</v>
      </c>
      <c r="P694" s="3" t="s">
        <v>52</v>
      </c>
      <c r="Q694" s="4">
        <v>18787.169999999998</v>
      </c>
      <c r="R694" s="3">
        <v>-87.673916163628704</v>
      </c>
      <c r="S694" s="3">
        <v>42.021329733829702</v>
      </c>
      <c r="T694" s="3" t="s">
        <v>2991</v>
      </c>
      <c r="U694" s="3" t="s">
        <v>33</v>
      </c>
      <c r="V694" s="3" t="s">
        <v>390</v>
      </c>
      <c r="W694" s="3" t="s">
        <v>391</v>
      </c>
      <c r="X694" s="3" t="s">
        <v>57</v>
      </c>
      <c r="Y694" s="3" t="s">
        <v>193</v>
      </c>
      <c r="Z694" s="3" t="s">
        <v>298</v>
      </c>
      <c r="AA694" s="8">
        <f>Table1[[#This Row],[2022 AV (BOR final)]]-Table1[[#This Row],[2021 AV (BOR final)]]</f>
        <v>-29681</v>
      </c>
      <c r="AB694" s="8">
        <f>Table1[[#This Row],[2023 AV (BOR final)]]-Table1[[#This Row],[2022 AV (BOR final)]]</f>
        <v>0</v>
      </c>
      <c r="AC694" s="8">
        <f>Table1[[#This Row],[2022 Tax Bill]]-Table1[[#This Row],[2021 Tax Bill]]</f>
        <v>-5559.77</v>
      </c>
      <c r="AD694" s="3">
        <f>COUNTIF(D:D,Table1[[#This Row],[Project Name]])</f>
        <v>1</v>
      </c>
      <c r="AE694" s="2">
        <f>IF(Table1[[#This Row],[Year Accepted]]=2022,Table1[[#This Row],[2021 AV (BOR final)]],Table1[[#This Row],[2022 AV (BOR final)]])</f>
        <v>118724</v>
      </c>
      <c r="AF694" s="2">
        <f>IF(Table1[[#This Row],[Year Accepted]]=2022,Table1[[#This Row],[2022 AV (BOR final)]],Table1[[#This Row],[2023 AV (BOR final)]])</f>
        <v>89043</v>
      </c>
      <c r="AG694" s="2">
        <f>IF(Table1[[#This Row],[Year Accepted]]=2022,Table1[[#This Row],[2021 Tax Bill]],Table1[[#This Row],[2022 Tax Bill]])</f>
        <v>23874.34</v>
      </c>
      <c r="AH694" s="2">
        <f>IF(Table1[[#This Row],[Year Accepted]]=2022,Table1[[#This Row],[2022 Tax Bill]],Table1[[#This Row],[2023 Tax Bill]])</f>
        <v>18314.57</v>
      </c>
    </row>
    <row r="695" spans="1:34" x14ac:dyDescent="0.25">
      <c r="A695" s="3" t="s">
        <v>25</v>
      </c>
      <c r="B695" s="3" t="s">
        <v>26</v>
      </c>
      <c r="C695" s="3" t="s">
        <v>385</v>
      </c>
      <c r="D695" s="3" t="s">
        <v>4477</v>
      </c>
      <c r="E695" s="3" t="s">
        <v>4478</v>
      </c>
      <c r="F695" s="3" t="s">
        <v>4479</v>
      </c>
      <c r="G695" s="3">
        <v>2022</v>
      </c>
      <c r="H695" s="3">
        <v>2021</v>
      </c>
      <c r="I695" s="4">
        <v>72703</v>
      </c>
      <c r="J695" s="3" t="s">
        <v>52</v>
      </c>
      <c r="K695" s="4">
        <v>14619.89</v>
      </c>
      <c r="L695" s="4">
        <v>43449</v>
      </c>
      <c r="M695" s="3" t="s">
        <v>52</v>
      </c>
      <c r="N695" s="4">
        <v>8936.7000000000007</v>
      </c>
      <c r="O695" s="4">
        <v>43449</v>
      </c>
      <c r="P695" s="3" t="s">
        <v>52</v>
      </c>
      <c r="Q695" s="4">
        <v>9167.2999999999993</v>
      </c>
      <c r="R695" s="3">
        <v>-87.673406406512797</v>
      </c>
      <c r="S695" s="3">
        <v>42.021326316210299</v>
      </c>
      <c r="T695" s="3" t="s">
        <v>4480</v>
      </c>
      <c r="U695" s="3" t="s">
        <v>33</v>
      </c>
      <c r="V695" s="3" t="s">
        <v>390</v>
      </c>
      <c r="W695" s="3" t="s">
        <v>391</v>
      </c>
      <c r="X695" s="3" t="s">
        <v>57</v>
      </c>
      <c r="Y695" s="3" t="s">
        <v>193</v>
      </c>
      <c r="Z695" s="3" t="s">
        <v>298</v>
      </c>
      <c r="AA695" s="8">
        <f>Table1[[#This Row],[2022 AV (BOR final)]]-Table1[[#This Row],[2021 AV (BOR final)]]</f>
        <v>-29254</v>
      </c>
      <c r="AB695" s="8">
        <f>Table1[[#This Row],[2023 AV (BOR final)]]-Table1[[#This Row],[2022 AV (BOR final)]]</f>
        <v>0</v>
      </c>
      <c r="AC695" s="8">
        <f>Table1[[#This Row],[2022 Tax Bill]]-Table1[[#This Row],[2021 Tax Bill]]</f>
        <v>-5683.1899999999987</v>
      </c>
      <c r="AD695" s="3">
        <f>COUNTIF(D:D,Table1[[#This Row],[Project Name]])</f>
        <v>1</v>
      </c>
      <c r="AE695" s="2">
        <f>IF(Table1[[#This Row],[Year Accepted]]=2022,Table1[[#This Row],[2021 AV (BOR final)]],Table1[[#This Row],[2022 AV (BOR final)]])</f>
        <v>72703</v>
      </c>
      <c r="AF695" s="2">
        <f>IF(Table1[[#This Row],[Year Accepted]]=2022,Table1[[#This Row],[2022 AV (BOR final)]],Table1[[#This Row],[2023 AV (BOR final)]])</f>
        <v>43449</v>
      </c>
      <c r="AG695" s="2">
        <f>IF(Table1[[#This Row],[Year Accepted]]=2022,Table1[[#This Row],[2021 Tax Bill]],Table1[[#This Row],[2022 Tax Bill]])</f>
        <v>14619.89</v>
      </c>
      <c r="AH695" s="2">
        <f>IF(Table1[[#This Row],[Year Accepted]]=2022,Table1[[#This Row],[2022 Tax Bill]],Table1[[#This Row],[2023 Tax Bill]])</f>
        <v>8936.7000000000007</v>
      </c>
    </row>
    <row r="696" spans="1:34" x14ac:dyDescent="0.25">
      <c r="A696" s="3" t="s">
        <v>25</v>
      </c>
      <c r="B696" s="3" t="s">
        <v>26</v>
      </c>
      <c r="C696" s="3" t="s">
        <v>385</v>
      </c>
      <c r="D696" s="3" t="s">
        <v>1696</v>
      </c>
      <c r="E696" s="3" t="s">
        <v>1697</v>
      </c>
      <c r="F696" s="3" t="s">
        <v>1698</v>
      </c>
      <c r="G696" s="3">
        <v>2022</v>
      </c>
      <c r="H696" s="3">
        <v>2021</v>
      </c>
      <c r="I696" s="4">
        <v>22907</v>
      </c>
      <c r="J696" s="3" t="s">
        <v>269</v>
      </c>
      <c r="K696" s="4">
        <v>4606.3999999999996</v>
      </c>
      <c r="L696" s="4">
        <v>14841</v>
      </c>
      <c r="M696" s="3" t="s">
        <v>269</v>
      </c>
      <c r="N696" s="4">
        <v>3052.56</v>
      </c>
      <c r="O696" s="4">
        <v>14841</v>
      </c>
      <c r="P696" s="3" t="s">
        <v>269</v>
      </c>
      <c r="Q696" s="4">
        <v>3131.31</v>
      </c>
      <c r="R696" s="3">
        <v>-87.672729848226496</v>
      </c>
      <c r="S696" s="3">
        <v>42.022287861570298</v>
      </c>
      <c r="T696" s="3" t="s">
        <v>1699</v>
      </c>
      <c r="U696" s="3" t="s">
        <v>33</v>
      </c>
      <c r="V696" s="3" t="s">
        <v>390</v>
      </c>
      <c r="W696" s="3" t="s">
        <v>391</v>
      </c>
      <c r="X696" s="3" t="s">
        <v>57</v>
      </c>
      <c r="Y696" s="3" t="s">
        <v>193</v>
      </c>
      <c r="Z696" s="3" t="s">
        <v>298</v>
      </c>
      <c r="AA696" s="8">
        <f>Table1[[#This Row],[2022 AV (BOR final)]]-Table1[[#This Row],[2021 AV (BOR final)]]</f>
        <v>-8066</v>
      </c>
      <c r="AB696" s="8">
        <f>Table1[[#This Row],[2023 AV (BOR final)]]-Table1[[#This Row],[2022 AV (BOR final)]]</f>
        <v>0</v>
      </c>
      <c r="AC696" s="8">
        <f>Table1[[#This Row],[2022 Tax Bill]]-Table1[[#This Row],[2021 Tax Bill]]</f>
        <v>-1553.8399999999997</v>
      </c>
      <c r="AD696" s="3">
        <f>COUNTIF(D:D,Table1[[#This Row],[Project Name]])</f>
        <v>3</v>
      </c>
      <c r="AE696" s="2">
        <f>IF(Table1[[#This Row],[Year Accepted]]=2022,Table1[[#This Row],[2021 AV (BOR final)]],Table1[[#This Row],[2022 AV (BOR final)]])</f>
        <v>22907</v>
      </c>
      <c r="AF696" s="2">
        <f>IF(Table1[[#This Row],[Year Accepted]]=2022,Table1[[#This Row],[2022 AV (BOR final)]],Table1[[#This Row],[2023 AV (BOR final)]])</f>
        <v>14841</v>
      </c>
      <c r="AG696" s="2">
        <f>IF(Table1[[#This Row],[Year Accepted]]=2022,Table1[[#This Row],[2021 Tax Bill]],Table1[[#This Row],[2022 Tax Bill]])</f>
        <v>4606.3999999999996</v>
      </c>
      <c r="AH696" s="2">
        <f>IF(Table1[[#This Row],[Year Accepted]]=2022,Table1[[#This Row],[2022 Tax Bill]],Table1[[#This Row],[2023 Tax Bill]])</f>
        <v>3052.56</v>
      </c>
    </row>
    <row r="697" spans="1:34" x14ac:dyDescent="0.25">
      <c r="A697" s="3" t="s">
        <v>25</v>
      </c>
      <c r="B697" s="3" t="s">
        <v>26</v>
      </c>
      <c r="C697" s="3" t="s">
        <v>385</v>
      </c>
      <c r="D697" s="3" t="s">
        <v>1696</v>
      </c>
      <c r="E697" s="3" t="s">
        <v>4104</v>
      </c>
      <c r="F697" s="3" t="s">
        <v>4105</v>
      </c>
      <c r="G697" s="3">
        <v>2022</v>
      </c>
      <c r="H697" s="3">
        <v>2021</v>
      </c>
      <c r="I697" s="4">
        <v>110284</v>
      </c>
      <c r="J697" s="3" t="s">
        <v>52</v>
      </c>
      <c r="K697" s="4">
        <v>22177.119999999999</v>
      </c>
      <c r="L697" s="4">
        <v>66066</v>
      </c>
      <c r="M697" s="3" t="s">
        <v>52</v>
      </c>
      <c r="N697" s="4">
        <v>13588.59</v>
      </c>
      <c r="O697" s="4">
        <v>66066</v>
      </c>
      <c r="P697" s="3" t="s">
        <v>52</v>
      </c>
      <c r="Q697" s="4">
        <v>13939.29</v>
      </c>
      <c r="R697" s="3">
        <v>-87.672734995794897</v>
      </c>
      <c r="S697" s="3">
        <v>42.021806580159101</v>
      </c>
      <c r="T697" s="3" t="s">
        <v>4106</v>
      </c>
      <c r="U697" s="3" t="s">
        <v>33</v>
      </c>
      <c r="V697" s="3" t="s">
        <v>390</v>
      </c>
      <c r="W697" s="3" t="s">
        <v>391</v>
      </c>
      <c r="X697" s="3" t="s">
        <v>57</v>
      </c>
      <c r="Y697" s="3" t="s">
        <v>193</v>
      </c>
      <c r="Z697" s="3" t="s">
        <v>298</v>
      </c>
      <c r="AA697" s="8">
        <f>Table1[[#This Row],[2022 AV (BOR final)]]-Table1[[#This Row],[2021 AV (BOR final)]]</f>
        <v>-44218</v>
      </c>
      <c r="AB697" s="8">
        <f>Table1[[#This Row],[2023 AV (BOR final)]]-Table1[[#This Row],[2022 AV (BOR final)]]</f>
        <v>0</v>
      </c>
      <c r="AC697" s="8">
        <f>Table1[[#This Row],[2022 Tax Bill]]-Table1[[#This Row],[2021 Tax Bill]]</f>
        <v>-8588.5299999999988</v>
      </c>
      <c r="AD697" s="3">
        <f>COUNTIF(D:D,Table1[[#This Row],[Project Name]])</f>
        <v>3</v>
      </c>
      <c r="AE697" s="2">
        <f>IF(Table1[[#This Row],[Year Accepted]]=2022,Table1[[#This Row],[2021 AV (BOR final)]],Table1[[#This Row],[2022 AV (BOR final)]])</f>
        <v>110284</v>
      </c>
      <c r="AF697" s="2">
        <f>IF(Table1[[#This Row],[Year Accepted]]=2022,Table1[[#This Row],[2022 AV (BOR final)]],Table1[[#This Row],[2023 AV (BOR final)]])</f>
        <v>66066</v>
      </c>
      <c r="AG697" s="2">
        <f>IF(Table1[[#This Row],[Year Accepted]]=2022,Table1[[#This Row],[2021 Tax Bill]],Table1[[#This Row],[2022 Tax Bill]])</f>
        <v>22177.119999999999</v>
      </c>
      <c r="AH697" s="2">
        <f>IF(Table1[[#This Row],[Year Accepted]]=2022,Table1[[#This Row],[2022 Tax Bill]],Table1[[#This Row],[2023 Tax Bill]])</f>
        <v>13588.59</v>
      </c>
    </row>
    <row r="698" spans="1:34" x14ac:dyDescent="0.25">
      <c r="A698" s="3" t="s">
        <v>25</v>
      </c>
      <c r="B698" s="3" t="s">
        <v>26</v>
      </c>
      <c r="C698" s="3" t="s">
        <v>385</v>
      </c>
      <c r="D698" s="3" t="s">
        <v>1696</v>
      </c>
      <c r="E698" s="3" t="s">
        <v>4542</v>
      </c>
      <c r="F698" s="3" t="s">
        <v>4543</v>
      </c>
      <c r="G698" s="3">
        <v>2022</v>
      </c>
      <c r="H698" s="3">
        <v>2021</v>
      </c>
      <c r="I698" s="4">
        <v>12645</v>
      </c>
      <c r="J698" s="3" t="s">
        <v>269</v>
      </c>
      <c r="K698" s="4">
        <v>2542.7800000000002</v>
      </c>
      <c r="L698" s="4">
        <v>8189</v>
      </c>
      <c r="M698" s="3" t="s">
        <v>269</v>
      </c>
      <c r="N698" s="4">
        <v>1684.32</v>
      </c>
      <c r="O698" s="4">
        <v>8189</v>
      </c>
      <c r="P698" s="3" t="s">
        <v>269</v>
      </c>
      <c r="Q698" s="4">
        <v>1727.77</v>
      </c>
      <c r="R698" s="3">
        <v>-87.672737392904295</v>
      </c>
      <c r="S698" s="3">
        <v>42.021580334359697</v>
      </c>
      <c r="T698" s="3" t="s">
        <v>4544</v>
      </c>
      <c r="U698" s="3" t="s">
        <v>33</v>
      </c>
      <c r="V698" s="3" t="s">
        <v>390</v>
      </c>
      <c r="W698" s="3" t="s">
        <v>391</v>
      </c>
      <c r="X698" s="3" t="s">
        <v>57</v>
      </c>
      <c r="Y698" s="3" t="s">
        <v>193</v>
      </c>
      <c r="Z698" s="3" t="s">
        <v>298</v>
      </c>
      <c r="AA698" s="8">
        <f>Table1[[#This Row],[2022 AV (BOR final)]]-Table1[[#This Row],[2021 AV (BOR final)]]</f>
        <v>-4456</v>
      </c>
      <c r="AB698" s="8">
        <f>Table1[[#This Row],[2023 AV (BOR final)]]-Table1[[#This Row],[2022 AV (BOR final)]]</f>
        <v>0</v>
      </c>
      <c r="AC698" s="8">
        <f>Table1[[#This Row],[2022 Tax Bill]]-Table1[[#This Row],[2021 Tax Bill]]</f>
        <v>-858.46000000000026</v>
      </c>
      <c r="AD698" s="3">
        <f>COUNTIF(D:D,Table1[[#This Row],[Project Name]])</f>
        <v>3</v>
      </c>
      <c r="AE698" s="2">
        <f>IF(Table1[[#This Row],[Year Accepted]]=2022,Table1[[#This Row],[2021 AV (BOR final)]],Table1[[#This Row],[2022 AV (BOR final)]])</f>
        <v>12645</v>
      </c>
      <c r="AF698" s="2">
        <f>IF(Table1[[#This Row],[Year Accepted]]=2022,Table1[[#This Row],[2022 AV (BOR final)]],Table1[[#This Row],[2023 AV (BOR final)]])</f>
        <v>8189</v>
      </c>
      <c r="AG698" s="2">
        <f>IF(Table1[[#This Row],[Year Accepted]]=2022,Table1[[#This Row],[2021 Tax Bill]],Table1[[#This Row],[2022 Tax Bill]])</f>
        <v>2542.7800000000002</v>
      </c>
      <c r="AH698" s="2">
        <f>IF(Table1[[#This Row],[Year Accepted]]=2022,Table1[[#This Row],[2022 Tax Bill]],Table1[[#This Row],[2023 Tax Bill]])</f>
        <v>1684.32</v>
      </c>
    </row>
    <row r="699" spans="1:34" x14ac:dyDescent="0.25">
      <c r="A699" s="3" t="s">
        <v>25</v>
      </c>
      <c r="B699" s="3" t="s">
        <v>26</v>
      </c>
      <c r="C699" s="3" t="s">
        <v>385</v>
      </c>
      <c r="D699" s="3" t="s">
        <v>1920</v>
      </c>
      <c r="E699" s="3" t="s">
        <v>1921</v>
      </c>
      <c r="F699" s="3" t="s">
        <v>1922</v>
      </c>
      <c r="G699" s="3">
        <v>2022</v>
      </c>
      <c r="H699" s="3">
        <v>2021</v>
      </c>
      <c r="I699" s="4">
        <v>119193</v>
      </c>
      <c r="J699" s="3" t="s">
        <v>52</v>
      </c>
      <c r="K699" s="4">
        <v>23968.63</v>
      </c>
      <c r="L699" s="4">
        <v>71201</v>
      </c>
      <c r="M699" s="3" t="s">
        <v>52</v>
      </c>
      <c r="N699" s="4">
        <v>14644.76</v>
      </c>
      <c r="O699" s="4">
        <v>71201</v>
      </c>
      <c r="P699" s="3" t="s">
        <v>52</v>
      </c>
      <c r="Q699" s="4">
        <v>15022.74</v>
      </c>
      <c r="R699" s="3">
        <v>-87.672739655012805</v>
      </c>
      <c r="S699" s="3">
        <v>42.021367700342502</v>
      </c>
      <c r="T699" s="3" t="s">
        <v>1923</v>
      </c>
      <c r="U699" s="3" t="s">
        <v>33</v>
      </c>
      <c r="V699" s="3" t="s">
        <v>390</v>
      </c>
      <c r="W699" s="3" t="s">
        <v>391</v>
      </c>
      <c r="X699" s="3" t="s">
        <v>57</v>
      </c>
      <c r="Y699" s="3" t="s">
        <v>193</v>
      </c>
      <c r="Z699" s="3" t="s">
        <v>298</v>
      </c>
      <c r="AA699" s="8">
        <f>Table1[[#This Row],[2022 AV (BOR final)]]-Table1[[#This Row],[2021 AV (BOR final)]]</f>
        <v>-47992</v>
      </c>
      <c r="AB699" s="8">
        <f>Table1[[#This Row],[2023 AV (BOR final)]]-Table1[[#This Row],[2022 AV (BOR final)]]</f>
        <v>0</v>
      </c>
      <c r="AC699" s="8">
        <f>Table1[[#This Row],[2022 Tax Bill]]-Table1[[#This Row],[2021 Tax Bill]]</f>
        <v>-9323.8700000000008</v>
      </c>
      <c r="AD699" s="3">
        <f>COUNTIF(D:D,Table1[[#This Row],[Project Name]])</f>
        <v>1</v>
      </c>
      <c r="AE699" s="2">
        <f>IF(Table1[[#This Row],[Year Accepted]]=2022,Table1[[#This Row],[2021 AV (BOR final)]],Table1[[#This Row],[2022 AV (BOR final)]])</f>
        <v>119193</v>
      </c>
      <c r="AF699" s="2">
        <f>IF(Table1[[#This Row],[Year Accepted]]=2022,Table1[[#This Row],[2022 AV (BOR final)]],Table1[[#This Row],[2023 AV (BOR final)]])</f>
        <v>71201</v>
      </c>
      <c r="AG699" s="2">
        <f>IF(Table1[[#This Row],[Year Accepted]]=2022,Table1[[#This Row],[2021 Tax Bill]],Table1[[#This Row],[2022 Tax Bill]])</f>
        <v>23968.63</v>
      </c>
      <c r="AH699" s="2">
        <f>IF(Table1[[#This Row],[Year Accepted]]=2022,Table1[[#This Row],[2022 Tax Bill]],Table1[[#This Row],[2023 Tax Bill]])</f>
        <v>14644.76</v>
      </c>
    </row>
    <row r="700" spans="1:34" x14ac:dyDescent="0.25">
      <c r="A700" s="3" t="s">
        <v>25</v>
      </c>
      <c r="B700" s="3" t="s">
        <v>26</v>
      </c>
      <c r="C700" s="3" t="s">
        <v>385</v>
      </c>
      <c r="D700" s="3" t="s">
        <v>4159</v>
      </c>
      <c r="E700" s="3" t="s">
        <v>4160</v>
      </c>
      <c r="F700" s="3" t="s">
        <v>4161</v>
      </c>
      <c r="G700" s="3">
        <v>2022</v>
      </c>
      <c r="H700" s="3">
        <v>2021</v>
      </c>
      <c r="I700" s="4">
        <v>91990</v>
      </c>
      <c r="J700" s="3" t="s">
        <v>52</v>
      </c>
      <c r="K700" s="4">
        <v>18498.32</v>
      </c>
      <c r="L700" s="4">
        <v>54785</v>
      </c>
      <c r="M700" s="3" t="s">
        <v>52</v>
      </c>
      <c r="N700" s="4">
        <v>11268.31</v>
      </c>
      <c r="O700" s="4">
        <v>54785</v>
      </c>
      <c r="P700" s="3" t="s">
        <v>52</v>
      </c>
      <c r="Q700" s="4">
        <v>11559.1</v>
      </c>
      <c r="R700" s="3">
        <v>-87.672217214927898</v>
      </c>
      <c r="S700" s="3">
        <v>42.022375470107299</v>
      </c>
      <c r="T700" s="3" t="s">
        <v>4162</v>
      </c>
      <c r="U700" s="3" t="s">
        <v>33</v>
      </c>
      <c r="V700" s="3" t="s">
        <v>390</v>
      </c>
      <c r="W700" s="3" t="s">
        <v>391</v>
      </c>
      <c r="X700" s="3" t="s">
        <v>57</v>
      </c>
      <c r="Y700" s="3" t="s">
        <v>193</v>
      </c>
      <c r="Z700" s="3" t="s">
        <v>298</v>
      </c>
      <c r="AA700" s="8">
        <f>Table1[[#This Row],[2022 AV (BOR final)]]-Table1[[#This Row],[2021 AV (BOR final)]]</f>
        <v>-37205</v>
      </c>
      <c r="AB700" s="8">
        <f>Table1[[#This Row],[2023 AV (BOR final)]]-Table1[[#This Row],[2022 AV (BOR final)]]</f>
        <v>0</v>
      </c>
      <c r="AC700" s="8">
        <f>Table1[[#This Row],[2022 Tax Bill]]-Table1[[#This Row],[2021 Tax Bill]]</f>
        <v>-7230.01</v>
      </c>
      <c r="AD700" s="3">
        <f>COUNTIF(D:D,Table1[[#This Row],[Project Name]])</f>
        <v>1</v>
      </c>
      <c r="AE700" s="2">
        <f>IF(Table1[[#This Row],[Year Accepted]]=2022,Table1[[#This Row],[2021 AV (BOR final)]],Table1[[#This Row],[2022 AV (BOR final)]])</f>
        <v>91990</v>
      </c>
      <c r="AF700" s="2">
        <f>IF(Table1[[#This Row],[Year Accepted]]=2022,Table1[[#This Row],[2022 AV (BOR final)]],Table1[[#This Row],[2023 AV (BOR final)]])</f>
        <v>54785</v>
      </c>
      <c r="AG700" s="2">
        <f>IF(Table1[[#This Row],[Year Accepted]]=2022,Table1[[#This Row],[2021 Tax Bill]],Table1[[#This Row],[2022 Tax Bill]])</f>
        <v>18498.32</v>
      </c>
      <c r="AH700" s="2">
        <f>IF(Table1[[#This Row],[Year Accepted]]=2022,Table1[[#This Row],[2022 Tax Bill]],Table1[[#This Row],[2023 Tax Bill]])</f>
        <v>11268.31</v>
      </c>
    </row>
    <row r="701" spans="1:34" x14ac:dyDescent="0.25">
      <c r="A701" s="3" t="s">
        <v>25</v>
      </c>
      <c r="B701" s="3" t="s">
        <v>26</v>
      </c>
      <c r="C701" s="3" t="s">
        <v>385</v>
      </c>
      <c r="D701" s="3" t="s">
        <v>4670</v>
      </c>
      <c r="E701" s="3" t="s">
        <v>4671</v>
      </c>
      <c r="F701" s="3" t="s">
        <v>4672</v>
      </c>
      <c r="G701" s="3">
        <v>2022</v>
      </c>
      <c r="H701" s="3">
        <v>2021</v>
      </c>
      <c r="I701" s="4">
        <v>81720</v>
      </c>
      <c r="J701" s="3" t="s">
        <v>52</v>
      </c>
      <c r="K701" s="4">
        <v>16433.169999999998</v>
      </c>
      <c r="L701" s="4">
        <v>48737</v>
      </c>
      <c r="M701" s="3" t="s">
        <v>52</v>
      </c>
      <c r="N701" s="4">
        <v>10024.31</v>
      </c>
      <c r="O701" s="4">
        <v>48737</v>
      </c>
      <c r="P701" s="3" t="s">
        <v>52</v>
      </c>
      <c r="Q701" s="4">
        <v>10283</v>
      </c>
      <c r="R701" s="3">
        <v>-87.671551221278605</v>
      </c>
      <c r="S701" s="3">
        <v>42.022371732360099</v>
      </c>
      <c r="T701" s="3" t="s">
        <v>4673</v>
      </c>
      <c r="U701" s="3" t="s">
        <v>33</v>
      </c>
      <c r="V701" s="3" t="s">
        <v>390</v>
      </c>
      <c r="W701" s="3" t="s">
        <v>391</v>
      </c>
      <c r="X701" s="3" t="s">
        <v>57</v>
      </c>
      <c r="Y701" s="3" t="s">
        <v>193</v>
      </c>
      <c r="Z701" s="3" t="s">
        <v>298</v>
      </c>
      <c r="AA701" s="8">
        <f>Table1[[#This Row],[2022 AV (BOR final)]]-Table1[[#This Row],[2021 AV (BOR final)]]</f>
        <v>-32983</v>
      </c>
      <c r="AB701" s="8">
        <f>Table1[[#This Row],[2023 AV (BOR final)]]-Table1[[#This Row],[2022 AV (BOR final)]]</f>
        <v>0</v>
      </c>
      <c r="AC701" s="8">
        <f>Table1[[#This Row],[2022 Tax Bill]]-Table1[[#This Row],[2021 Tax Bill]]</f>
        <v>-6408.8599999999988</v>
      </c>
      <c r="AD701" s="3">
        <f>COUNTIF(D:D,Table1[[#This Row],[Project Name]])</f>
        <v>1</v>
      </c>
      <c r="AE701" s="2">
        <f>IF(Table1[[#This Row],[Year Accepted]]=2022,Table1[[#This Row],[2021 AV (BOR final)]],Table1[[#This Row],[2022 AV (BOR final)]])</f>
        <v>81720</v>
      </c>
      <c r="AF701" s="2">
        <f>IF(Table1[[#This Row],[Year Accepted]]=2022,Table1[[#This Row],[2022 AV (BOR final)]],Table1[[#This Row],[2023 AV (BOR final)]])</f>
        <v>48737</v>
      </c>
      <c r="AG701" s="2">
        <f>IF(Table1[[#This Row],[Year Accepted]]=2022,Table1[[#This Row],[2021 Tax Bill]],Table1[[#This Row],[2022 Tax Bill]])</f>
        <v>16433.169999999998</v>
      </c>
      <c r="AH701" s="2">
        <f>IF(Table1[[#This Row],[Year Accepted]]=2022,Table1[[#This Row],[2022 Tax Bill]],Table1[[#This Row],[2023 Tax Bill]])</f>
        <v>10024.31</v>
      </c>
    </row>
    <row r="702" spans="1:34" x14ac:dyDescent="0.25">
      <c r="A702" s="3" t="s">
        <v>25</v>
      </c>
      <c r="B702" s="3" t="s">
        <v>26</v>
      </c>
      <c r="C702" s="3" t="s">
        <v>385</v>
      </c>
      <c r="D702" s="3" t="s">
        <v>2704</v>
      </c>
      <c r="E702" s="3" t="s">
        <v>2705</v>
      </c>
      <c r="F702" s="3" t="s">
        <v>2706</v>
      </c>
      <c r="G702" s="3">
        <v>2022</v>
      </c>
      <c r="H702" s="3">
        <v>2021</v>
      </c>
      <c r="I702" s="4">
        <v>306410</v>
      </c>
      <c r="J702" s="3" t="s">
        <v>52</v>
      </c>
      <c r="K702" s="4">
        <v>61616.22</v>
      </c>
      <c r="L702" s="4">
        <v>229807</v>
      </c>
      <c r="M702" s="3" t="s">
        <v>52</v>
      </c>
      <c r="N702" s="4">
        <v>47267.25</v>
      </c>
      <c r="O702" s="4">
        <v>229807</v>
      </c>
      <c r="P702" s="3" t="s">
        <v>52</v>
      </c>
      <c r="Q702" s="4">
        <v>48487.03</v>
      </c>
      <c r="R702" s="3">
        <v>-87.683465457341399</v>
      </c>
      <c r="S702" s="3">
        <v>42.018215616147998</v>
      </c>
      <c r="T702" s="3" t="s">
        <v>2707</v>
      </c>
      <c r="U702" s="3" t="s">
        <v>33</v>
      </c>
      <c r="V702" s="3" t="s">
        <v>390</v>
      </c>
      <c r="W702" s="3" t="s">
        <v>391</v>
      </c>
      <c r="X702" s="3" t="s">
        <v>57</v>
      </c>
      <c r="Y702" s="3" t="s">
        <v>193</v>
      </c>
      <c r="Z702" s="3" t="s">
        <v>298</v>
      </c>
      <c r="AA702" s="8">
        <f>Table1[[#This Row],[2022 AV (BOR final)]]-Table1[[#This Row],[2021 AV (BOR final)]]</f>
        <v>-76603</v>
      </c>
      <c r="AB702" s="8">
        <f>Table1[[#This Row],[2023 AV (BOR final)]]-Table1[[#This Row],[2022 AV (BOR final)]]</f>
        <v>0</v>
      </c>
      <c r="AC702" s="8">
        <f>Table1[[#This Row],[2022 Tax Bill]]-Table1[[#This Row],[2021 Tax Bill]]</f>
        <v>-14348.970000000001</v>
      </c>
      <c r="AD702" s="3">
        <f>COUNTIF(D:D,Table1[[#This Row],[Project Name]])</f>
        <v>1</v>
      </c>
      <c r="AE702" s="2">
        <f>IF(Table1[[#This Row],[Year Accepted]]=2022,Table1[[#This Row],[2021 AV (BOR final)]],Table1[[#This Row],[2022 AV (BOR final)]])</f>
        <v>306410</v>
      </c>
      <c r="AF702" s="2">
        <f>IF(Table1[[#This Row],[Year Accepted]]=2022,Table1[[#This Row],[2022 AV (BOR final)]],Table1[[#This Row],[2023 AV (BOR final)]])</f>
        <v>229807</v>
      </c>
      <c r="AG702" s="2">
        <f>IF(Table1[[#This Row],[Year Accepted]]=2022,Table1[[#This Row],[2021 Tax Bill]],Table1[[#This Row],[2022 Tax Bill]])</f>
        <v>61616.22</v>
      </c>
      <c r="AH702" s="2">
        <f>IF(Table1[[#This Row],[Year Accepted]]=2022,Table1[[#This Row],[2022 Tax Bill]],Table1[[#This Row],[2023 Tax Bill]])</f>
        <v>47267.25</v>
      </c>
    </row>
    <row r="703" spans="1:34" x14ac:dyDescent="0.25">
      <c r="A703" s="3" t="s">
        <v>25</v>
      </c>
      <c r="B703" s="3" t="s">
        <v>26</v>
      </c>
      <c r="C703" s="3" t="s">
        <v>385</v>
      </c>
      <c r="D703" s="3" t="s">
        <v>392</v>
      </c>
      <c r="E703" s="3" t="s">
        <v>4497</v>
      </c>
      <c r="F703" s="3" t="s">
        <v>4495</v>
      </c>
      <c r="G703" s="3">
        <v>2022</v>
      </c>
      <c r="H703" s="3">
        <v>2021</v>
      </c>
      <c r="I703" s="4">
        <v>146172</v>
      </c>
      <c r="J703" s="3" t="s">
        <v>67</v>
      </c>
      <c r="K703" s="4">
        <v>29393.87</v>
      </c>
      <c r="L703" s="4">
        <v>146172</v>
      </c>
      <c r="M703" s="3" t="s">
        <v>67</v>
      </c>
      <c r="N703" s="4">
        <v>30064.99</v>
      </c>
      <c r="O703" s="4">
        <v>95011</v>
      </c>
      <c r="P703" s="3" t="s">
        <v>67</v>
      </c>
      <c r="Q703" s="4">
        <v>20046.41</v>
      </c>
      <c r="R703" s="3">
        <v>-87.678544228027604</v>
      </c>
      <c r="S703" s="3">
        <v>42.014288448728102</v>
      </c>
      <c r="T703" s="3" t="s">
        <v>4496</v>
      </c>
      <c r="U703" s="3" t="s">
        <v>33</v>
      </c>
      <c r="V703" s="3" t="s">
        <v>390</v>
      </c>
      <c r="W703" s="3" t="s">
        <v>391</v>
      </c>
      <c r="X703" s="3" t="s">
        <v>57</v>
      </c>
      <c r="Y703" s="3" t="s">
        <v>193</v>
      </c>
      <c r="Z703" s="3" t="s">
        <v>298</v>
      </c>
      <c r="AA703" s="8">
        <f>Table1[[#This Row],[2022 AV (BOR final)]]-Table1[[#This Row],[2021 AV (BOR final)]]</f>
        <v>0</v>
      </c>
      <c r="AB703" s="8">
        <f>Table1[[#This Row],[2023 AV (BOR final)]]-Table1[[#This Row],[2022 AV (BOR final)]]</f>
        <v>-51161</v>
      </c>
      <c r="AC703" s="8">
        <f>Table1[[#This Row],[2022 Tax Bill]]-Table1[[#This Row],[2021 Tax Bill]]</f>
        <v>671.12000000000262</v>
      </c>
      <c r="AD703" s="3">
        <f>COUNTIF(D:D,Table1[[#This Row],[Project Name]])</f>
        <v>2</v>
      </c>
      <c r="AE703" s="2">
        <f>IF(Table1[[#This Row],[Year Accepted]]=2022,Table1[[#This Row],[2021 AV (BOR final)]],Table1[[#This Row],[2022 AV (BOR final)]])</f>
        <v>146172</v>
      </c>
      <c r="AF703" s="2">
        <f>IF(Table1[[#This Row],[Year Accepted]]=2022,Table1[[#This Row],[2022 AV (BOR final)]],Table1[[#This Row],[2023 AV (BOR final)]])</f>
        <v>146172</v>
      </c>
      <c r="AG703" s="2">
        <f>IF(Table1[[#This Row],[Year Accepted]]=2022,Table1[[#This Row],[2021 Tax Bill]],Table1[[#This Row],[2022 Tax Bill]])</f>
        <v>29393.87</v>
      </c>
      <c r="AH703" s="2">
        <f>IF(Table1[[#This Row],[Year Accepted]]=2022,Table1[[#This Row],[2022 Tax Bill]],Table1[[#This Row],[2023 Tax Bill]])</f>
        <v>30064.99</v>
      </c>
    </row>
    <row r="704" spans="1:34" x14ac:dyDescent="0.25">
      <c r="A704" s="3" t="s">
        <v>25</v>
      </c>
      <c r="B704" s="3" t="s">
        <v>26</v>
      </c>
      <c r="C704" s="3" t="s">
        <v>385</v>
      </c>
      <c r="D704" s="3" t="s">
        <v>392</v>
      </c>
      <c r="E704" s="3" t="s">
        <v>393</v>
      </c>
      <c r="F704" s="3" t="s">
        <v>388</v>
      </c>
      <c r="G704" s="3">
        <v>2022</v>
      </c>
      <c r="H704" s="3">
        <v>2021</v>
      </c>
      <c r="I704" s="4">
        <v>70976</v>
      </c>
      <c r="J704" s="3" t="s">
        <v>67</v>
      </c>
      <c r="K704" s="4">
        <v>14272.65</v>
      </c>
      <c r="L704" s="4">
        <v>70976</v>
      </c>
      <c r="M704" s="3" t="s">
        <v>67</v>
      </c>
      <c r="N704" s="4">
        <v>14598.54</v>
      </c>
      <c r="O704" s="4">
        <v>46137</v>
      </c>
      <c r="P704" s="3" t="s">
        <v>67</v>
      </c>
      <c r="Q704" s="4">
        <v>9734.4500000000007</v>
      </c>
      <c r="R704" s="3">
        <v>-87.678658164429095</v>
      </c>
      <c r="S704" s="3">
        <v>42.014135992886899</v>
      </c>
      <c r="T704" s="3" t="s">
        <v>389</v>
      </c>
      <c r="U704" s="3" t="s">
        <v>33</v>
      </c>
      <c r="V704" s="3" t="s">
        <v>390</v>
      </c>
      <c r="W704" s="3" t="s">
        <v>391</v>
      </c>
      <c r="X704" s="3" t="s">
        <v>57</v>
      </c>
      <c r="Y704" s="3" t="s">
        <v>193</v>
      </c>
      <c r="Z704" s="3" t="s">
        <v>298</v>
      </c>
      <c r="AA704" s="8">
        <f>Table1[[#This Row],[2022 AV (BOR final)]]-Table1[[#This Row],[2021 AV (BOR final)]]</f>
        <v>0</v>
      </c>
      <c r="AB704" s="8">
        <f>Table1[[#This Row],[2023 AV (BOR final)]]-Table1[[#This Row],[2022 AV (BOR final)]]</f>
        <v>-24839</v>
      </c>
      <c r="AC704" s="8">
        <f>Table1[[#This Row],[2022 Tax Bill]]-Table1[[#This Row],[2021 Tax Bill]]</f>
        <v>325.89000000000124</v>
      </c>
      <c r="AD704" s="3">
        <f>COUNTIF(D:D,Table1[[#This Row],[Project Name]])</f>
        <v>2</v>
      </c>
      <c r="AE704" s="2">
        <f>IF(Table1[[#This Row],[Year Accepted]]=2022,Table1[[#This Row],[2021 AV (BOR final)]],Table1[[#This Row],[2022 AV (BOR final)]])</f>
        <v>70976</v>
      </c>
      <c r="AF704" s="2">
        <f>IF(Table1[[#This Row],[Year Accepted]]=2022,Table1[[#This Row],[2022 AV (BOR final)]],Table1[[#This Row],[2023 AV (BOR final)]])</f>
        <v>70976</v>
      </c>
      <c r="AG704" s="2">
        <f>IF(Table1[[#This Row],[Year Accepted]]=2022,Table1[[#This Row],[2021 Tax Bill]],Table1[[#This Row],[2022 Tax Bill]])</f>
        <v>14272.65</v>
      </c>
      <c r="AH704" s="2">
        <f>IF(Table1[[#This Row],[Year Accepted]]=2022,Table1[[#This Row],[2022 Tax Bill]],Table1[[#This Row],[2023 Tax Bill]])</f>
        <v>14598.54</v>
      </c>
    </row>
    <row r="705" spans="1:34" x14ac:dyDescent="0.25">
      <c r="A705" s="3" t="s">
        <v>25</v>
      </c>
      <c r="B705" s="3" t="s">
        <v>71</v>
      </c>
      <c r="C705" s="3" t="s">
        <v>385</v>
      </c>
      <c r="D705" s="3" t="s">
        <v>5170</v>
      </c>
      <c r="E705" s="3" t="s">
        <v>5171</v>
      </c>
      <c r="F705" s="3" t="s">
        <v>5172</v>
      </c>
      <c r="G705" s="3">
        <v>2022</v>
      </c>
      <c r="H705" s="3">
        <v>2021</v>
      </c>
      <c r="I705" s="4">
        <v>384048</v>
      </c>
      <c r="J705" s="3" t="s">
        <v>52</v>
      </c>
      <c r="K705" s="4">
        <v>77228.53</v>
      </c>
      <c r="L705" s="4">
        <v>288036</v>
      </c>
      <c r="M705" s="3" t="s">
        <v>52</v>
      </c>
      <c r="N705" s="4">
        <v>59243.92</v>
      </c>
      <c r="O705" s="4">
        <v>288036</v>
      </c>
      <c r="P705" s="3" t="s">
        <v>52</v>
      </c>
      <c r="Q705" s="4">
        <v>60772.77</v>
      </c>
      <c r="R705" s="3">
        <v>-87.687575365488797</v>
      </c>
      <c r="S705" s="3">
        <v>42.006573382431299</v>
      </c>
      <c r="T705" s="3" t="s">
        <v>5173</v>
      </c>
      <c r="U705" s="3" t="s">
        <v>33</v>
      </c>
      <c r="V705" s="3" t="s">
        <v>157</v>
      </c>
      <c r="W705" s="3" t="s">
        <v>158</v>
      </c>
      <c r="X705" s="3" t="s">
        <v>57</v>
      </c>
      <c r="Y705" s="3" t="s">
        <v>111</v>
      </c>
      <c r="Z705" s="3" t="s">
        <v>159</v>
      </c>
      <c r="AA705" s="8">
        <f>Table1[[#This Row],[2022 AV (BOR final)]]-Table1[[#This Row],[2021 AV (BOR final)]]</f>
        <v>-96012</v>
      </c>
      <c r="AB705" s="8">
        <f>Table1[[#This Row],[2023 AV (BOR final)]]-Table1[[#This Row],[2022 AV (BOR final)]]</f>
        <v>0</v>
      </c>
      <c r="AC705" s="8">
        <f>Table1[[#This Row],[2022 Tax Bill]]-Table1[[#This Row],[2021 Tax Bill]]</f>
        <v>-17984.61</v>
      </c>
      <c r="AD705" s="3">
        <f>COUNTIF(D:D,Table1[[#This Row],[Project Name]])</f>
        <v>1</v>
      </c>
      <c r="AE705" s="2">
        <f>IF(Table1[[#This Row],[Year Accepted]]=2022,Table1[[#This Row],[2021 AV (BOR final)]],Table1[[#This Row],[2022 AV (BOR final)]])</f>
        <v>384048</v>
      </c>
      <c r="AF705" s="2">
        <f>IF(Table1[[#This Row],[Year Accepted]]=2022,Table1[[#This Row],[2022 AV (BOR final)]],Table1[[#This Row],[2023 AV (BOR final)]])</f>
        <v>288036</v>
      </c>
      <c r="AG705" s="2">
        <f>IF(Table1[[#This Row],[Year Accepted]]=2022,Table1[[#This Row],[2021 Tax Bill]],Table1[[#This Row],[2022 Tax Bill]])</f>
        <v>77228.53</v>
      </c>
      <c r="AH705" s="2">
        <f>IF(Table1[[#This Row],[Year Accepted]]=2022,Table1[[#This Row],[2022 Tax Bill]],Table1[[#This Row],[2023 Tax Bill]])</f>
        <v>59243.92</v>
      </c>
    </row>
    <row r="706" spans="1:34" x14ac:dyDescent="0.25">
      <c r="A706" s="3" t="s">
        <v>25</v>
      </c>
      <c r="B706" s="3" t="s">
        <v>26</v>
      </c>
      <c r="C706" s="3" t="s">
        <v>385</v>
      </c>
      <c r="D706" s="3" t="s">
        <v>5065</v>
      </c>
      <c r="E706" s="3" t="s">
        <v>5066</v>
      </c>
      <c r="F706" s="3" t="s">
        <v>5067</v>
      </c>
      <c r="G706" s="3">
        <v>2022</v>
      </c>
      <c r="H706" s="3">
        <v>2021</v>
      </c>
      <c r="I706" s="4">
        <v>378678</v>
      </c>
      <c r="J706" s="3" t="s">
        <v>31</v>
      </c>
      <c r="K706" s="4">
        <v>82311.48</v>
      </c>
      <c r="L706" s="4">
        <v>246139</v>
      </c>
      <c r="M706" s="3" t="s">
        <v>31</v>
      </c>
      <c r="N706" s="4">
        <v>54570.07</v>
      </c>
      <c r="O706" s="4">
        <v>246139</v>
      </c>
      <c r="P706" s="3" t="s">
        <v>31</v>
      </c>
      <c r="Q706" s="4">
        <v>55711.87</v>
      </c>
      <c r="R706" s="3">
        <v>-87.674903821901694</v>
      </c>
      <c r="S706" s="3">
        <v>42.0111573166445</v>
      </c>
      <c r="T706" s="3" t="s">
        <v>5068</v>
      </c>
      <c r="U706" s="3" t="s">
        <v>33</v>
      </c>
      <c r="V706" s="3" t="s">
        <v>390</v>
      </c>
      <c r="W706" s="3" t="s">
        <v>391</v>
      </c>
      <c r="X706" s="3" t="s">
        <v>57</v>
      </c>
      <c r="Y706" s="3" t="s">
        <v>193</v>
      </c>
      <c r="Z706" s="3" t="s">
        <v>298</v>
      </c>
      <c r="AA706" s="8">
        <f>Table1[[#This Row],[2022 AV (BOR final)]]-Table1[[#This Row],[2021 AV (BOR final)]]</f>
        <v>-132539</v>
      </c>
      <c r="AB706" s="8">
        <f>Table1[[#This Row],[2023 AV (BOR final)]]-Table1[[#This Row],[2022 AV (BOR final)]]</f>
        <v>0</v>
      </c>
      <c r="AC706" s="8">
        <f>Table1[[#This Row],[2022 Tax Bill]]-Table1[[#This Row],[2021 Tax Bill]]</f>
        <v>-27741.409999999996</v>
      </c>
      <c r="AD706" s="3">
        <f>COUNTIF(D:D,Table1[[#This Row],[Project Name]])</f>
        <v>1</v>
      </c>
      <c r="AE706" s="2">
        <f>IF(Table1[[#This Row],[Year Accepted]]=2022,Table1[[#This Row],[2021 AV (BOR final)]],Table1[[#This Row],[2022 AV (BOR final)]])</f>
        <v>378678</v>
      </c>
      <c r="AF706" s="2">
        <f>IF(Table1[[#This Row],[Year Accepted]]=2022,Table1[[#This Row],[2022 AV (BOR final)]],Table1[[#This Row],[2023 AV (BOR final)]])</f>
        <v>246139</v>
      </c>
      <c r="AG706" s="2">
        <f>IF(Table1[[#This Row],[Year Accepted]]=2022,Table1[[#This Row],[2021 Tax Bill]],Table1[[#This Row],[2022 Tax Bill]])</f>
        <v>82311.48</v>
      </c>
      <c r="AH706" s="2">
        <f>IF(Table1[[#This Row],[Year Accepted]]=2022,Table1[[#This Row],[2022 Tax Bill]],Table1[[#This Row],[2023 Tax Bill]])</f>
        <v>54570.07</v>
      </c>
    </row>
    <row r="707" spans="1:34" x14ac:dyDescent="0.25">
      <c r="A707" s="3" t="s">
        <v>25</v>
      </c>
      <c r="B707" s="3" t="s">
        <v>26</v>
      </c>
      <c r="C707" s="3" t="s">
        <v>385</v>
      </c>
      <c r="D707" s="3" t="s">
        <v>3997</v>
      </c>
      <c r="E707" s="3" t="s">
        <v>3998</v>
      </c>
      <c r="F707" s="3" t="s">
        <v>3999</v>
      </c>
      <c r="G707" s="3">
        <v>2022</v>
      </c>
      <c r="H707" s="3">
        <v>2021</v>
      </c>
      <c r="I707" s="4">
        <v>376089</v>
      </c>
      <c r="J707" s="3" t="s">
        <v>52</v>
      </c>
      <c r="K707" s="4">
        <v>75628.02</v>
      </c>
      <c r="L707" s="4">
        <v>244450</v>
      </c>
      <c r="M707" s="3" t="s">
        <v>52</v>
      </c>
      <c r="N707" s="4">
        <v>50279</v>
      </c>
      <c r="O707" s="4">
        <v>244450</v>
      </c>
      <c r="P707" s="3" t="s">
        <v>52</v>
      </c>
      <c r="Q707" s="4">
        <v>51576.58</v>
      </c>
      <c r="R707" s="3">
        <v>-87.669023433811404</v>
      </c>
      <c r="S707" s="3">
        <v>42.005750171101703</v>
      </c>
      <c r="T707" s="3" t="s">
        <v>4000</v>
      </c>
      <c r="U707" s="3" t="s">
        <v>33</v>
      </c>
      <c r="V707" s="3" t="s">
        <v>390</v>
      </c>
      <c r="W707" s="3" t="s">
        <v>391</v>
      </c>
      <c r="X707" s="3" t="s">
        <v>57</v>
      </c>
      <c r="Y707" s="3" t="s">
        <v>193</v>
      </c>
      <c r="Z707" s="3" t="s">
        <v>298</v>
      </c>
      <c r="AA707" s="8">
        <f>Table1[[#This Row],[2022 AV (BOR final)]]-Table1[[#This Row],[2021 AV (BOR final)]]</f>
        <v>-131639</v>
      </c>
      <c r="AB707" s="8">
        <f>Table1[[#This Row],[2023 AV (BOR final)]]-Table1[[#This Row],[2022 AV (BOR final)]]</f>
        <v>0</v>
      </c>
      <c r="AC707" s="8">
        <f>Table1[[#This Row],[2022 Tax Bill]]-Table1[[#This Row],[2021 Tax Bill]]</f>
        <v>-25349.020000000004</v>
      </c>
      <c r="AD707" s="3">
        <f>COUNTIF(D:D,Table1[[#This Row],[Project Name]])</f>
        <v>1</v>
      </c>
      <c r="AE707" s="2">
        <f>IF(Table1[[#This Row],[Year Accepted]]=2022,Table1[[#This Row],[2021 AV (BOR final)]],Table1[[#This Row],[2022 AV (BOR final)]])</f>
        <v>376089</v>
      </c>
      <c r="AF707" s="2">
        <f>IF(Table1[[#This Row],[Year Accepted]]=2022,Table1[[#This Row],[2022 AV (BOR final)]],Table1[[#This Row],[2023 AV (BOR final)]])</f>
        <v>244450</v>
      </c>
      <c r="AG707" s="2">
        <f>IF(Table1[[#This Row],[Year Accepted]]=2022,Table1[[#This Row],[2021 Tax Bill]],Table1[[#This Row],[2022 Tax Bill]])</f>
        <v>75628.02</v>
      </c>
      <c r="AH707" s="2">
        <f>IF(Table1[[#This Row],[Year Accepted]]=2022,Table1[[#This Row],[2022 Tax Bill]],Table1[[#This Row],[2023 Tax Bill]])</f>
        <v>50279</v>
      </c>
    </row>
    <row r="708" spans="1:34" x14ac:dyDescent="0.25">
      <c r="A708" s="3" t="s">
        <v>25</v>
      </c>
      <c r="B708" s="3" t="s">
        <v>26</v>
      </c>
      <c r="C708" s="3" t="s">
        <v>385</v>
      </c>
      <c r="D708" s="3" t="s">
        <v>2939</v>
      </c>
      <c r="E708" s="3" t="s">
        <v>2940</v>
      </c>
      <c r="F708" s="3" t="s">
        <v>2941</v>
      </c>
      <c r="G708" s="3">
        <v>2022</v>
      </c>
      <c r="H708" s="3">
        <v>2021</v>
      </c>
      <c r="I708" s="4">
        <v>840399</v>
      </c>
      <c r="J708" s="3" t="s">
        <v>203</v>
      </c>
      <c r="K708" s="4">
        <v>72485.539999999994</v>
      </c>
      <c r="L708" s="4">
        <v>546239</v>
      </c>
      <c r="M708" s="3" t="s">
        <v>203</v>
      </c>
      <c r="N708" s="4">
        <v>49259.54</v>
      </c>
      <c r="O708" s="4">
        <v>546239</v>
      </c>
      <c r="P708" s="3" t="s">
        <v>203</v>
      </c>
      <c r="Q708" s="4">
        <v>50603.57</v>
      </c>
      <c r="R708" s="3">
        <v>-87.661059717203202</v>
      </c>
      <c r="S708" s="3">
        <v>41.9991123499982</v>
      </c>
      <c r="T708" s="3" t="s">
        <v>2942</v>
      </c>
      <c r="U708" s="3" t="s">
        <v>33</v>
      </c>
      <c r="V708" s="3" t="s">
        <v>390</v>
      </c>
      <c r="W708" s="3" t="s">
        <v>391</v>
      </c>
      <c r="X708" s="3" t="s">
        <v>57</v>
      </c>
      <c r="Y708" s="3" t="s">
        <v>193</v>
      </c>
      <c r="Z708" s="3" t="s">
        <v>298</v>
      </c>
      <c r="AA708" s="8">
        <f>Table1[[#This Row],[2022 AV (BOR final)]]-Table1[[#This Row],[2021 AV (BOR final)]]</f>
        <v>-294160</v>
      </c>
      <c r="AB708" s="8">
        <f>Table1[[#This Row],[2023 AV (BOR final)]]-Table1[[#This Row],[2022 AV (BOR final)]]</f>
        <v>0</v>
      </c>
      <c r="AC708" s="8">
        <f>Table1[[#This Row],[2022 Tax Bill]]-Table1[[#This Row],[2021 Tax Bill]]</f>
        <v>-23225.999999999993</v>
      </c>
      <c r="AD708" s="3">
        <f>COUNTIF(D:D,Table1[[#This Row],[Project Name]])</f>
        <v>1</v>
      </c>
      <c r="AE708" s="2">
        <f>IF(Table1[[#This Row],[Year Accepted]]=2022,Table1[[#This Row],[2021 AV (BOR final)]],Table1[[#This Row],[2022 AV (BOR final)]])</f>
        <v>840399</v>
      </c>
      <c r="AF708" s="2">
        <f>IF(Table1[[#This Row],[Year Accepted]]=2022,Table1[[#This Row],[2022 AV (BOR final)]],Table1[[#This Row],[2023 AV (BOR final)]])</f>
        <v>546239</v>
      </c>
      <c r="AG708" s="2">
        <f>IF(Table1[[#This Row],[Year Accepted]]=2022,Table1[[#This Row],[2021 Tax Bill]],Table1[[#This Row],[2022 Tax Bill]])</f>
        <v>72485.539999999994</v>
      </c>
      <c r="AH708" s="2">
        <f>IF(Table1[[#This Row],[Year Accepted]]=2022,Table1[[#This Row],[2022 Tax Bill]],Table1[[#This Row],[2023 Tax Bill]])</f>
        <v>49259.54</v>
      </c>
    </row>
    <row r="709" spans="1:34" x14ac:dyDescent="0.25">
      <c r="A709" s="3" t="s">
        <v>25</v>
      </c>
      <c r="B709" s="3" t="s">
        <v>26</v>
      </c>
      <c r="C709" s="3" t="s">
        <v>348</v>
      </c>
      <c r="D709" s="3" t="s">
        <v>349</v>
      </c>
      <c r="E709" s="3" t="s">
        <v>1499</v>
      </c>
      <c r="F709" s="3" t="s">
        <v>1500</v>
      </c>
      <c r="G709" s="3">
        <v>2022</v>
      </c>
      <c r="H709" s="3">
        <v>2021</v>
      </c>
      <c r="I709" s="4">
        <v>56308</v>
      </c>
      <c r="J709" s="3" t="s">
        <v>269</v>
      </c>
      <c r="K709" s="4">
        <v>6132.68</v>
      </c>
      <c r="L709" s="4">
        <v>36600</v>
      </c>
      <c r="M709" s="3" t="s">
        <v>269</v>
      </c>
      <c r="N709" s="4">
        <v>4077.79</v>
      </c>
      <c r="O709" s="4">
        <v>36598</v>
      </c>
      <c r="P709" s="3" t="s">
        <v>269</v>
      </c>
      <c r="Q709" s="4">
        <v>4183.5200000000004</v>
      </c>
      <c r="R709" s="3">
        <v>-87.628501147818895</v>
      </c>
      <c r="S709" s="3">
        <v>41.854503087963501</v>
      </c>
      <c r="T709" s="3" t="s">
        <v>1501</v>
      </c>
      <c r="U709" s="3" t="s">
        <v>33</v>
      </c>
      <c r="V709" s="3" t="s">
        <v>34</v>
      </c>
      <c r="W709" s="3" t="s">
        <v>353</v>
      </c>
      <c r="X709" s="3" t="s">
        <v>47</v>
      </c>
      <c r="Y709" s="3" t="s">
        <v>354</v>
      </c>
      <c r="Z709" s="3" t="s">
        <v>38</v>
      </c>
      <c r="AA709" s="8">
        <f>Table1[[#This Row],[2022 AV (BOR final)]]-Table1[[#This Row],[2021 AV (BOR final)]]</f>
        <v>-19708</v>
      </c>
      <c r="AB709" s="8">
        <f>Table1[[#This Row],[2023 AV (BOR final)]]-Table1[[#This Row],[2022 AV (BOR final)]]</f>
        <v>-2</v>
      </c>
      <c r="AC709" s="8">
        <f>Table1[[#This Row],[2022 Tax Bill]]-Table1[[#This Row],[2021 Tax Bill]]</f>
        <v>-2054.8900000000003</v>
      </c>
      <c r="AD709" s="3">
        <f>COUNTIF(D:D,Table1[[#This Row],[Project Name]])</f>
        <v>37</v>
      </c>
      <c r="AE709" s="2">
        <f>IF(Table1[[#This Row],[Year Accepted]]=2022,Table1[[#This Row],[2021 AV (BOR final)]],Table1[[#This Row],[2022 AV (BOR final)]])</f>
        <v>56308</v>
      </c>
      <c r="AF709" s="2">
        <f>IF(Table1[[#This Row],[Year Accepted]]=2022,Table1[[#This Row],[2022 AV (BOR final)]],Table1[[#This Row],[2023 AV (BOR final)]])</f>
        <v>36600</v>
      </c>
      <c r="AG709" s="2">
        <f>IF(Table1[[#This Row],[Year Accepted]]=2022,Table1[[#This Row],[2021 Tax Bill]],Table1[[#This Row],[2022 Tax Bill]])</f>
        <v>6132.68</v>
      </c>
      <c r="AH709" s="2">
        <f>IF(Table1[[#This Row],[Year Accepted]]=2022,Table1[[#This Row],[2022 Tax Bill]],Table1[[#This Row],[2023 Tax Bill]])</f>
        <v>4077.79</v>
      </c>
    </row>
    <row r="710" spans="1:34" x14ac:dyDescent="0.25">
      <c r="A710" s="3" t="s">
        <v>25</v>
      </c>
      <c r="B710" s="3" t="s">
        <v>26</v>
      </c>
      <c r="C710" s="3" t="s">
        <v>348</v>
      </c>
      <c r="D710" s="3" t="s">
        <v>349</v>
      </c>
      <c r="E710" s="3" t="s">
        <v>4962</v>
      </c>
      <c r="F710" s="3" t="s">
        <v>4963</v>
      </c>
      <c r="G710" s="3">
        <v>2022</v>
      </c>
      <c r="H710" s="3">
        <v>2021</v>
      </c>
      <c r="I710" s="4">
        <v>15150</v>
      </c>
      <c r="J710" s="3" t="s">
        <v>269</v>
      </c>
      <c r="K710" s="4">
        <v>1650.04</v>
      </c>
      <c r="L710" s="4">
        <v>9848</v>
      </c>
      <c r="M710" s="3" t="s">
        <v>269</v>
      </c>
      <c r="N710" s="4">
        <v>1097.23</v>
      </c>
      <c r="O710" s="4">
        <v>9846</v>
      </c>
      <c r="P710" s="3" t="s">
        <v>269</v>
      </c>
      <c r="Q710" s="4">
        <v>1125.49</v>
      </c>
      <c r="R710" s="3">
        <v>-87.629697321592801</v>
      </c>
      <c r="S710" s="3">
        <v>41.854898237191797</v>
      </c>
      <c r="T710" s="3" t="s">
        <v>4964</v>
      </c>
      <c r="U710" s="3" t="s">
        <v>33</v>
      </c>
      <c r="V710" s="3" t="s">
        <v>34</v>
      </c>
      <c r="W710" s="3" t="s">
        <v>353</v>
      </c>
      <c r="X710" s="3" t="s">
        <v>47</v>
      </c>
      <c r="Y710" s="3" t="s">
        <v>354</v>
      </c>
      <c r="Z710" s="3" t="s">
        <v>38</v>
      </c>
      <c r="AA710" s="8">
        <f>Table1[[#This Row],[2022 AV (BOR final)]]-Table1[[#This Row],[2021 AV (BOR final)]]</f>
        <v>-5302</v>
      </c>
      <c r="AB710" s="8">
        <f>Table1[[#This Row],[2023 AV (BOR final)]]-Table1[[#This Row],[2022 AV (BOR final)]]</f>
        <v>-2</v>
      </c>
      <c r="AC710" s="8">
        <f>Table1[[#This Row],[2022 Tax Bill]]-Table1[[#This Row],[2021 Tax Bill]]</f>
        <v>-552.80999999999995</v>
      </c>
      <c r="AD710" s="3">
        <f>COUNTIF(D:D,Table1[[#This Row],[Project Name]])</f>
        <v>37</v>
      </c>
      <c r="AE710" s="2">
        <f>IF(Table1[[#This Row],[Year Accepted]]=2022,Table1[[#This Row],[2021 AV (BOR final)]],Table1[[#This Row],[2022 AV (BOR final)]])</f>
        <v>15150</v>
      </c>
      <c r="AF710" s="2">
        <f>IF(Table1[[#This Row],[Year Accepted]]=2022,Table1[[#This Row],[2022 AV (BOR final)]],Table1[[#This Row],[2023 AV (BOR final)]])</f>
        <v>9848</v>
      </c>
      <c r="AG710" s="2">
        <f>IF(Table1[[#This Row],[Year Accepted]]=2022,Table1[[#This Row],[2021 Tax Bill]],Table1[[#This Row],[2022 Tax Bill]])</f>
        <v>1650.04</v>
      </c>
      <c r="AH710" s="2">
        <f>IF(Table1[[#This Row],[Year Accepted]]=2022,Table1[[#This Row],[2022 Tax Bill]],Table1[[#This Row],[2023 Tax Bill]])</f>
        <v>1097.23</v>
      </c>
    </row>
    <row r="711" spans="1:34" x14ac:dyDescent="0.25">
      <c r="A711" s="3" t="s">
        <v>25</v>
      </c>
      <c r="B711" s="3" t="s">
        <v>26</v>
      </c>
      <c r="C711" s="3" t="s">
        <v>348</v>
      </c>
      <c r="D711" s="3" t="s">
        <v>349</v>
      </c>
      <c r="E711" s="3" t="s">
        <v>1100</v>
      </c>
      <c r="F711" s="3" t="s">
        <v>1101</v>
      </c>
      <c r="G711" s="3">
        <v>2022</v>
      </c>
      <c r="H711" s="3">
        <v>2021</v>
      </c>
      <c r="I711" s="4">
        <v>52638</v>
      </c>
      <c r="J711" s="3" t="s">
        <v>269</v>
      </c>
      <c r="K711" s="4">
        <v>5732.99</v>
      </c>
      <c r="L711" s="4">
        <v>34213</v>
      </c>
      <c r="M711" s="3" t="s">
        <v>269</v>
      </c>
      <c r="N711" s="4">
        <v>3811.89</v>
      </c>
      <c r="O711" s="4">
        <v>34212</v>
      </c>
      <c r="P711" s="3" t="s">
        <v>269</v>
      </c>
      <c r="Q711" s="4">
        <v>3910.75</v>
      </c>
      <c r="R711" s="3">
        <v>-87.629682658639894</v>
      </c>
      <c r="S711" s="3">
        <v>41.854339799496003</v>
      </c>
      <c r="T711" s="3" t="s">
        <v>1102</v>
      </c>
      <c r="U711" s="3" t="s">
        <v>33</v>
      </c>
      <c r="V711" s="3" t="s">
        <v>34</v>
      </c>
      <c r="W711" s="3" t="s">
        <v>353</v>
      </c>
      <c r="X711" s="3" t="s">
        <v>47</v>
      </c>
      <c r="Y711" s="3" t="s">
        <v>354</v>
      </c>
      <c r="Z711" s="3" t="s">
        <v>38</v>
      </c>
      <c r="AA711" s="8">
        <f>Table1[[#This Row],[2022 AV (BOR final)]]-Table1[[#This Row],[2021 AV (BOR final)]]</f>
        <v>-18425</v>
      </c>
      <c r="AB711" s="8">
        <f>Table1[[#This Row],[2023 AV (BOR final)]]-Table1[[#This Row],[2022 AV (BOR final)]]</f>
        <v>-1</v>
      </c>
      <c r="AC711" s="8">
        <f>Table1[[#This Row],[2022 Tax Bill]]-Table1[[#This Row],[2021 Tax Bill]]</f>
        <v>-1921.1</v>
      </c>
      <c r="AD711" s="3">
        <f>COUNTIF(D:D,Table1[[#This Row],[Project Name]])</f>
        <v>37</v>
      </c>
      <c r="AE711" s="2">
        <f>IF(Table1[[#This Row],[Year Accepted]]=2022,Table1[[#This Row],[2021 AV (BOR final)]],Table1[[#This Row],[2022 AV (BOR final)]])</f>
        <v>52638</v>
      </c>
      <c r="AF711" s="2">
        <f>IF(Table1[[#This Row],[Year Accepted]]=2022,Table1[[#This Row],[2022 AV (BOR final)]],Table1[[#This Row],[2023 AV (BOR final)]])</f>
        <v>34213</v>
      </c>
      <c r="AG711" s="2">
        <f>IF(Table1[[#This Row],[Year Accepted]]=2022,Table1[[#This Row],[2021 Tax Bill]],Table1[[#This Row],[2022 Tax Bill]])</f>
        <v>5732.99</v>
      </c>
      <c r="AH711" s="2">
        <f>IF(Table1[[#This Row],[Year Accepted]]=2022,Table1[[#This Row],[2022 Tax Bill]],Table1[[#This Row],[2023 Tax Bill]])</f>
        <v>3811.89</v>
      </c>
    </row>
    <row r="712" spans="1:34" x14ac:dyDescent="0.25">
      <c r="A712" s="3" t="s">
        <v>25</v>
      </c>
      <c r="B712" s="3" t="s">
        <v>26</v>
      </c>
      <c r="C712" s="3" t="s">
        <v>348</v>
      </c>
      <c r="D712" s="3" t="s">
        <v>349</v>
      </c>
      <c r="E712" s="3" t="s">
        <v>4186</v>
      </c>
      <c r="F712" s="3" t="s">
        <v>4187</v>
      </c>
      <c r="G712" s="3">
        <v>2022</v>
      </c>
      <c r="H712" s="3">
        <v>2021</v>
      </c>
      <c r="I712" s="4">
        <v>62984</v>
      </c>
      <c r="J712" s="3" t="s">
        <v>269</v>
      </c>
      <c r="K712" s="4">
        <v>6859.77</v>
      </c>
      <c r="L712" s="4">
        <v>40939</v>
      </c>
      <c r="M712" s="3" t="s">
        <v>269</v>
      </c>
      <c r="N712" s="4">
        <v>4561.24</v>
      </c>
      <c r="O712" s="4">
        <v>40938</v>
      </c>
      <c r="P712" s="3" t="s">
        <v>269</v>
      </c>
      <c r="Q712" s="4">
        <v>4679.6000000000004</v>
      </c>
      <c r="R712" s="3">
        <v>-87.629650483209105</v>
      </c>
      <c r="S712" s="3">
        <v>41.8550784700492</v>
      </c>
      <c r="T712" s="3" t="s">
        <v>4188</v>
      </c>
      <c r="U712" s="3" t="s">
        <v>33</v>
      </c>
      <c r="V712" s="3" t="s">
        <v>34</v>
      </c>
      <c r="W712" s="3" t="s">
        <v>353</v>
      </c>
      <c r="X712" s="3" t="s">
        <v>47</v>
      </c>
      <c r="Y712" s="3" t="s">
        <v>354</v>
      </c>
      <c r="Z712" s="3" t="s">
        <v>38</v>
      </c>
      <c r="AA712" s="8">
        <f>Table1[[#This Row],[2022 AV (BOR final)]]-Table1[[#This Row],[2021 AV (BOR final)]]</f>
        <v>-22045</v>
      </c>
      <c r="AB712" s="8">
        <f>Table1[[#This Row],[2023 AV (BOR final)]]-Table1[[#This Row],[2022 AV (BOR final)]]</f>
        <v>-1</v>
      </c>
      <c r="AC712" s="8">
        <f>Table1[[#This Row],[2022 Tax Bill]]-Table1[[#This Row],[2021 Tax Bill]]</f>
        <v>-2298.5300000000007</v>
      </c>
      <c r="AD712" s="3">
        <f>COUNTIF(D:D,Table1[[#This Row],[Project Name]])</f>
        <v>37</v>
      </c>
      <c r="AE712" s="2">
        <f>IF(Table1[[#This Row],[Year Accepted]]=2022,Table1[[#This Row],[2021 AV (BOR final)]],Table1[[#This Row],[2022 AV (BOR final)]])</f>
        <v>62984</v>
      </c>
      <c r="AF712" s="2">
        <f>IF(Table1[[#This Row],[Year Accepted]]=2022,Table1[[#This Row],[2022 AV (BOR final)]],Table1[[#This Row],[2023 AV (BOR final)]])</f>
        <v>40939</v>
      </c>
      <c r="AG712" s="2">
        <f>IF(Table1[[#This Row],[Year Accepted]]=2022,Table1[[#This Row],[2021 Tax Bill]],Table1[[#This Row],[2022 Tax Bill]])</f>
        <v>6859.77</v>
      </c>
      <c r="AH712" s="2">
        <f>IF(Table1[[#This Row],[Year Accepted]]=2022,Table1[[#This Row],[2022 Tax Bill]],Table1[[#This Row],[2023 Tax Bill]])</f>
        <v>4561.24</v>
      </c>
    </row>
    <row r="713" spans="1:34" x14ac:dyDescent="0.25">
      <c r="A713" s="3" t="s">
        <v>25</v>
      </c>
      <c r="B713" s="3" t="s">
        <v>26</v>
      </c>
      <c r="C713" s="3" t="s">
        <v>348</v>
      </c>
      <c r="D713" s="3" t="s">
        <v>349</v>
      </c>
      <c r="E713" s="3" t="s">
        <v>2195</v>
      </c>
      <c r="F713" s="3" t="s">
        <v>2196</v>
      </c>
      <c r="G713" s="3">
        <v>2022</v>
      </c>
      <c r="H713" s="3">
        <v>2021</v>
      </c>
      <c r="I713" s="4">
        <v>95844</v>
      </c>
      <c r="J713" s="3" t="s">
        <v>269</v>
      </c>
      <c r="K713" s="4">
        <v>10438.69</v>
      </c>
      <c r="L713" s="4">
        <v>62298</v>
      </c>
      <c r="M713" s="3" t="s">
        <v>269</v>
      </c>
      <c r="N713" s="4">
        <v>6940.98</v>
      </c>
      <c r="O713" s="4">
        <v>62296</v>
      </c>
      <c r="P713" s="3" t="s">
        <v>269</v>
      </c>
      <c r="Q713" s="4">
        <v>7121</v>
      </c>
      <c r="R713" s="3">
        <v>-87.629691052050006</v>
      </c>
      <c r="S713" s="3">
        <v>41.854659569077</v>
      </c>
      <c r="T713" s="3" t="s">
        <v>2197</v>
      </c>
      <c r="U713" s="3" t="s">
        <v>33</v>
      </c>
      <c r="V713" s="3" t="s">
        <v>34</v>
      </c>
      <c r="W713" s="3" t="s">
        <v>353</v>
      </c>
      <c r="X713" s="3" t="s">
        <v>47</v>
      </c>
      <c r="Y713" s="3" t="s">
        <v>354</v>
      </c>
      <c r="Z713" s="3" t="s">
        <v>38</v>
      </c>
      <c r="AA713" s="8">
        <f>Table1[[#This Row],[2022 AV (BOR final)]]-Table1[[#This Row],[2021 AV (BOR final)]]</f>
        <v>-33546</v>
      </c>
      <c r="AB713" s="8">
        <f>Table1[[#This Row],[2023 AV (BOR final)]]-Table1[[#This Row],[2022 AV (BOR final)]]</f>
        <v>-2</v>
      </c>
      <c r="AC713" s="8">
        <f>Table1[[#This Row],[2022 Tax Bill]]-Table1[[#This Row],[2021 Tax Bill]]</f>
        <v>-3497.7100000000009</v>
      </c>
      <c r="AD713" s="3">
        <f>COUNTIF(D:D,Table1[[#This Row],[Project Name]])</f>
        <v>37</v>
      </c>
      <c r="AE713" s="2">
        <f>IF(Table1[[#This Row],[Year Accepted]]=2022,Table1[[#This Row],[2021 AV (BOR final)]],Table1[[#This Row],[2022 AV (BOR final)]])</f>
        <v>95844</v>
      </c>
      <c r="AF713" s="2">
        <f>IF(Table1[[#This Row],[Year Accepted]]=2022,Table1[[#This Row],[2022 AV (BOR final)]],Table1[[#This Row],[2023 AV (BOR final)]])</f>
        <v>62298</v>
      </c>
      <c r="AG713" s="2">
        <f>IF(Table1[[#This Row],[Year Accepted]]=2022,Table1[[#This Row],[2021 Tax Bill]],Table1[[#This Row],[2022 Tax Bill]])</f>
        <v>10438.69</v>
      </c>
      <c r="AH713" s="2">
        <f>IF(Table1[[#This Row],[Year Accepted]]=2022,Table1[[#This Row],[2022 Tax Bill]],Table1[[#This Row],[2023 Tax Bill]])</f>
        <v>6940.98</v>
      </c>
    </row>
    <row r="714" spans="1:34" x14ac:dyDescent="0.25">
      <c r="A714" s="3" t="s">
        <v>25</v>
      </c>
      <c r="B714" s="3" t="s">
        <v>26</v>
      </c>
      <c r="C714" s="3" t="s">
        <v>348</v>
      </c>
      <c r="D714" s="3" t="s">
        <v>349</v>
      </c>
      <c r="E714" s="3" t="s">
        <v>5335</v>
      </c>
      <c r="F714" s="3" t="s">
        <v>5336</v>
      </c>
      <c r="G714" s="3">
        <v>2022</v>
      </c>
      <c r="H714" s="3">
        <v>2021</v>
      </c>
      <c r="I714" s="4">
        <v>20400</v>
      </c>
      <c r="J714" s="3" t="s">
        <v>197</v>
      </c>
      <c r="K714" s="4">
        <v>2221.8200000000002</v>
      </c>
      <c r="L714" s="4">
        <v>13251</v>
      </c>
      <c r="M714" s="3" t="s">
        <v>197</v>
      </c>
      <c r="N714" s="4">
        <v>1476.38</v>
      </c>
      <c r="O714" s="4">
        <v>13249</v>
      </c>
      <c r="P714" s="3" t="s">
        <v>197</v>
      </c>
      <c r="Q714" s="4">
        <v>1514.49</v>
      </c>
      <c r="R714" s="3">
        <v>-87.629202106677695</v>
      </c>
      <c r="S714" s="3">
        <v>41.854564504904197</v>
      </c>
      <c r="T714" s="3" t="s">
        <v>5337</v>
      </c>
      <c r="U714" s="3" t="s">
        <v>33</v>
      </c>
      <c r="V714" s="3" t="s">
        <v>34</v>
      </c>
      <c r="W714" s="3" t="s">
        <v>353</v>
      </c>
      <c r="X714" s="3" t="s">
        <v>47</v>
      </c>
      <c r="Y714" s="3" t="s">
        <v>354</v>
      </c>
      <c r="Z714" s="3" t="s">
        <v>38</v>
      </c>
      <c r="AA714" s="8">
        <f>Table1[[#This Row],[2022 AV (BOR final)]]-Table1[[#This Row],[2021 AV (BOR final)]]</f>
        <v>-7149</v>
      </c>
      <c r="AB714" s="8">
        <f>Table1[[#This Row],[2023 AV (BOR final)]]-Table1[[#This Row],[2022 AV (BOR final)]]</f>
        <v>-2</v>
      </c>
      <c r="AC714" s="8">
        <f>Table1[[#This Row],[2022 Tax Bill]]-Table1[[#This Row],[2021 Tax Bill]]</f>
        <v>-745.44</v>
      </c>
      <c r="AD714" s="3">
        <f>COUNTIF(D:D,Table1[[#This Row],[Project Name]])</f>
        <v>37</v>
      </c>
      <c r="AE714" s="2">
        <f>IF(Table1[[#This Row],[Year Accepted]]=2022,Table1[[#This Row],[2021 AV (BOR final)]],Table1[[#This Row],[2022 AV (BOR final)]])</f>
        <v>20400</v>
      </c>
      <c r="AF714" s="2">
        <f>IF(Table1[[#This Row],[Year Accepted]]=2022,Table1[[#This Row],[2022 AV (BOR final)]],Table1[[#This Row],[2023 AV (BOR final)]])</f>
        <v>13251</v>
      </c>
      <c r="AG714" s="2">
        <f>IF(Table1[[#This Row],[Year Accepted]]=2022,Table1[[#This Row],[2021 Tax Bill]],Table1[[#This Row],[2022 Tax Bill]])</f>
        <v>2221.8200000000002</v>
      </c>
      <c r="AH714" s="2">
        <f>IF(Table1[[#This Row],[Year Accepted]]=2022,Table1[[#This Row],[2022 Tax Bill]],Table1[[#This Row],[2023 Tax Bill]])</f>
        <v>1476.38</v>
      </c>
    </row>
    <row r="715" spans="1:34" x14ac:dyDescent="0.25">
      <c r="A715" s="3" t="s">
        <v>25</v>
      </c>
      <c r="B715" s="3" t="s">
        <v>26</v>
      </c>
      <c r="C715" s="3" t="s">
        <v>348</v>
      </c>
      <c r="D715" s="3" t="s">
        <v>349</v>
      </c>
      <c r="E715" s="3" t="s">
        <v>1180</v>
      </c>
      <c r="F715" s="3" t="s">
        <v>1181</v>
      </c>
      <c r="G715" s="3">
        <v>2022</v>
      </c>
      <c r="H715" s="3">
        <v>2021</v>
      </c>
      <c r="I715" s="4">
        <v>12902</v>
      </c>
      <c r="J715" s="3" t="s">
        <v>197</v>
      </c>
      <c r="K715" s="4">
        <v>1405.2</v>
      </c>
      <c r="L715" s="4">
        <v>8383</v>
      </c>
      <c r="M715" s="3" t="s">
        <v>197</v>
      </c>
      <c r="N715" s="4">
        <v>933.99</v>
      </c>
      <c r="O715" s="4">
        <v>8382</v>
      </c>
      <c r="P715" s="3" t="s">
        <v>197</v>
      </c>
      <c r="Q715" s="4">
        <v>958.14</v>
      </c>
      <c r="R715" s="3">
        <v>-87.629217642524594</v>
      </c>
      <c r="S715" s="3">
        <v>41.854426909960502</v>
      </c>
      <c r="T715" s="3" t="s">
        <v>1182</v>
      </c>
      <c r="U715" s="3" t="s">
        <v>33</v>
      </c>
      <c r="V715" s="3" t="s">
        <v>34</v>
      </c>
      <c r="W715" s="3" t="s">
        <v>353</v>
      </c>
      <c r="X715" s="3" t="s">
        <v>47</v>
      </c>
      <c r="Y715" s="3" t="s">
        <v>354</v>
      </c>
      <c r="Z715" s="3" t="s">
        <v>38</v>
      </c>
      <c r="AA715" s="8">
        <f>Table1[[#This Row],[2022 AV (BOR final)]]-Table1[[#This Row],[2021 AV (BOR final)]]</f>
        <v>-4519</v>
      </c>
      <c r="AB715" s="8">
        <f>Table1[[#This Row],[2023 AV (BOR final)]]-Table1[[#This Row],[2022 AV (BOR final)]]</f>
        <v>-1</v>
      </c>
      <c r="AC715" s="8">
        <f>Table1[[#This Row],[2022 Tax Bill]]-Table1[[#This Row],[2021 Tax Bill]]</f>
        <v>-471.21000000000004</v>
      </c>
      <c r="AD715" s="3">
        <f>COUNTIF(D:D,Table1[[#This Row],[Project Name]])</f>
        <v>37</v>
      </c>
      <c r="AE715" s="2">
        <f>IF(Table1[[#This Row],[Year Accepted]]=2022,Table1[[#This Row],[2021 AV (BOR final)]],Table1[[#This Row],[2022 AV (BOR final)]])</f>
        <v>12902</v>
      </c>
      <c r="AF715" s="2">
        <f>IF(Table1[[#This Row],[Year Accepted]]=2022,Table1[[#This Row],[2022 AV (BOR final)]],Table1[[#This Row],[2023 AV (BOR final)]])</f>
        <v>8383</v>
      </c>
      <c r="AG715" s="2">
        <f>IF(Table1[[#This Row],[Year Accepted]]=2022,Table1[[#This Row],[2021 Tax Bill]],Table1[[#This Row],[2022 Tax Bill]])</f>
        <v>1405.2</v>
      </c>
      <c r="AH715" s="2">
        <f>IF(Table1[[#This Row],[Year Accepted]]=2022,Table1[[#This Row],[2022 Tax Bill]],Table1[[#This Row],[2023 Tax Bill]])</f>
        <v>933.99</v>
      </c>
    </row>
    <row r="716" spans="1:34" x14ac:dyDescent="0.25">
      <c r="A716" s="3" t="s">
        <v>25</v>
      </c>
      <c r="B716" s="3" t="s">
        <v>26</v>
      </c>
      <c r="C716" s="3" t="s">
        <v>348</v>
      </c>
      <c r="D716" s="3" t="s">
        <v>349</v>
      </c>
      <c r="E716" s="3" t="s">
        <v>1502</v>
      </c>
      <c r="F716" s="3" t="s">
        <v>1503</v>
      </c>
      <c r="G716" s="3">
        <v>2022</v>
      </c>
      <c r="H716" s="3">
        <v>2021</v>
      </c>
      <c r="I716" s="4">
        <v>50352</v>
      </c>
      <c r="J716" s="3" t="s">
        <v>269</v>
      </c>
      <c r="K716" s="4">
        <v>5484</v>
      </c>
      <c r="L716" s="4">
        <v>32727</v>
      </c>
      <c r="M716" s="3" t="s">
        <v>269</v>
      </c>
      <c r="N716" s="4">
        <v>3646.31</v>
      </c>
      <c r="O716" s="4">
        <v>32726</v>
      </c>
      <c r="P716" s="3" t="s">
        <v>269</v>
      </c>
      <c r="Q716" s="4">
        <v>3740.9</v>
      </c>
      <c r="R716" s="3">
        <v>-87.629033298907302</v>
      </c>
      <c r="S716" s="3">
        <v>41.855239508316799</v>
      </c>
      <c r="T716" s="3" t="s">
        <v>1504</v>
      </c>
      <c r="U716" s="3" t="s">
        <v>33</v>
      </c>
      <c r="V716" s="3" t="s">
        <v>34</v>
      </c>
      <c r="W716" s="3" t="s">
        <v>353</v>
      </c>
      <c r="X716" s="3" t="s">
        <v>47</v>
      </c>
      <c r="Y716" s="3" t="s">
        <v>354</v>
      </c>
      <c r="Z716" s="3" t="s">
        <v>38</v>
      </c>
      <c r="AA716" s="8">
        <f>Table1[[#This Row],[2022 AV (BOR final)]]-Table1[[#This Row],[2021 AV (BOR final)]]</f>
        <v>-17625</v>
      </c>
      <c r="AB716" s="8">
        <f>Table1[[#This Row],[2023 AV (BOR final)]]-Table1[[#This Row],[2022 AV (BOR final)]]</f>
        <v>-1</v>
      </c>
      <c r="AC716" s="8">
        <f>Table1[[#This Row],[2022 Tax Bill]]-Table1[[#This Row],[2021 Tax Bill]]</f>
        <v>-1837.69</v>
      </c>
      <c r="AD716" s="3">
        <f>COUNTIF(D:D,Table1[[#This Row],[Project Name]])</f>
        <v>37</v>
      </c>
      <c r="AE716" s="2">
        <f>IF(Table1[[#This Row],[Year Accepted]]=2022,Table1[[#This Row],[2021 AV (BOR final)]],Table1[[#This Row],[2022 AV (BOR final)]])</f>
        <v>50352</v>
      </c>
      <c r="AF716" s="2">
        <f>IF(Table1[[#This Row],[Year Accepted]]=2022,Table1[[#This Row],[2022 AV (BOR final)]],Table1[[#This Row],[2023 AV (BOR final)]])</f>
        <v>32727</v>
      </c>
      <c r="AG716" s="2">
        <f>IF(Table1[[#This Row],[Year Accepted]]=2022,Table1[[#This Row],[2021 Tax Bill]],Table1[[#This Row],[2022 Tax Bill]])</f>
        <v>5484</v>
      </c>
      <c r="AH716" s="2">
        <f>IF(Table1[[#This Row],[Year Accepted]]=2022,Table1[[#This Row],[2022 Tax Bill]],Table1[[#This Row],[2023 Tax Bill]])</f>
        <v>3646.31</v>
      </c>
    </row>
    <row r="717" spans="1:34" x14ac:dyDescent="0.25">
      <c r="A717" s="3" t="s">
        <v>25</v>
      </c>
      <c r="B717" s="3" t="s">
        <v>26</v>
      </c>
      <c r="C717" s="3" t="s">
        <v>348</v>
      </c>
      <c r="D717" s="3" t="s">
        <v>349</v>
      </c>
      <c r="E717" s="3" t="s">
        <v>3126</v>
      </c>
      <c r="F717" s="3" t="s">
        <v>3127</v>
      </c>
      <c r="G717" s="3">
        <v>2022</v>
      </c>
      <c r="H717" s="3">
        <v>2021</v>
      </c>
      <c r="I717" s="4">
        <v>173239</v>
      </c>
      <c r="J717" s="3" t="s">
        <v>197</v>
      </c>
      <c r="K717" s="4">
        <v>18868.04</v>
      </c>
      <c r="L717" s="4">
        <v>112591</v>
      </c>
      <c r="M717" s="3" t="s">
        <v>197</v>
      </c>
      <c r="N717" s="4">
        <v>12544.41</v>
      </c>
      <c r="O717" s="4">
        <v>112588</v>
      </c>
      <c r="P717" s="3" t="s">
        <v>197</v>
      </c>
      <c r="Q717" s="4">
        <v>12869.84</v>
      </c>
      <c r="R717" s="3">
        <v>-87.629024457543494</v>
      </c>
      <c r="S717" s="3">
        <v>41.854875907971902</v>
      </c>
      <c r="T717" s="3" t="s">
        <v>3128</v>
      </c>
      <c r="U717" s="3" t="s">
        <v>33</v>
      </c>
      <c r="V717" s="3" t="s">
        <v>34</v>
      </c>
      <c r="W717" s="3" t="s">
        <v>353</v>
      </c>
      <c r="X717" s="3" t="s">
        <v>47</v>
      </c>
      <c r="Y717" s="3" t="s">
        <v>354</v>
      </c>
      <c r="Z717" s="3" t="s">
        <v>38</v>
      </c>
      <c r="AA717" s="8">
        <f>Table1[[#This Row],[2022 AV (BOR final)]]-Table1[[#This Row],[2021 AV (BOR final)]]</f>
        <v>-60648</v>
      </c>
      <c r="AB717" s="8">
        <f>Table1[[#This Row],[2023 AV (BOR final)]]-Table1[[#This Row],[2022 AV (BOR final)]]</f>
        <v>-3</v>
      </c>
      <c r="AC717" s="8">
        <f>Table1[[#This Row],[2022 Tax Bill]]-Table1[[#This Row],[2021 Tax Bill]]</f>
        <v>-6323.630000000001</v>
      </c>
      <c r="AD717" s="3">
        <f>COUNTIF(D:D,Table1[[#This Row],[Project Name]])</f>
        <v>37</v>
      </c>
      <c r="AE717" s="2">
        <f>IF(Table1[[#This Row],[Year Accepted]]=2022,Table1[[#This Row],[2021 AV (BOR final)]],Table1[[#This Row],[2022 AV (BOR final)]])</f>
        <v>173239</v>
      </c>
      <c r="AF717" s="2">
        <f>IF(Table1[[#This Row],[Year Accepted]]=2022,Table1[[#This Row],[2022 AV (BOR final)]],Table1[[#This Row],[2023 AV (BOR final)]])</f>
        <v>112591</v>
      </c>
      <c r="AG717" s="2">
        <f>IF(Table1[[#This Row],[Year Accepted]]=2022,Table1[[#This Row],[2021 Tax Bill]],Table1[[#This Row],[2022 Tax Bill]])</f>
        <v>18868.04</v>
      </c>
      <c r="AH717" s="2">
        <f>IF(Table1[[#This Row],[Year Accepted]]=2022,Table1[[#This Row],[2022 Tax Bill]],Table1[[#This Row],[2023 Tax Bill]])</f>
        <v>12544.41</v>
      </c>
    </row>
    <row r="718" spans="1:34" x14ac:dyDescent="0.25">
      <c r="A718" s="3" t="s">
        <v>25</v>
      </c>
      <c r="B718" s="3" t="s">
        <v>26</v>
      </c>
      <c r="C718" s="3" t="s">
        <v>348</v>
      </c>
      <c r="D718" s="3" t="s">
        <v>349</v>
      </c>
      <c r="E718" s="3" t="s">
        <v>3594</v>
      </c>
      <c r="F718" s="3" t="s">
        <v>3595</v>
      </c>
      <c r="G718" s="3">
        <v>2022</v>
      </c>
      <c r="H718" s="3">
        <v>2021</v>
      </c>
      <c r="I718" s="4">
        <v>159566</v>
      </c>
      <c r="J718" s="3" t="s">
        <v>269</v>
      </c>
      <c r="K718" s="4">
        <v>17378.86</v>
      </c>
      <c r="L718" s="4">
        <v>103718</v>
      </c>
      <c r="M718" s="3" t="s">
        <v>269</v>
      </c>
      <c r="N718" s="4">
        <v>11555.79</v>
      </c>
      <c r="O718" s="4">
        <v>103714</v>
      </c>
      <c r="P718" s="3" t="s">
        <v>269</v>
      </c>
      <c r="Q718" s="4">
        <v>11855.5</v>
      </c>
      <c r="R718" s="3">
        <v>-87.627627450147401</v>
      </c>
      <c r="S718" s="3">
        <v>41.855137499428601</v>
      </c>
      <c r="T718" s="3" t="s">
        <v>3596</v>
      </c>
      <c r="U718" s="3" t="s">
        <v>33</v>
      </c>
      <c r="V718" s="3" t="s">
        <v>34</v>
      </c>
      <c r="W718" s="3" t="s">
        <v>353</v>
      </c>
      <c r="X718" s="3" t="s">
        <v>47</v>
      </c>
      <c r="Y718" s="3" t="s">
        <v>354</v>
      </c>
      <c r="Z718" s="3" t="s">
        <v>38</v>
      </c>
      <c r="AA718" s="8">
        <f>Table1[[#This Row],[2022 AV (BOR final)]]-Table1[[#This Row],[2021 AV (BOR final)]]</f>
        <v>-55848</v>
      </c>
      <c r="AB718" s="8">
        <f>Table1[[#This Row],[2023 AV (BOR final)]]-Table1[[#This Row],[2022 AV (BOR final)]]</f>
        <v>-4</v>
      </c>
      <c r="AC718" s="8">
        <f>Table1[[#This Row],[2022 Tax Bill]]-Table1[[#This Row],[2021 Tax Bill]]</f>
        <v>-5823.07</v>
      </c>
      <c r="AD718" s="3">
        <f>COUNTIF(D:D,Table1[[#This Row],[Project Name]])</f>
        <v>37</v>
      </c>
      <c r="AE718" s="2">
        <f>IF(Table1[[#This Row],[Year Accepted]]=2022,Table1[[#This Row],[2021 AV (BOR final)]],Table1[[#This Row],[2022 AV (BOR final)]])</f>
        <v>159566</v>
      </c>
      <c r="AF718" s="2">
        <f>IF(Table1[[#This Row],[Year Accepted]]=2022,Table1[[#This Row],[2022 AV (BOR final)]],Table1[[#This Row],[2023 AV (BOR final)]])</f>
        <v>103718</v>
      </c>
      <c r="AG718" s="2">
        <f>IF(Table1[[#This Row],[Year Accepted]]=2022,Table1[[#This Row],[2021 Tax Bill]],Table1[[#This Row],[2022 Tax Bill]])</f>
        <v>17378.86</v>
      </c>
      <c r="AH718" s="2">
        <f>IF(Table1[[#This Row],[Year Accepted]]=2022,Table1[[#This Row],[2022 Tax Bill]],Table1[[#This Row],[2023 Tax Bill]])</f>
        <v>11555.79</v>
      </c>
    </row>
    <row r="719" spans="1:34" x14ac:dyDescent="0.25">
      <c r="A719" s="3" t="s">
        <v>25</v>
      </c>
      <c r="B719" s="3" t="s">
        <v>26</v>
      </c>
      <c r="C719" s="3" t="s">
        <v>348</v>
      </c>
      <c r="D719" s="3" t="s">
        <v>349</v>
      </c>
      <c r="E719" s="3" t="s">
        <v>1116</v>
      </c>
      <c r="F719" s="3" t="s">
        <v>1117</v>
      </c>
      <c r="G719" s="3">
        <v>2022</v>
      </c>
      <c r="H719" s="3">
        <v>2021</v>
      </c>
      <c r="I719" s="4">
        <v>86144</v>
      </c>
      <c r="J719" s="3" t="s">
        <v>269</v>
      </c>
      <c r="K719" s="4">
        <v>17374.53</v>
      </c>
      <c r="L719" s="4">
        <v>55992</v>
      </c>
      <c r="M719" s="3" t="s">
        <v>269</v>
      </c>
      <c r="N719" s="4">
        <v>11552.59</v>
      </c>
      <c r="O719" s="4">
        <v>55991</v>
      </c>
      <c r="P719" s="3" t="s">
        <v>269</v>
      </c>
      <c r="Q719" s="4">
        <v>11852.42</v>
      </c>
      <c r="R719" s="3">
        <v>-87.628298961984896</v>
      </c>
      <c r="S719" s="3">
        <v>41.855185783340701</v>
      </c>
      <c r="T719" s="3" t="s">
        <v>1118</v>
      </c>
      <c r="U719" s="3" t="s">
        <v>33</v>
      </c>
      <c r="V719" s="3" t="s">
        <v>34</v>
      </c>
      <c r="W719" s="3" t="s">
        <v>353</v>
      </c>
      <c r="X719" s="3" t="s">
        <v>47</v>
      </c>
      <c r="Y719" s="3" t="s">
        <v>354</v>
      </c>
      <c r="Z719" s="3" t="s">
        <v>38</v>
      </c>
      <c r="AA719" s="8">
        <f>Table1[[#This Row],[2022 AV (BOR final)]]-Table1[[#This Row],[2021 AV (BOR final)]]</f>
        <v>-30152</v>
      </c>
      <c r="AB719" s="8">
        <f>Table1[[#This Row],[2023 AV (BOR final)]]-Table1[[#This Row],[2022 AV (BOR final)]]</f>
        <v>-1</v>
      </c>
      <c r="AC719" s="8">
        <f>Table1[[#This Row],[2022 Tax Bill]]-Table1[[#This Row],[2021 Tax Bill]]</f>
        <v>-5821.9399999999987</v>
      </c>
      <c r="AD719" s="3">
        <f>COUNTIF(D:D,Table1[[#This Row],[Project Name]])</f>
        <v>37</v>
      </c>
      <c r="AE719" s="2">
        <f>IF(Table1[[#This Row],[Year Accepted]]=2022,Table1[[#This Row],[2021 AV (BOR final)]],Table1[[#This Row],[2022 AV (BOR final)]])</f>
        <v>86144</v>
      </c>
      <c r="AF719" s="2">
        <f>IF(Table1[[#This Row],[Year Accepted]]=2022,Table1[[#This Row],[2022 AV (BOR final)]],Table1[[#This Row],[2023 AV (BOR final)]])</f>
        <v>55992</v>
      </c>
      <c r="AG719" s="2">
        <f>IF(Table1[[#This Row],[Year Accepted]]=2022,Table1[[#This Row],[2021 Tax Bill]],Table1[[#This Row],[2022 Tax Bill]])</f>
        <v>17374.53</v>
      </c>
      <c r="AH719" s="2">
        <f>IF(Table1[[#This Row],[Year Accepted]]=2022,Table1[[#This Row],[2022 Tax Bill]],Table1[[#This Row],[2023 Tax Bill]])</f>
        <v>11552.59</v>
      </c>
    </row>
    <row r="720" spans="1:34" x14ac:dyDescent="0.25">
      <c r="A720" s="3" t="s">
        <v>25</v>
      </c>
      <c r="B720" s="3" t="s">
        <v>26</v>
      </c>
      <c r="C720" s="3" t="s">
        <v>348</v>
      </c>
      <c r="D720" s="3" t="s">
        <v>349</v>
      </c>
      <c r="E720" s="3" t="s">
        <v>5130</v>
      </c>
      <c r="F720" s="3" t="s">
        <v>5131</v>
      </c>
      <c r="G720" s="3">
        <v>2022</v>
      </c>
      <c r="H720" s="3">
        <v>2021</v>
      </c>
      <c r="I720" s="4">
        <v>2123</v>
      </c>
      <c r="J720" s="3" t="s">
        <v>269</v>
      </c>
      <c r="K720" s="4">
        <v>231.23</v>
      </c>
      <c r="L720" s="4">
        <v>1380</v>
      </c>
      <c r="M720" s="3" t="s">
        <v>269</v>
      </c>
      <c r="N720" s="4">
        <v>153.77000000000001</v>
      </c>
      <c r="O720" s="4">
        <v>1380</v>
      </c>
      <c r="P720" s="3" t="s">
        <v>269</v>
      </c>
      <c r="Q720" s="4">
        <v>157.71</v>
      </c>
      <c r="R720" s="3">
        <v>-87.628598582481402</v>
      </c>
      <c r="S720" s="3">
        <v>41.855004028842501</v>
      </c>
      <c r="T720" s="3" t="s">
        <v>5132</v>
      </c>
      <c r="U720" s="3" t="s">
        <v>33</v>
      </c>
      <c r="V720" s="3" t="s">
        <v>34</v>
      </c>
      <c r="W720" s="3" t="s">
        <v>353</v>
      </c>
      <c r="X720" s="3" t="s">
        <v>47</v>
      </c>
      <c r="Y720" s="3" t="s">
        <v>354</v>
      </c>
      <c r="Z720" s="3" t="s">
        <v>38</v>
      </c>
      <c r="AA720" s="8">
        <f>Table1[[#This Row],[2022 AV (BOR final)]]-Table1[[#This Row],[2021 AV (BOR final)]]</f>
        <v>-743</v>
      </c>
      <c r="AB720" s="8">
        <f>Table1[[#This Row],[2023 AV (BOR final)]]-Table1[[#This Row],[2022 AV (BOR final)]]</f>
        <v>0</v>
      </c>
      <c r="AC720" s="8">
        <f>Table1[[#This Row],[2022 Tax Bill]]-Table1[[#This Row],[2021 Tax Bill]]</f>
        <v>-77.45999999999998</v>
      </c>
      <c r="AD720" s="3">
        <f>COUNTIF(D:D,Table1[[#This Row],[Project Name]])</f>
        <v>37</v>
      </c>
      <c r="AE720" s="2">
        <f>IF(Table1[[#This Row],[Year Accepted]]=2022,Table1[[#This Row],[2021 AV (BOR final)]],Table1[[#This Row],[2022 AV (BOR final)]])</f>
        <v>2123</v>
      </c>
      <c r="AF720" s="2">
        <f>IF(Table1[[#This Row],[Year Accepted]]=2022,Table1[[#This Row],[2022 AV (BOR final)]],Table1[[#This Row],[2023 AV (BOR final)]])</f>
        <v>1380</v>
      </c>
      <c r="AG720" s="2">
        <f>IF(Table1[[#This Row],[Year Accepted]]=2022,Table1[[#This Row],[2021 Tax Bill]],Table1[[#This Row],[2022 Tax Bill]])</f>
        <v>231.23</v>
      </c>
      <c r="AH720" s="2">
        <f>IF(Table1[[#This Row],[Year Accepted]]=2022,Table1[[#This Row],[2022 Tax Bill]],Table1[[#This Row],[2023 Tax Bill]])</f>
        <v>153.77000000000001</v>
      </c>
    </row>
    <row r="721" spans="1:34" x14ac:dyDescent="0.25">
      <c r="A721" s="3" t="s">
        <v>25</v>
      </c>
      <c r="B721" s="3" t="s">
        <v>26</v>
      </c>
      <c r="C721" s="3" t="s">
        <v>348</v>
      </c>
      <c r="D721" s="3" t="s">
        <v>349</v>
      </c>
      <c r="E721" s="3" t="s">
        <v>749</v>
      </c>
      <c r="F721" s="3" t="s">
        <v>750</v>
      </c>
      <c r="G721" s="3">
        <v>2022</v>
      </c>
      <c r="H721" s="3">
        <v>2021</v>
      </c>
      <c r="I721" s="4">
        <v>17072</v>
      </c>
      <c r="J721" s="3" t="s">
        <v>269</v>
      </c>
      <c r="K721" s="4">
        <v>1859.37</v>
      </c>
      <c r="L721" s="4">
        <v>11096</v>
      </c>
      <c r="M721" s="3" t="s">
        <v>269</v>
      </c>
      <c r="N721" s="4">
        <v>1236.26</v>
      </c>
      <c r="O721" s="4">
        <v>11096</v>
      </c>
      <c r="P721" s="3" t="s">
        <v>269</v>
      </c>
      <c r="Q721" s="4">
        <v>1268.3699999999999</v>
      </c>
      <c r="R721" s="3">
        <v>-87.628234194573395</v>
      </c>
      <c r="S721" s="3">
        <v>41.8550095852274</v>
      </c>
      <c r="T721" s="3" t="s">
        <v>751</v>
      </c>
      <c r="U721" s="3" t="s">
        <v>33</v>
      </c>
      <c r="V721" s="3" t="s">
        <v>34</v>
      </c>
      <c r="W721" s="3" t="s">
        <v>353</v>
      </c>
      <c r="X721" s="3" t="s">
        <v>47</v>
      </c>
      <c r="Y721" s="3" t="s">
        <v>354</v>
      </c>
      <c r="Z721" s="3" t="s">
        <v>38</v>
      </c>
      <c r="AA721" s="8">
        <f>Table1[[#This Row],[2022 AV (BOR final)]]-Table1[[#This Row],[2021 AV (BOR final)]]</f>
        <v>-5976</v>
      </c>
      <c r="AB721" s="8">
        <f>Table1[[#This Row],[2023 AV (BOR final)]]-Table1[[#This Row],[2022 AV (BOR final)]]</f>
        <v>0</v>
      </c>
      <c r="AC721" s="8">
        <f>Table1[[#This Row],[2022 Tax Bill]]-Table1[[#This Row],[2021 Tax Bill]]</f>
        <v>-623.1099999999999</v>
      </c>
      <c r="AD721" s="3">
        <f>COUNTIF(D:D,Table1[[#This Row],[Project Name]])</f>
        <v>37</v>
      </c>
      <c r="AE721" s="2">
        <f>IF(Table1[[#This Row],[Year Accepted]]=2022,Table1[[#This Row],[2021 AV (BOR final)]],Table1[[#This Row],[2022 AV (BOR final)]])</f>
        <v>17072</v>
      </c>
      <c r="AF721" s="2">
        <f>IF(Table1[[#This Row],[Year Accepted]]=2022,Table1[[#This Row],[2022 AV (BOR final)]],Table1[[#This Row],[2023 AV (BOR final)]])</f>
        <v>11096</v>
      </c>
      <c r="AG721" s="2">
        <f>IF(Table1[[#This Row],[Year Accepted]]=2022,Table1[[#This Row],[2021 Tax Bill]],Table1[[#This Row],[2022 Tax Bill]])</f>
        <v>1859.37</v>
      </c>
      <c r="AH721" s="2">
        <f>IF(Table1[[#This Row],[Year Accepted]]=2022,Table1[[#This Row],[2022 Tax Bill]],Table1[[#This Row],[2023 Tax Bill]])</f>
        <v>1236.26</v>
      </c>
    </row>
    <row r="722" spans="1:34" x14ac:dyDescent="0.25">
      <c r="A722" s="3" t="s">
        <v>25</v>
      </c>
      <c r="B722" s="3" t="s">
        <v>26</v>
      </c>
      <c r="C722" s="3" t="s">
        <v>348</v>
      </c>
      <c r="D722" s="3" t="s">
        <v>349</v>
      </c>
      <c r="E722" s="3" t="s">
        <v>4150</v>
      </c>
      <c r="F722" s="3" t="s">
        <v>4151</v>
      </c>
      <c r="G722" s="3">
        <v>2022</v>
      </c>
      <c r="H722" s="3">
        <v>2021</v>
      </c>
      <c r="I722" s="4">
        <v>517429</v>
      </c>
      <c r="J722" s="3" t="s">
        <v>197</v>
      </c>
      <c r="K722" s="4">
        <v>56354.91</v>
      </c>
      <c r="L722" s="4">
        <v>336332</v>
      </c>
      <c r="M722" s="3" t="s">
        <v>197</v>
      </c>
      <c r="N722" s="4">
        <v>37472.69</v>
      </c>
      <c r="O722" s="4">
        <v>336328</v>
      </c>
      <c r="P722" s="3" t="s">
        <v>197</v>
      </c>
      <c r="Q722" s="4">
        <v>38445.410000000003</v>
      </c>
      <c r="R722" s="3">
        <v>-87.627902816832503</v>
      </c>
      <c r="S722" s="3">
        <v>41.854624742824498</v>
      </c>
      <c r="T722" s="3" t="s">
        <v>4152</v>
      </c>
      <c r="U722" s="3" t="s">
        <v>33</v>
      </c>
      <c r="V722" s="3" t="s">
        <v>34</v>
      </c>
      <c r="W722" s="3" t="s">
        <v>353</v>
      </c>
      <c r="X722" s="3" t="s">
        <v>47</v>
      </c>
      <c r="Y722" s="3" t="s">
        <v>354</v>
      </c>
      <c r="Z722" s="3" t="s">
        <v>38</v>
      </c>
      <c r="AA722" s="8">
        <f>Table1[[#This Row],[2022 AV (BOR final)]]-Table1[[#This Row],[2021 AV (BOR final)]]</f>
        <v>-181097</v>
      </c>
      <c r="AB722" s="8">
        <f>Table1[[#This Row],[2023 AV (BOR final)]]-Table1[[#This Row],[2022 AV (BOR final)]]</f>
        <v>-4</v>
      </c>
      <c r="AC722" s="8">
        <f>Table1[[#This Row],[2022 Tax Bill]]-Table1[[#This Row],[2021 Tax Bill]]</f>
        <v>-18882.22</v>
      </c>
      <c r="AD722" s="3">
        <f>COUNTIF(D:D,Table1[[#This Row],[Project Name]])</f>
        <v>37</v>
      </c>
      <c r="AE722" s="2">
        <f>IF(Table1[[#This Row],[Year Accepted]]=2022,Table1[[#This Row],[2021 AV (BOR final)]],Table1[[#This Row],[2022 AV (BOR final)]])</f>
        <v>517429</v>
      </c>
      <c r="AF722" s="2">
        <f>IF(Table1[[#This Row],[Year Accepted]]=2022,Table1[[#This Row],[2022 AV (BOR final)]],Table1[[#This Row],[2023 AV (BOR final)]])</f>
        <v>336332</v>
      </c>
      <c r="AG722" s="2">
        <f>IF(Table1[[#This Row],[Year Accepted]]=2022,Table1[[#This Row],[2021 Tax Bill]],Table1[[#This Row],[2022 Tax Bill]])</f>
        <v>56354.91</v>
      </c>
      <c r="AH722" s="2">
        <f>IF(Table1[[#This Row],[Year Accepted]]=2022,Table1[[#This Row],[2022 Tax Bill]],Table1[[#This Row],[2023 Tax Bill]])</f>
        <v>37472.69</v>
      </c>
    </row>
    <row r="723" spans="1:34" x14ac:dyDescent="0.25">
      <c r="A723" s="3" t="s">
        <v>25</v>
      </c>
      <c r="B723" s="3" t="s">
        <v>26</v>
      </c>
      <c r="C723" s="3" t="s">
        <v>348</v>
      </c>
      <c r="D723" s="3" t="s">
        <v>349</v>
      </c>
      <c r="E723" s="3" t="s">
        <v>2118</v>
      </c>
      <c r="F723" s="3" t="s">
        <v>2119</v>
      </c>
      <c r="G723" s="3">
        <v>2022</v>
      </c>
      <c r="H723" s="3">
        <v>2021</v>
      </c>
      <c r="I723" s="4">
        <v>57442</v>
      </c>
      <c r="J723" s="3" t="s">
        <v>269</v>
      </c>
      <c r="K723" s="4">
        <v>6256.2</v>
      </c>
      <c r="L723" s="4">
        <v>37337</v>
      </c>
      <c r="M723" s="3" t="s">
        <v>269</v>
      </c>
      <c r="N723" s="4">
        <v>4159.92</v>
      </c>
      <c r="O723" s="4">
        <v>37334</v>
      </c>
      <c r="P723" s="3" t="s">
        <v>269</v>
      </c>
      <c r="Q723" s="4">
        <v>4267.66</v>
      </c>
      <c r="R723" s="3">
        <v>-87.629644208040105</v>
      </c>
      <c r="S723" s="3">
        <v>41.853649914561501</v>
      </c>
      <c r="T723" s="3" t="s">
        <v>2120</v>
      </c>
      <c r="U723" s="3" t="s">
        <v>33</v>
      </c>
      <c r="V723" s="3" t="s">
        <v>34</v>
      </c>
      <c r="W723" s="3" t="s">
        <v>353</v>
      </c>
      <c r="X723" s="3" t="s">
        <v>47</v>
      </c>
      <c r="Y723" s="3" t="s">
        <v>354</v>
      </c>
      <c r="Z723" s="3" t="s">
        <v>38</v>
      </c>
      <c r="AA723" s="8">
        <f>Table1[[#This Row],[2022 AV (BOR final)]]-Table1[[#This Row],[2021 AV (BOR final)]]</f>
        <v>-20105</v>
      </c>
      <c r="AB723" s="8">
        <f>Table1[[#This Row],[2023 AV (BOR final)]]-Table1[[#This Row],[2022 AV (BOR final)]]</f>
        <v>-3</v>
      </c>
      <c r="AC723" s="8">
        <f>Table1[[#This Row],[2022 Tax Bill]]-Table1[[#This Row],[2021 Tax Bill]]</f>
        <v>-2096.2799999999997</v>
      </c>
      <c r="AD723" s="3">
        <f>COUNTIF(D:D,Table1[[#This Row],[Project Name]])</f>
        <v>37</v>
      </c>
      <c r="AE723" s="2">
        <f>IF(Table1[[#This Row],[Year Accepted]]=2022,Table1[[#This Row],[2021 AV (BOR final)]],Table1[[#This Row],[2022 AV (BOR final)]])</f>
        <v>57442</v>
      </c>
      <c r="AF723" s="2">
        <f>IF(Table1[[#This Row],[Year Accepted]]=2022,Table1[[#This Row],[2022 AV (BOR final)]],Table1[[#This Row],[2023 AV (BOR final)]])</f>
        <v>37337</v>
      </c>
      <c r="AG723" s="2">
        <f>IF(Table1[[#This Row],[Year Accepted]]=2022,Table1[[#This Row],[2021 Tax Bill]],Table1[[#This Row],[2022 Tax Bill]])</f>
        <v>6256.2</v>
      </c>
      <c r="AH723" s="2">
        <f>IF(Table1[[#This Row],[Year Accepted]]=2022,Table1[[#This Row],[2022 Tax Bill]],Table1[[#This Row],[2023 Tax Bill]])</f>
        <v>4159.92</v>
      </c>
    </row>
    <row r="724" spans="1:34" x14ac:dyDescent="0.25">
      <c r="A724" s="3" t="s">
        <v>25</v>
      </c>
      <c r="B724" s="3" t="s">
        <v>26</v>
      </c>
      <c r="C724" s="3" t="s">
        <v>348</v>
      </c>
      <c r="D724" s="3" t="s">
        <v>349</v>
      </c>
      <c r="E724" s="3" t="s">
        <v>350</v>
      </c>
      <c r="F724" s="3" t="s">
        <v>351</v>
      </c>
      <c r="G724" s="3">
        <v>2022</v>
      </c>
      <c r="H724" s="3">
        <v>2021</v>
      </c>
      <c r="I724" s="4">
        <v>105362</v>
      </c>
      <c r="J724" s="3" t="s">
        <v>269</v>
      </c>
      <c r="K724" s="4">
        <v>11475.31</v>
      </c>
      <c r="L724" s="4">
        <v>68485</v>
      </c>
      <c r="M724" s="3" t="s">
        <v>269</v>
      </c>
      <c r="N724" s="4">
        <v>7630.32</v>
      </c>
      <c r="O724" s="4">
        <v>68484</v>
      </c>
      <c r="P724" s="3" t="s">
        <v>269</v>
      </c>
      <c r="Q724" s="4">
        <v>7828.35</v>
      </c>
      <c r="R724" s="3">
        <v>-87.629684684099999</v>
      </c>
      <c r="S724" s="3">
        <v>41.853997552482497</v>
      </c>
      <c r="T724" s="3" t="s">
        <v>352</v>
      </c>
      <c r="U724" s="3" t="s">
        <v>33</v>
      </c>
      <c r="V724" s="3" t="s">
        <v>34</v>
      </c>
      <c r="W724" s="3" t="s">
        <v>353</v>
      </c>
      <c r="X724" s="3" t="s">
        <v>47</v>
      </c>
      <c r="Y724" s="3" t="s">
        <v>354</v>
      </c>
      <c r="Z724" s="3" t="s">
        <v>38</v>
      </c>
      <c r="AA724" s="8">
        <f>Table1[[#This Row],[2022 AV (BOR final)]]-Table1[[#This Row],[2021 AV (BOR final)]]</f>
        <v>-36877</v>
      </c>
      <c r="AB724" s="8">
        <f>Table1[[#This Row],[2023 AV (BOR final)]]-Table1[[#This Row],[2022 AV (BOR final)]]</f>
        <v>-1</v>
      </c>
      <c r="AC724" s="8">
        <f>Table1[[#This Row],[2022 Tax Bill]]-Table1[[#This Row],[2021 Tax Bill]]</f>
        <v>-3844.99</v>
      </c>
      <c r="AD724" s="3">
        <f>COUNTIF(D:D,Table1[[#This Row],[Project Name]])</f>
        <v>37</v>
      </c>
      <c r="AE724" s="2">
        <f>IF(Table1[[#This Row],[Year Accepted]]=2022,Table1[[#This Row],[2021 AV (BOR final)]],Table1[[#This Row],[2022 AV (BOR final)]])</f>
        <v>105362</v>
      </c>
      <c r="AF724" s="2">
        <f>IF(Table1[[#This Row],[Year Accepted]]=2022,Table1[[#This Row],[2022 AV (BOR final)]],Table1[[#This Row],[2023 AV (BOR final)]])</f>
        <v>68485</v>
      </c>
      <c r="AG724" s="2">
        <f>IF(Table1[[#This Row],[Year Accepted]]=2022,Table1[[#This Row],[2021 Tax Bill]],Table1[[#This Row],[2022 Tax Bill]])</f>
        <v>11475.31</v>
      </c>
      <c r="AH724" s="2">
        <f>IF(Table1[[#This Row],[Year Accepted]]=2022,Table1[[#This Row],[2022 Tax Bill]],Table1[[#This Row],[2023 Tax Bill]])</f>
        <v>7630.32</v>
      </c>
    </row>
    <row r="725" spans="1:34" x14ac:dyDescent="0.25">
      <c r="A725" s="3" t="s">
        <v>25</v>
      </c>
      <c r="B725" s="3" t="s">
        <v>26</v>
      </c>
      <c r="C725" s="3" t="s">
        <v>348</v>
      </c>
      <c r="D725" s="3" t="s">
        <v>349</v>
      </c>
      <c r="E725" s="3" t="s">
        <v>1074</v>
      </c>
      <c r="F725" s="3" t="s">
        <v>1075</v>
      </c>
      <c r="G725" s="3">
        <v>2022</v>
      </c>
      <c r="H725" s="3">
        <v>2021</v>
      </c>
      <c r="I725" s="4">
        <v>88898</v>
      </c>
      <c r="J725" s="3" t="s">
        <v>269</v>
      </c>
      <c r="K725" s="4">
        <v>17929.96</v>
      </c>
      <c r="L725" s="4">
        <v>57782</v>
      </c>
      <c r="M725" s="3" t="s">
        <v>269</v>
      </c>
      <c r="N725" s="4">
        <v>11921.88</v>
      </c>
      <c r="O725" s="4">
        <v>57781</v>
      </c>
      <c r="P725" s="3" t="s">
        <v>269</v>
      </c>
      <c r="Q725" s="4">
        <v>12231.32</v>
      </c>
      <c r="R725" s="3">
        <v>-87.629715372830702</v>
      </c>
      <c r="S725" s="3">
        <v>41.853280623150198</v>
      </c>
      <c r="T725" s="3" t="s">
        <v>1076</v>
      </c>
      <c r="U725" s="3" t="s">
        <v>33</v>
      </c>
      <c r="V725" s="3" t="s">
        <v>34</v>
      </c>
      <c r="W725" s="3" t="s">
        <v>353</v>
      </c>
      <c r="X725" s="3" t="s">
        <v>47</v>
      </c>
      <c r="Y725" s="3" t="s">
        <v>354</v>
      </c>
      <c r="Z725" s="3" t="s">
        <v>38</v>
      </c>
      <c r="AA725" s="8">
        <f>Table1[[#This Row],[2022 AV (BOR final)]]-Table1[[#This Row],[2021 AV (BOR final)]]</f>
        <v>-31116</v>
      </c>
      <c r="AB725" s="8">
        <f>Table1[[#This Row],[2023 AV (BOR final)]]-Table1[[#This Row],[2022 AV (BOR final)]]</f>
        <v>-1</v>
      </c>
      <c r="AC725" s="8">
        <f>Table1[[#This Row],[2022 Tax Bill]]-Table1[[#This Row],[2021 Tax Bill]]</f>
        <v>-6008.08</v>
      </c>
      <c r="AD725" s="3">
        <f>COUNTIF(D:D,Table1[[#This Row],[Project Name]])</f>
        <v>37</v>
      </c>
      <c r="AE725" s="2">
        <f>IF(Table1[[#This Row],[Year Accepted]]=2022,Table1[[#This Row],[2021 AV (BOR final)]],Table1[[#This Row],[2022 AV (BOR final)]])</f>
        <v>88898</v>
      </c>
      <c r="AF725" s="2">
        <f>IF(Table1[[#This Row],[Year Accepted]]=2022,Table1[[#This Row],[2022 AV (BOR final)]],Table1[[#This Row],[2023 AV (BOR final)]])</f>
        <v>57782</v>
      </c>
      <c r="AG725" s="2">
        <f>IF(Table1[[#This Row],[Year Accepted]]=2022,Table1[[#This Row],[2021 Tax Bill]],Table1[[#This Row],[2022 Tax Bill]])</f>
        <v>17929.96</v>
      </c>
      <c r="AH725" s="2">
        <f>IF(Table1[[#This Row],[Year Accepted]]=2022,Table1[[#This Row],[2022 Tax Bill]],Table1[[#This Row],[2023 Tax Bill]])</f>
        <v>11921.88</v>
      </c>
    </row>
    <row r="726" spans="1:34" x14ac:dyDescent="0.25">
      <c r="A726" s="3" t="s">
        <v>25</v>
      </c>
      <c r="B726" s="3" t="s">
        <v>26</v>
      </c>
      <c r="C726" s="3" t="s">
        <v>348</v>
      </c>
      <c r="D726" s="3" t="s">
        <v>349</v>
      </c>
      <c r="E726" s="3" t="s">
        <v>1037</v>
      </c>
      <c r="F726" s="3" t="s">
        <v>1038</v>
      </c>
      <c r="G726" s="3">
        <v>2022</v>
      </c>
      <c r="H726" s="3">
        <v>2021</v>
      </c>
      <c r="I726" s="4">
        <v>22400</v>
      </c>
      <c r="J726" s="3" t="s">
        <v>269</v>
      </c>
      <c r="K726" s="4">
        <v>2439.65</v>
      </c>
      <c r="L726" s="4">
        <v>14561</v>
      </c>
      <c r="M726" s="3" t="s">
        <v>269</v>
      </c>
      <c r="N726" s="4">
        <v>1622.32</v>
      </c>
      <c r="O726" s="4">
        <v>14560</v>
      </c>
      <c r="P726" s="3" t="s">
        <v>269</v>
      </c>
      <c r="Q726" s="4">
        <v>1664.34</v>
      </c>
      <c r="R726" s="3">
        <v>-87.629414640842995</v>
      </c>
      <c r="S726" s="3">
        <v>41.853284496923202</v>
      </c>
      <c r="T726" s="3" t="s">
        <v>1039</v>
      </c>
      <c r="U726" s="3" t="s">
        <v>33</v>
      </c>
      <c r="V726" s="3" t="s">
        <v>34</v>
      </c>
      <c r="W726" s="3" t="s">
        <v>353</v>
      </c>
      <c r="X726" s="3" t="s">
        <v>47</v>
      </c>
      <c r="Y726" s="3" t="s">
        <v>354</v>
      </c>
      <c r="Z726" s="3" t="s">
        <v>38</v>
      </c>
      <c r="AA726" s="8">
        <f>Table1[[#This Row],[2022 AV (BOR final)]]-Table1[[#This Row],[2021 AV (BOR final)]]</f>
        <v>-7839</v>
      </c>
      <c r="AB726" s="8">
        <f>Table1[[#This Row],[2023 AV (BOR final)]]-Table1[[#This Row],[2022 AV (BOR final)]]</f>
        <v>-1</v>
      </c>
      <c r="AC726" s="8">
        <f>Table1[[#This Row],[2022 Tax Bill]]-Table1[[#This Row],[2021 Tax Bill]]</f>
        <v>-817.33000000000015</v>
      </c>
      <c r="AD726" s="3">
        <f>COUNTIF(D:D,Table1[[#This Row],[Project Name]])</f>
        <v>37</v>
      </c>
      <c r="AE726" s="2">
        <f>IF(Table1[[#This Row],[Year Accepted]]=2022,Table1[[#This Row],[2021 AV (BOR final)]],Table1[[#This Row],[2022 AV (BOR final)]])</f>
        <v>22400</v>
      </c>
      <c r="AF726" s="2">
        <f>IF(Table1[[#This Row],[Year Accepted]]=2022,Table1[[#This Row],[2022 AV (BOR final)]],Table1[[#This Row],[2023 AV (BOR final)]])</f>
        <v>14561</v>
      </c>
      <c r="AG726" s="2">
        <f>IF(Table1[[#This Row],[Year Accepted]]=2022,Table1[[#This Row],[2021 Tax Bill]],Table1[[#This Row],[2022 Tax Bill]])</f>
        <v>2439.65</v>
      </c>
      <c r="AH726" s="2">
        <f>IF(Table1[[#This Row],[Year Accepted]]=2022,Table1[[#This Row],[2022 Tax Bill]],Table1[[#This Row],[2023 Tax Bill]])</f>
        <v>1622.32</v>
      </c>
    </row>
    <row r="727" spans="1:34" x14ac:dyDescent="0.25">
      <c r="A727" s="3" t="s">
        <v>25</v>
      </c>
      <c r="B727" s="3" t="s">
        <v>26</v>
      </c>
      <c r="C727" s="3" t="s">
        <v>348</v>
      </c>
      <c r="D727" s="3" t="s">
        <v>349</v>
      </c>
      <c r="E727" s="3" t="s">
        <v>3013</v>
      </c>
      <c r="F727" s="3" t="s">
        <v>3014</v>
      </c>
      <c r="G727" s="3">
        <v>2022</v>
      </c>
      <c r="H727" s="3">
        <v>2021</v>
      </c>
      <c r="I727" s="4">
        <v>9161</v>
      </c>
      <c r="J727" s="3" t="s">
        <v>269</v>
      </c>
      <c r="K727" s="4">
        <v>997.75</v>
      </c>
      <c r="L727" s="4">
        <v>5954</v>
      </c>
      <c r="M727" s="3" t="s">
        <v>269</v>
      </c>
      <c r="N727" s="4">
        <v>663.38</v>
      </c>
      <c r="O727" s="4">
        <v>5953</v>
      </c>
      <c r="P727" s="3" t="s">
        <v>269</v>
      </c>
      <c r="Q727" s="4">
        <v>680.47</v>
      </c>
      <c r="R727" s="3">
        <v>-87.629188487484697</v>
      </c>
      <c r="S727" s="3">
        <v>41.8540459186842</v>
      </c>
      <c r="T727" s="3" t="s">
        <v>3015</v>
      </c>
      <c r="U727" s="3" t="s">
        <v>33</v>
      </c>
      <c r="V727" s="3" t="s">
        <v>34</v>
      </c>
      <c r="W727" s="3" t="s">
        <v>353</v>
      </c>
      <c r="X727" s="3" t="s">
        <v>47</v>
      </c>
      <c r="Y727" s="3" t="s">
        <v>354</v>
      </c>
      <c r="Z727" s="3" t="s">
        <v>38</v>
      </c>
      <c r="AA727" s="8">
        <f>Table1[[#This Row],[2022 AV (BOR final)]]-Table1[[#This Row],[2021 AV (BOR final)]]</f>
        <v>-3207</v>
      </c>
      <c r="AB727" s="8">
        <f>Table1[[#This Row],[2023 AV (BOR final)]]-Table1[[#This Row],[2022 AV (BOR final)]]</f>
        <v>-1</v>
      </c>
      <c r="AC727" s="8">
        <f>Table1[[#This Row],[2022 Tax Bill]]-Table1[[#This Row],[2021 Tax Bill]]</f>
        <v>-334.37</v>
      </c>
      <c r="AD727" s="3">
        <f>COUNTIF(D:D,Table1[[#This Row],[Project Name]])</f>
        <v>37</v>
      </c>
      <c r="AE727" s="2">
        <f>IF(Table1[[#This Row],[Year Accepted]]=2022,Table1[[#This Row],[2021 AV (BOR final)]],Table1[[#This Row],[2022 AV (BOR final)]])</f>
        <v>9161</v>
      </c>
      <c r="AF727" s="2">
        <f>IF(Table1[[#This Row],[Year Accepted]]=2022,Table1[[#This Row],[2022 AV (BOR final)]],Table1[[#This Row],[2023 AV (BOR final)]])</f>
        <v>5954</v>
      </c>
      <c r="AG727" s="2">
        <f>IF(Table1[[#This Row],[Year Accepted]]=2022,Table1[[#This Row],[2021 Tax Bill]],Table1[[#This Row],[2022 Tax Bill]])</f>
        <v>997.75</v>
      </c>
      <c r="AH727" s="2">
        <f>IF(Table1[[#This Row],[Year Accepted]]=2022,Table1[[#This Row],[2022 Tax Bill]],Table1[[#This Row],[2023 Tax Bill]])</f>
        <v>663.38</v>
      </c>
    </row>
    <row r="728" spans="1:34" x14ac:dyDescent="0.25">
      <c r="A728" s="3" t="s">
        <v>25</v>
      </c>
      <c r="B728" s="3" t="s">
        <v>26</v>
      </c>
      <c r="C728" s="3" t="s">
        <v>348</v>
      </c>
      <c r="D728" s="3" t="s">
        <v>349</v>
      </c>
      <c r="E728" s="3" t="s">
        <v>2834</v>
      </c>
      <c r="F728" s="3" t="s">
        <v>2835</v>
      </c>
      <c r="G728" s="3">
        <v>2022</v>
      </c>
      <c r="H728" s="3">
        <v>2021</v>
      </c>
      <c r="I728" s="4">
        <v>9750</v>
      </c>
      <c r="J728" s="3" t="s">
        <v>269</v>
      </c>
      <c r="K728" s="4">
        <v>1061.9100000000001</v>
      </c>
      <c r="L728" s="4">
        <v>6338</v>
      </c>
      <c r="M728" s="3" t="s">
        <v>269</v>
      </c>
      <c r="N728" s="4">
        <v>706.14</v>
      </c>
      <c r="O728" s="4">
        <v>6337</v>
      </c>
      <c r="P728" s="3" t="s">
        <v>269</v>
      </c>
      <c r="Q728" s="4">
        <v>724.37</v>
      </c>
      <c r="R728" s="3">
        <v>-87.629180063636795</v>
      </c>
      <c r="S728" s="3">
        <v>41.8537022465934</v>
      </c>
      <c r="T728" s="3" t="s">
        <v>2836</v>
      </c>
      <c r="U728" s="3" t="s">
        <v>33</v>
      </c>
      <c r="V728" s="3" t="s">
        <v>34</v>
      </c>
      <c r="W728" s="3" t="s">
        <v>353</v>
      </c>
      <c r="X728" s="3" t="s">
        <v>47</v>
      </c>
      <c r="Y728" s="3" t="s">
        <v>354</v>
      </c>
      <c r="Z728" s="3" t="s">
        <v>38</v>
      </c>
      <c r="AA728" s="8">
        <f>Table1[[#This Row],[2022 AV (BOR final)]]-Table1[[#This Row],[2021 AV (BOR final)]]</f>
        <v>-3412</v>
      </c>
      <c r="AB728" s="8">
        <f>Table1[[#This Row],[2023 AV (BOR final)]]-Table1[[#This Row],[2022 AV (BOR final)]]</f>
        <v>-1</v>
      </c>
      <c r="AC728" s="8">
        <f>Table1[[#This Row],[2022 Tax Bill]]-Table1[[#This Row],[2021 Tax Bill]]</f>
        <v>-355.7700000000001</v>
      </c>
      <c r="AD728" s="3">
        <f>COUNTIF(D:D,Table1[[#This Row],[Project Name]])</f>
        <v>37</v>
      </c>
      <c r="AE728" s="2">
        <f>IF(Table1[[#This Row],[Year Accepted]]=2022,Table1[[#This Row],[2021 AV (BOR final)]],Table1[[#This Row],[2022 AV (BOR final)]])</f>
        <v>9750</v>
      </c>
      <c r="AF728" s="2">
        <f>IF(Table1[[#This Row],[Year Accepted]]=2022,Table1[[#This Row],[2022 AV (BOR final)]],Table1[[#This Row],[2023 AV (BOR final)]])</f>
        <v>6338</v>
      </c>
      <c r="AG728" s="2">
        <f>IF(Table1[[#This Row],[Year Accepted]]=2022,Table1[[#This Row],[2021 Tax Bill]],Table1[[#This Row],[2022 Tax Bill]])</f>
        <v>1061.9100000000001</v>
      </c>
      <c r="AH728" s="2">
        <f>IF(Table1[[#This Row],[Year Accepted]]=2022,Table1[[#This Row],[2022 Tax Bill]],Table1[[#This Row],[2023 Tax Bill]])</f>
        <v>706.14</v>
      </c>
    </row>
    <row r="729" spans="1:34" x14ac:dyDescent="0.25">
      <c r="A729" s="3" t="s">
        <v>25</v>
      </c>
      <c r="B729" s="3" t="s">
        <v>26</v>
      </c>
      <c r="C729" s="3" t="s">
        <v>348</v>
      </c>
      <c r="D729" s="3" t="s">
        <v>349</v>
      </c>
      <c r="E729" s="3" t="s">
        <v>1461</v>
      </c>
      <c r="F729" s="3" t="s">
        <v>1462</v>
      </c>
      <c r="G729" s="3">
        <v>2022</v>
      </c>
      <c r="H729" s="3">
        <v>2021</v>
      </c>
      <c r="I729" s="4">
        <v>9157</v>
      </c>
      <c r="J729" s="3" t="s">
        <v>269</v>
      </c>
      <c r="K729" s="4">
        <v>997.34</v>
      </c>
      <c r="L729" s="4">
        <v>5951</v>
      </c>
      <c r="M729" s="3" t="s">
        <v>269</v>
      </c>
      <c r="N729" s="4">
        <v>663.04</v>
      </c>
      <c r="O729" s="4">
        <v>5950</v>
      </c>
      <c r="P729" s="3" t="s">
        <v>269</v>
      </c>
      <c r="Q729" s="4">
        <v>680.14</v>
      </c>
      <c r="R729" s="3">
        <v>-87.628820169766001</v>
      </c>
      <c r="S729" s="3">
        <v>41.854051552667798</v>
      </c>
      <c r="T729" s="3" t="s">
        <v>1463</v>
      </c>
      <c r="U729" s="3" t="s">
        <v>33</v>
      </c>
      <c r="V729" s="3" t="s">
        <v>34</v>
      </c>
      <c r="W729" s="3" t="s">
        <v>353</v>
      </c>
      <c r="X729" s="3" t="s">
        <v>47</v>
      </c>
      <c r="Y729" s="3" t="s">
        <v>354</v>
      </c>
      <c r="Z729" s="3" t="s">
        <v>38</v>
      </c>
      <c r="AA729" s="8">
        <f>Table1[[#This Row],[2022 AV (BOR final)]]-Table1[[#This Row],[2021 AV (BOR final)]]</f>
        <v>-3206</v>
      </c>
      <c r="AB729" s="8">
        <f>Table1[[#This Row],[2023 AV (BOR final)]]-Table1[[#This Row],[2022 AV (BOR final)]]</f>
        <v>-1</v>
      </c>
      <c r="AC729" s="8">
        <f>Table1[[#This Row],[2022 Tax Bill]]-Table1[[#This Row],[2021 Tax Bill]]</f>
        <v>-334.30000000000007</v>
      </c>
      <c r="AD729" s="3">
        <f>COUNTIF(D:D,Table1[[#This Row],[Project Name]])</f>
        <v>37</v>
      </c>
      <c r="AE729" s="2">
        <f>IF(Table1[[#This Row],[Year Accepted]]=2022,Table1[[#This Row],[2021 AV (BOR final)]],Table1[[#This Row],[2022 AV (BOR final)]])</f>
        <v>9157</v>
      </c>
      <c r="AF729" s="2">
        <f>IF(Table1[[#This Row],[Year Accepted]]=2022,Table1[[#This Row],[2022 AV (BOR final)]],Table1[[#This Row],[2023 AV (BOR final)]])</f>
        <v>5951</v>
      </c>
      <c r="AG729" s="2">
        <f>IF(Table1[[#This Row],[Year Accepted]]=2022,Table1[[#This Row],[2021 Tax Bill]],Table1[[#This Row],[2022 Tax Bill]])</f>
        <v>997.34</v>
      </c>
      <c r="AH729" s="2">
        <f>IF(Table1[[#This Row],[Year Accepted]]=2022,Table1[[#This Row],[2022 Tax Bill]],Table1[[#This Row],[2023 Tax Bill]])</f>
        <v>663.04</v>
      </c>
    </row>
    <row r="730" spans="1:34" x14ac:dyDescent="0.25">
      <c r="A730" s="3" t="s">
        <v>25</v>
      </c>
      <c r="B730" s="3" t="s">
        <v>26</v>
      </c>
      <c r="C730" s="3" t="s">
        <v>348</v>
      </c>
      <c r="D730" s="3" t="s">
        <v>349</v>
      </c>
      <c r="E730" s="3" t="s">
        <v>5006</v>
      </c>
      <c r="F730" s="3" t="s">
        <v>5007</v>
      </c>
      <c r="G730" s="3">
        <v>2022</v>
      </c>
      <c r="H730" s="3">
        <v>2021</v>
      </c>
      <c r="I730" s="4">
        <v>142467</v>
      </c>
      <c r="J730" s="3" t="s">
        <v>43</v>
      </c>
      <c r="K730" s="4">
        <v>15516.57</v>
      </c>
      <c r="L730" s="4">
        <v>92592</v>
      </c>
      <c r="M730" s="3" t="s">
        <v>43</v>
      </c>
      <c r="N730" s="4">
        <v>10316.200000000001</v>
      </c>
      <c r="O730" s="4">
        <v>92591</v>
      </c>
      <c r="P730" s="3" t="s">
        <v>43</v>
      </c>
      <c r="Q730" s="4">
        <v>10584.01</v>
      </c>
      <c r="R730" s="3">
        <v>-87.628999466077602</v>
      </c>
      <c r="S730" s="3">
        <v>41.853274166867301</v>
      </c>
      <c r="T730" s="3" t="s">
        <v>5008</v>
      </c>
      <c r="U730" s="3" t="s">
        <v>33</v>
      </c>
      <c r="V730" s="3" t="s">
        <v>34</v>
      </c>
      <c r="W730" s="3" t="s">
        <v>353</v>
      </c>
      <c r="X730" s="3" t="s">
        <v>47</v>
      </c>
      <c r="Y730" s="3" t="s">
        <v>354</v>
      </c>
      <c r="Z730" s="3" t="s">
        <v>38</v>
      </c>
      <c r="AA730" s="8">
        <f>Table1[[#This Row],[2022 AV (BOR final)]]-Table1[[#This Row],[2021 AV (BOR final)]]</f>
        <v>-49875</v>
      </c>
      <c r="AB730" s="8">
        <f>Table1[[#This Row],[2023 AV (BOR final)]]-Table1[[#This Row],[2022 AV (BOR final)]]</f>
        <v>-1</v>
      </c>
      <c r="AC730" s="8">
        <f>Table1[[#This Row],[2022 Tax Bill]]-Table1[[#This Row],[2021 Tax Bill]]</f>
        <v>-5200.369999999999</v>
      </c>
      <c r="AD730" s="3">
        <f>COUNTIF(D:D,Table1[[#This Row],[Project Name]])</f>
        <v>37</v>
      </c>
      <c r="AE730" s="2">
        <f>IF(Table1[[#This Row],[Year Accepted]]=2022,Table1[[#This Row],[2021 AV (BOR final)]],Table1[[#This Row],[2022 AV (BOR final)]])</f>
        <v>142467</v>
      </c>
      <c r="AF730" s="2">
        <f>IF(Table1[[#This Row],[Year Accepted]]=2022,Table1[[#This Row],[2022 AV (BOR final)]],Table1[[#This Row],[2023 AV (BOR final)]])</f>
        <v>92592</v>
      </c>
      <c r="AG730" s="2">
        <f>IF(Table1[[#This Row],[Year Accepted]]=2022,Table1[[#This Row],[2021 Tax Bill]],Table1[[#This Row],[2022 Tax Bill]])</f>
        <v>15516.57</v>
      </c>
      <c r="AH730" s="2">
        <f>IF(Table1[[#This Row],[Year Accepted]]=2022,Table1[[#This Row],[2022 Tax Bill]],Table1[[#This Row],[2023 Tax Bill]])</f>
        <v>10316.200000000001</v>
      </c>
    </row>
    <row r="731" spans="1:34" x14ac:dyDescent="0.25">
      <c r="A731" s="3" t="s">
        <v>25</v>
      </c>
      <c r="B731" s="3" t="s">
        <v>26</v>
      </c>
      <c r="C731" s="3" t="s">
        <v>348</v>
      </c>
      <c r="D731" s="3" t="s">
        <v>349</v>
      </c>
      <c r="E731" s="3" t="s">
        <v>3225</v>
      </c>
      <c r="F731" s="3" t="s">
        <v>3226</v>
      </c>
      <c r="G731" s="3">
        <v>2022</v>
      </c>
      <c r="H731" s="3">
        <v>2021</v>
      </c>
      <c r="I731" s="4">
        <v>73391</v>
      </c>
      <c r="J731" s="3" t="s">
        <v>197</v>
      </c>
      <c r="K731" s="4">
        <v>7993.24</v>
      </c>
      <c r="L731" s="4">
        <v>47686</v>
      </c>
      <c r="M731" s="3" t="s">
        <v>197</v>
      </c>
      <c r="N731" s="4">
        <v>5312.99</v>
      </c>
      <c r="O731" s="4">
        <v>47684</v>
      </c>
      <c r="P731" s="3" t="s">
        <v>197</v>
      </c>
      <c r="Q731" s="4">
        <v>5450.71</v>
      </c>
      <c r="R731" s="3">
        <v>-87.629001833858993</v>
      </c>
      <c r="S731" s="3">
        <v>41.853947137176498</v>
      </c>
      <c r="T731" s="3" t="s">
        <v>3227</v>
      </c>
      <c r="U731" s="3" t="s">
        <v>33</v>
      </c>
      <c r="V731" s="3" t="s">
        <v>34</v>
      </c>
      <c r="W731" s="3" t="s">
        <v>353</v>
      </c>
      <c r="X731" s="3" t="s">
        <v>47</v>
      </c>
      <c r="Y731" s="3" t="s">
        <v>354</v>
      </c>
      <c r="Z731" s="3" t="s">
        <v>38</v>
      </c>
      <c r="AA731" s="8">
        <f>Table1[[#This Row],[2022 AV (BOR final)]]-Table1[[#This Row],[2021 AV (BOR final)]]</f>
        <v>-25705</v>
      </c>
      <c r="AB731" s="8">
        <f>Table1[[#This Row],[2023 AV (BOR final)]]-Table1[[#This Row],[2022 AV (BOR final)]]</f>
        <v>-2</v>
      </c>
      <c r="AC731" s="8">
        <f>Table1[[#This Row],[2022 Tax Bill]]-Table1[[#This Row],[2021 Tax Bill]]</f>
        <v>-2680.25</v>
      </c>
      <c r="AD731" s="3">
        <f>COUNTIF(D:D,Table1[[#This Row],[Project Name]])</f>
        <v>37</v>
      </c>
      <c r="AE731" s="2">
        <f>IF(Table1[[#This Row],[Year Accepted]]=2022,Table1[[#This Row],[2021 AV (BOR final)]],Table1[[#This Row],[2022 AV (BOR final)]])</f>
        <v>73391</v>
      </c>
      <c r="AF731" s="2">
        <f>IF(Table1[[#This Row],[Year Accepted]]=2022,Table1[[#This Row],[2022 AV (BOR final)]],Table1[[#This Row],[2023 AV (BOR final)]])</f>
        <v>47686</v>
      </c>
      <c r="AG731" s="2">
        <f>IF(Table1[[#This Row],[Year Accepted]]=2022,Table1[[#This Row],[2021 Tax Bill]],Table1[[#This Row],[2022 Tax Bill]])</f>
        <v>7993.24</v>
      </c>
      <c r="AH731" s="2">
        <f>IF(Table1[[#This Row],[Year Accepted]]=2022,Table1[[#This Row],[2022 Tax Bill]],Table1[[#This Row],[2023 Tax Bill]])</f>
        <v>5312.99</v>
      </c>
    </row>
    <row r="732" spans="1:34" x14ac:dyDescent="0.25">
      <c r="A732" s="3" t="s">
        <v>25</v>
      </c>
      <c r="B732" s="3" t="s">
        <v>26</v>
      </c>
      <c r="C732" s="3" t="s">
        <v>348</v>
      </c>
      <c r="D732" s="3" t="s">
        <v>349</v>
      </c>
      <c r="E732" s="3" t="s">
        <v>1794</v>
      </c>
      <c r="F732" s="3" t="s">
        <v>1795</v>
      </c>
      <c r="G732" s="3">
        <v>2022</v>
      </c>
      <c r="H732" s="3">
        <v>2021</v>
      </c>
      <c r="I732" s="4">
        <v>43839</v>
      </c>
      <c r="J732" s="3" t="s">
        <v>269</v>
      </c>
      <c r="K732" s="4">
        <v>4774.6499999999996</v>
      </c>
      <c r="L732" s="4">
        <v>28494</v>
      </c>
      <c r="M732" s="3" t="s">
        <v>269</v>
      </c>
      <c r="N732" s="4">
        <v>3174.69</v>
      </c>
      <c r="O732" s="4">
        <v>28491</v>
      </c>
      <c r="P732" s="3" t="s">
        <v>269</v>
      </c>
      <c r="Q732" s="4">
        <v>3256.77</v>
      </c>
      <c r="R732" s="3">
        <v>-87.629006996831905</v>
      </c>
      <c r="S732" s="3">
        <v>41.8541588605759</v>
      </c>
      <c r="T732" s="3" t="s">
        <v>1796</v>
      </c>
      <c r="U732" s="3" t="s">
        <v>33</v>
      </c>
      <c r="V732" s="3" t="s">
        <v>34</v>
      </c>
      <c r="W732" s="3" t="s">
        <v>353</v>
      </c>
      <c r="X732" s="3" t="s">
        <v>47</v>
      </c>
      <c r="Y732" s="3" t="s">
        <v>354</v>
      </c>
      <c r="Z732" s="3" t="s">
        <v>38</v>
      </c>
      <c r="AA732" s="8">
        <f>Table1[[#This Row],[2022 AV (BOR final)]]-Table1[[#This Row],[2021 AV (BOR final)]]</f>
        <v>-15345</v>
      </c>
      <c r="AB732" s="8">
        <f>Table1[[#This Row],[2023 AV (BOR final)]]-Table1[[#This Row],[2022 AV (BOR final)]]</f>
        <v>-3</v>
      </c>
      <c r="AC732" s="8">
        <f>Table1[[#This Row],[2022 Tax Bill]]-Table1[[#This Row],[2021 Tax Bill]]</f>
        <v>-1599.9599999999996</v>
      </c>
      <c r="AD732" s="3">
        <f>COUNTIF(D:D,Table1[[#This Row],[Project Name]])</f>
        <v>37</v>
      </c>
      <c r="AE732" s="2">
        <f>IF(Table1[[#This Row],[Year Accepted]]=2022,Table1[[#This Row],[2021 AV (BOR final)]],Table1[[#This Row],[2022 AV (BOR final)]])</f>
        <v>43839</v>
      </c>
      <c r="AF732" s="2">
        <f>IF(Table1[[#This Row],[Year Accepted]]=2022,Table1[[#This Row],[2022 AV (BOR final)]],Table1[[#This Row],[2023 AV (BOR final)]])</f>
        <v>28494</v>
      </c>
      <c r="AG732" s="2">
        <f>IF(Table1[[#This Row],[Year Accepted]]=2022,Table1[[#This Row],[2021 Tax Bill]],Table1[[#This Row],[2022 Tax Bill]])</f>
        <v>4774.6499999999996</v>
      </c>
      <c r="AH732" s="2">
        <f>IF(Table1[[#This Row],[Year Accepted]]=2022,Table1[[#This Row],[2022 Tax Bill]],Table1[[#This Row],[2023 Tax Bill]])</f>
        <v>3174.69</v>
      </c>
    </row>
    <row r="733" spans="1:34" x14ac:dyDescent="0.25">
      <c r="A733" s="3" t="s">
        <v>25</v>
      </c>
      <c r="B733" s="3" t="s">
        <v>26</v>
      </c>
      <c r="C733" s="3" t="s">
        <v>348</v>
      </c>
      <c r="D733" s="3" t="s">
        <v>349</v>
      </c>
      <c r="E733" s="3" t="s">
        <v>4063</v>
      </c>
      <c r="F733" s="3" t="s">
        <v>4064</v>
      </c>
      <c r="G733" s="3">
        <v>2022</v>
      </c>
      <c r="H733" s="3">
        <v>2021</v>
      </c>
      <c r="I733" s="4">
        <v>84953</v>
      </c>
      <c r="J733" s="3" t="s">
        <v>197</v>
      </c>
      <c r="K733" s="4">
        <v>9252.5</v>
      </c>
      <c r="L733" s="4">
        <v>55200</v>
      </c>
      <c r="M733" s="3" t="s">
        <v>197</v>
      </c>
      <c r="N733" s="4">
        <v>6150.15</v>
      </c>
      <c r="O733" s="4">
        <v>55198</v>
      </c>
      <c r="P733" s="3" t="s">
        <v>197</v>
      </c>
      <c r="Q733" s="4">
        <v>6309.66</v>
      </c>
      <c r="R733" s="3">
        <v>-87.628811024214201</v>
      </c>
      <c r="S733" s="3">
        <v>41.853673290081403</v>
      </c>
      <c r="T733" s="3" t="s">
        <v>4065</v>
      </c>
      <c r="U733" s="3" t="s">
        <v>33</v>
      </c>
      <c r="V733" s="3" t="s">
        <v>34</v>
      </c>
      <c r="W733" s="3" t="s">
        <v>353</v>
      </c>
      <c r="X733" s="3" t="s">
        <v>47</v>
      </c>
      <c r="Y733" s="3" t="s">
        <v>354</v>
      </c>
      <c r="Z733" s="3" t="s">
        <v>38</v>
      </c>
      <c r="AA733" s="8">
        <f>Table1[[#This Row],[2022 AV (BOR final)]]-Table1[[#This Row],[2021 AV (BOR final)]]</f>
        <v>-29753</v>
      </c>
      <c r="AB733" s="8">
        <f>Table1[[#This Row],[2023 AV (BOR final)]]-Table1[[#This Row],[2022 AV (BOR final)]]</f>
        <v>-2</v>
      </c>
      <c r="AC733" s="8">
        <f>Table1[[#This Row],[2022 Tax Bill]]-Table1[[#This Row],[2021 Tax Bill]]</f>
        <v>-3102.3500000000004</v>
      </c>
      <c r="AD733" s="3">
        <f>COUNTIF(D:D,Table1[[#This Row],[Project Name]])</f>
        <v>37</v>
      </c>
      <c r="AE733" s="2">
        <f>IF(Table1[[#This Row],[Year Accepted]]=2022,Table1[[#This Row],[2021 AV (BOR final)]],Table1[[#This Row],[2022 AV (BOR final)]])</f>
        <v>84953</v>
      </c>
      <c r="AF733" s="2">
        <f>IF(Table1[[#This Row],[Year Accepted]]=2022,Table1[[#This Row],[2022 AV (BOR final)]],Table1[[#This Row],[2023 AV (BOR final)]])</f>
        <v>55200</v>
      </c>
      <c r="AG733" s="2">
        <f>IF(Table1[[#This Row],[Year Accepted]]=2022,Table1[[#This Row],[2021 Tax Bill]],Table1[[#This Row],[2022 Tax Bill]])</f>
        <v>9252.5</v>
      </c>
      <c r="AH733" s="2">
        <f>IF(Table1[[#This Row],[Year Accepted]]=2022,Table1[[#This Row],[2022 Tax Bill]],Table1[[#This Row],[2023 Tax Bill]])</f>
        <v>6150.15</v>
      </c>
    </row>
    <row r="734" spans="1:34" x14ac:dyDescent="0.25">
      <c r="A734" s="3" t="s">
        <v>25</v>
      </c>
      <c r="B734" s="3" t="s">
        <v>26</v>
      </c>
      <c r="C734" s="3" t="s">
        <v>348</v>
      </c>
      <c r="D734" s="3" t="s">
        <v>349</v>
      </c>
      <c r="E734" s="3" t="s">
        <v>2534</v>
      </c>
      <c r="F734" s="3" t="s">
        <v>2535</v>
      </c>
      <c r="G734" s="3">
        <v>2022</v>
      </c>
      <c r="H734" s="3">
        <v>2021</v>
      </c>
      <c r="I734" s="4">
        <v>19502</v>
      </c>
      <c r="J734" s="3" t="s">
        <v>269</v>
      </c>
      <c r="K734" s="4">
        <v>2124.0300000000002</v>
      </c>
      <c r="L734" s="4">
        <v>12676</v>
      </c>
      <c r="M734" s="3" t="s">
        <v>269</v>
      </c>
      <c r="N734" s="4">
        <v>1412.32</v>
      </c>
      <c r="O734" s="4">
        <v>12673</v>
      </c>
      <c r="P734" s="3" t="s">
        <v>269</v>
      </c>
      <c r="Q734" s="4">
        <v>1448.68</v>
      </c>
      <c r="R734" s="3">
        <v>-87.629177531497007</v>
      </c>
      <c r="S734" s="3">
        <v>41.853598498204299</v>
      </c>
      <c r="T734" s="3" t="s">
        <v>2536</v>
      </c>
      <c r="U734" s="3" t="s">
        <v>33</v>
      </c>
      <c r="V734" s="3" t="s">
        <v>34</v>
      </c>
      <c r="W734" s="3" t="s">
        <v>353</v>
      </c>
      <c r="X734" s="3" t="s">
        <v>47</v>
      </c>
      <c r="Y734" s="3" t="s">
        <v>354</v>
      </c>
      <c r="Z734" s="3" t="s">
        <v>38</v>
      </c>
      <c r="AA734" s="8">
        <f>Table1[[#This Row],[2022 AV (BOR final)]]-Table1[[#This Row],[2021 AV (BOR final)]]</f>
        <v>-6826</v>
      </c>
      <c r="AB734" s="8">
        <f>Table1[[#This Row],[2023 AV (BOR final)]]-Table1[[#This Row],[2022 AV (BOR final)]]</f>
        <v>-3</v>
      </c>
      <c r="AC734" s="8">
        <f>Table1[[#This Row],[2022 Tax Bill]]-Table1[[#This Row],[2021 Tax Bill]]</f>
        <v>-711.71000000000026</v>
      </c>
      <c r="AD734" s="3">
        <f>COUNTIF(D:D,Table1[[#This Row],[Project Name]])</f>
        <v>37</v>
      </c>
      <c r="AE734" s="2">
        <f>IF(Table1[[#This Row],[Year Accepted]]=2022,Table1[[#This Row],[2021 AV (BOR final)]],Table1[[#This Row],[2022 AV (BOR final)]])</f>
        <v>19502</v>
      </c>
      <c r="AF734" s="2">
        <f>IF(Table1[[#This Row],[Year Accepted]]=2022,Table1[[#This Row],[2022 AV (BOR final)]],Table1[[#This Row],[2023 AV (BOR final)]])</f>
        <v>12676</v>
      </c>
      <c r="AG734" s="2">
        <f>IF(Table1[[#This Row],[Year Accepted]]=2022,Table1[[#This Row],[2021 Tax Bill]],Table1[[#This Row],[2022 Tax Bill]])</f>
        <v>2124.0300000000002</v>
      </c>
      <c r="AH734" s="2">
        <f>IF(Table1[[#This Row],[Year Accepted]]=2022,Table1[[#This Row],[2022 Tax Bill]],Table1[[#This Row],[2023 Tax Bill]])</f>
        <v>1412.32</v>
      </c>
    </row>
    <row r="735" spans="1:34" x14ac:dyDescent="0.25">
      <c r="A735" s="3" t="s">
        <v>25</v>
      </c>
      <c r="B735" s="3" t="s">
        <v>26</v>
      </c>
      <c r="C735" s="3" t="s">
        <v>348</v>
      </c>
      <c r="D735" s="3" t="s">
        <v>349</v>
      </c>
      <c r="E735" s="3" t="s">
        <v>2048</v>
      </c>
      <c r="F735" s="3" t="s">
        <v>2049</v>
      </c>
      <c r="G735" s="3">
        <v>2022</v>
      </c>
      <c r="H735" s="3">
        <v>2021</v>
      </c>
      <c r="I735" s="4">
        <v>29144</v>
      </c>
      <c r="J735" s="3" t="s">
        <v>197</v>
      </c>
      <c r="K735" s="4">
        <v>3174.18</v>
      </c>
      <c r="L735" s="4">
        <v>18936</v>
      </c>
      <c r="M735" s="3" t="s">
        <v>197</v>
      </c>
      <c r="N735" s="4">
        <v>2109.7600000000002</v>
      </c>
      <c r="O735" s="4">
        <v>18933</v>
      </c>
      <c r="P735" s="3" t="s">
        <v>197</v>
      </c>
      <c r="Q735" s="4">
        <v>2164.23</v>
      </c>
      <c r="R735" s="3">
        <v>-87.629182599219007</v>
      </c>
      <c r="S735" s="3">
        <v>41.853805994930703</v>
      </c>
      <c r="T735" s="3" t="s">
        <v>2050</v>
      </c>
      <c r="U735" s="3" t="s">
        <v>33</v>
      </c>
      <c r="V735" s="3" t="s">
        <v>34</v>
      </c>
      <c r="W735" s="3" t="s">
        <v>353</v>
      </c>
      <c r="X735" s="3" t="s">
        <v>47</v>
      </c>
      <c r="Y735" s="3" t="s">
        <v>354</v>
      </c>
      <c r="Z735" s="3" t="s">
        <v>38</v>
      </c>
      <c r="AA735" s="8">
        <f>Table1[[#This Row],[2022 AV (BOR final)]]-Table1[[#This Row],[2021 AV (BOR final)]]</f>
        <v>-10208</v>
      </c>
      <c r="AB735" s="8">
        <f>Table1[[#This Row],[2023 AV (BOR final)]]-Table1[[#This Row],[2022 AV (BOR final)]]</f>
        <v>-3</v>
      </c>
      <c r="AC735" s="8">
        <f>Table1[[#This Row],[2022 Tax Bill]]-Table1[[#This Row],[2021 Tax Bill]]</f>
        <v>-1064.4199999999996</v>
      </c>
      <c r="AD735" s="3">
        <f>COUNTIF(D:D,Table1[[#This Row],[Project Name]])</f>
        <v>37</v>
      </c>
      <c r="AE735" s="2">
        <f>IF(Table1[[#This Row],[Year Accepted]]=2022,Table1[[#This Row],[2021 AV (BOR final)]],Table1[[#This Row],[2022 AV (BOR final)]])</f>
        <v>29144</v>
      </c>
      <c r="AF735" s="2">
        <f>IF(Table1[[#This Row],[Year Accepted]]=2022,Table1[[#This Row],[2022 AV (BOR final)]],Table1[[#This Row],[2023 AV (BOR final)]])</f>
        <v>18936</v>
      </c>
      <c r="AG735" s="2">
        <f>IF(Table1[[#This Row],[Year Accepted]]=2022,Table1[[#This Row],[2021 Tax Bill]],Table1[[#This Row],[2022 Tax Bill]])</f>
        <v>3174.18</v>
      </c>
      <c r="AH735" s="2">
        <f>IF(Table1[[#This Row],[Year Accepted]]=2022,Table1[[#This Row],[2022 Tax Bill]],Table1[[#This Row],[2023 Tax Bill]])</f>
        <v>2109.7600000000002</v>
      </c>
    </row>
    <row r="736" spans="1:34" x14ac:dyDescent="0.25">
      <c r="A736" s="3" t="s">
        <v>25</v>
      </c>
      <c r="B736" s="3" t="s">
        <v>26</v>
      </c>
      <c r="C736" s="3" t="s">
        <v>348</v>
      </c>
      <c r="D736" s="3" t="s">
        <v>349</v>
      </c>
      <c r="E736" s="3" t="s">
        <v>4443</v>
      </c>
      <c r="F736" s="3" t="s">
        <v>4444</v>
      </c>
      <c r="G736" s="3">
        <v>2022</v>
      </c>
      <c r="H736" s="3">
        <v>2021</v>
      </c>
      <c r="I736" s="4">
        <v>25976</v>
      </c>
      <c r="J736" s="3" t="s">
        <v>269</v>
      </c>
      <c r="K736" s="4">
        <v>2829.11</v>
      </c>
      <c r="L736" s="4">
        <v>16883</v>
      </c>
      <c r="M736" s="3" t="s">
        <v>269</v>
      </c>
      <c r="N736" s="4">
        <v>1881.03</v>
      </c>
      <c r="O736" s="4">
        <v>16883</v>
      </c>
      <c r="P736" s="3" t="s">
        <v>269</v>
      </c>
      <c r="Q736" s="4">
        <v>1929.88</v>
      </c>
      <c r="R736" s="3">
        <v>-87.627593123664099</v>
      </c>
      <c r="S736" s="3">
        <v>41.853725616539101</v>
      </c>
      <c r="T736" s="3" t="s">
        <v>4445</v>
      </c>
      <c r="U736" s="3" t="s">
        <v>33</v>
      </c>
      <c r="V736" s="3" t="s">
        <v>34</v>
      </c>
      <c r="W736" s="3" t="s">
        <v>353</v>
      </c>
      <c r="X736" s="3" t="s">
        <v>47</v>
      </c>
      <c r="Y736" s="3" t="s">
        <v>354</v>
      </c>
      <c r="Z736" s="3" t="s">
        <v>38</v>
      </c>
      <c r="AA736" s="8">
        <f>Table1[[#This Row],[2022 AV (BOR final)]]-Table1[[#This Row],[2021 AV (BOR final)]]</f>
        <v>-9093</v>
      </c>
      <c r="AB736" s="8">
        <f>Table1[[#This Row],[2023 AV (BOR final)]]-Table1[[#This Row],[2022 AV (BOR final)]]</f>
        <v>0</v>
      </c>
      <c r="AC736" s="8">
        <f>Table1[[#This Row],[2022 Tax Bill]]-Table1[[#This Row],[2021 Tax Bill]]</f>
        <v>-948.08000000000015</v>
      </c>
      <c r="AD736" s="3">
        <f>COUNTIF(D:D,Table1[[#This Row],[Project Name]])</f>
        <v>37</v>
      </c>
      <c r="AE736" s="2">
        <f>IF(Table1[[#This Row],[Year Accepted]]=2022,Table1[[#This Row],[2021 AV (BOR final)]],Table1[[#This Row],[2022 AV (BOR final)]])</f>
        <v>25976</v>
      </c>
      <c r="AF736" s="2">
        <f>IF(Table1[[#This Row],[Year Accepted]]=2022,Table1[[#This Row],[2022 AV (BOR final)]],Table1[[#This Row],[2023 AV (BOR final)]])</f>
        <v>16883</v>
      </c>
      <c r="AG736" s="2">
        <f>IF(Table1[[#This Row],[Year Accepted]]=2022,Table1[[#This Row],[2021 Tax Bill]],Table1[[#This Row],[2022 Tax Bill]])</f>
        <v>2829.11</v>
      </c>
      <c r="AH736" s="2">
        <f>IF(Table1[[#This Row],[Year Accepted]]=2022,Table1[[#This Row],[2022 Tax Bill]],Table1[[#This Row],[2023 Tax Bill]])</f>
        <v>1881.03</v>
      </c>
    </row>
    <row r="737" spans="1:34" x14ac:dyDescent="0.25">
      <c r="A737" s="3" t="s">
        <v>25</v>
      </c>
      <c r="B737" s="3" t="s">
        <v>26</v>
      </c>
      <c r="C737" s="3" t="s">
        <v>348</v>
      </c>
      <c r="D737" s="3" t="s">
        <v>349</v>
      </c>
      <c r="E737" s="3" t="s">
        <v>2872</v>
      </c>
      <c r="F737" s="3" t="s">
        <v>2873</v>
      </c>
      <c r="G737" s="3">
        <v>2022</v>
      </c>
      <c r="H737" s="3">
        <v>2021</v>
      </c>
      <c r="I737" s="4">
        <v>25972</v>
      </c>
      <c r="J737" s="3" t="s">
        <v>269</v>
      </c>
      <c r="K737" s="4">
        <v>2828.67</v>
      </c>
      <c r="L737" s="4">
        <v>16881</v>
      </c>
      <c r="M737" s="3" t="s">
        <v>269</v>
      </c>
      <c r="N737" s="4">
        <v>1880.82</v>
      </c>
      <c r="O737" s="4">
        <v>16881</v>
      </c>
      <c r="P737" s="3" t="s">
        <v>269</v>
      </c>
      <c r="Q737" s="4">
        <v>1929.65</v>
      </c>
      <c r="R737" s="3">
        <v>-87.627586408413904</v>
      </c>
      <c r="S737" s="3">
        <v>41.853448322978103</v>
      </c>
      <c r="T737" s="3" t="s">
        <v>2874</v>
      </c>
      <c r="U737" s="3" t="s">
        <v>33</v>
      </c>
      <c r="V737" s="3" t="s">
        <v>34</v>
      </c>
      <c r="W737" s="3" t="s">
        <v>353</v>
      </c>
      <c r="X737" s="3" t="s">
        <v>47</v>
      </c>
      <c r="Y737" s="3" t="s">
        <v>354</v>
      </c>
      <c r="Z737" s="3" t="s">
        <v>38</v>
      </c>
      <c r="AA737" s="8">
        <f>Table1[[#This Row],[2022 AV (BOR final)]]-Table1[[#This Row],[2021 AV (BOR final)]]</f>
        <v>-9091</v>
      </c>
      <c r="AB737" s="8">
        <f>Table1[[#This Row],[2023 AV (BOR final)]]-Table1[[#This Row],[2022 AV (BOR final)]]</f>
        <v>0</v>
      </c>
      <c r="AC737" s="8">
        <f>Table1[[#This Row],[2022 Tax Bill]]-Table1[[#This Row],[2021 Tax Bill]]</f>
        <v>-947.85000000000014</v>
      </c>
      <c r="AD737" s="3">
        <f>COUNTIF(D:D,Table1[[#This Row],[Project Name]])</f>
        <v>37</v>
      </c>
      <c r="AE737" s="2">
        <f>IF(Table1[[#This Row],[Year Accepted]]=2022,Table1[[#This Row],[2021 AV (BOR final)]],Table1[[#This Row],[2022 AV (BOR final)]])</f>
        <v>25972</v>
      </c>
      <c r="AF737" s="2">
        <f>IF(Table1[[#This Row],[Year Accepted]]=2022,Table1[[#This Row],[2022 AV (BOR final)]],Table1[[#This Row],[2023 AV (BOR final)]])</f>
        <v>16881</v>
      </c>
      <c r="AG737" s="2">
        <f>IF(Table1[[#This Row],[Year Accepted]]=2022,Table1[[#This Row],[2021 Tax Bill]],Table1[[#This Row],[2022 Tax Bill]])</f>
        <v>2828.67</v>
      </c>
      <c r="AH737" s="2">
        <f>IF(Table1[[#This Row],[Year Accepted]]=2022,Table1[[#This Row],[2022 Tax Bill]],Table1[[#This Row],[2023 Tax Bill]])</f>
        <v>1880.82</v>
      </c>
    </row>
    <row r="738" spans="1:34" x14ac:dyDescent="0.25">
      <c r="A738" s="3" t="s">
        <v>25</v>
      </c>
      <c r="B738" s="3" t="s">
        <v>26</v>
      </c>
      <c r="C738" s="3" t="s">
        <v>348</v>
      </c>
      <c r="D738" s="3" t="s">
        <v>349</v>
      </c>
      <c r="E738" s="3" t="s">
        <v>4851</v>
      </c>
      <c r="F738" s="3" t="s">
        <v>4852</v>
      </c>
      <c r="G738" s="3">
        <v>2022</v>
      </c>
      <c r="H738" s="3">
        <v>2021</v>
      </c>
      <c r="I738" s="4">
        <v>51832</v>
      </c>
      <c r="J738" s="3" t="s">
        <v>269</v>
      </c>
      <c r="K738" s="4">
        <v>5645.21</v>
      </c>
      <c r="L738" s="4">
        <v>33691</v>
      </c>
      <c r="M738" s="3" t="s">
        <v>269</v>
      </c>
      <c r="N738" s="4">
        <v>3753.71</v>
      </c>
      <c r="O738" s="4">
        <v>33690</v>
      </c>
      <c r="P738" s="3" t="s">
        <v>269</v>
      </c>
      <c r="Q738" s="4">
        <v>3851.05</v>
      </c>
      <c r="R738" s="3">
        <v>-87.627578507554603</v>
      </c>
      <c r="S738" s="3">
        <v>41.853136579462998</v>
      </c>
      <c r="T738" s="3" t="s">
        <v>4853</v>
      </c>
      <c r="U738" s="3" t="s">
        <v>33</v>
      </c>
      <c r="V738" s="3" t="s">
        <v>34</v>
      </c>
      <c r="W738" s="3" t="s">
        <v>353</v>
      </c>
      <c r="X738" s="3" t="s">
        <v>47</v>
      </c>
      <c r="Y738" s="3" t="s">
        <v>354</v>
      </c>
      <c r="Z738" s="3" t="s">
        <v>38</v>
      </c>
      <c r="AA738" s="8">
        <f>Table1[[#This Row],[2022 AV (BOR final)]]-Table1[[#This Row],[2021 AV (BOR final)]]</f>
        <v>-18141</v>
      </c>
      <c r="AB738" s="8">
        <f>Table1[[#This Row],[2023 AV (BOR final)]]-Table1[[#This Row],[2022 AV (BOR final)]]</f>
        <v>-1</v>
      </c>
      <c r="AC738" s="8">
        <f>Table1[[#This Row],[2022 Tax Bill]]-Table1[[#This Row],[2021 Tax Bill]]</f>
        <v>-1891.5</v>
      </c>
      <c r="AD738" s="3">
        <f>COUNTIF(D:D,Table1[[#This Row],[Project Name]])</f>
        <v>37</v>
      </c>
      <c r="AE738" s="2">
        <f>IF(Table1[[#This Row],[Year Accepted]]=2022,Table1[[#This Row],[2021 AV (BOR final)]],Table1[[#This Row],[2022 AV (BOR final)]])</f>
        <v>51832</v>
      </c>
      <c r="AF738" s="2">
        <f>IF(Table1[[#This Row],[Year Accepted]]=2022,Table1[[#This Row],[2022 AV (BOR final)]],Table1[[#This Row],[2023 AV (BOR final)]])</f>
        <v>33691</v>
      </c>
      <c r="AG738" s="2">
        <f>IF(Table1[[#This Row],[Year Accepted]]=2022,Table1[[#This Row],[2021 Tax Bill]],Table1[[#This Row],[2022 Tax Bill]])</f>
        <v>5645.21</v>
      </c>
      <c r="AH738" s="2">
        <f>IF(Table1[[#This Row],[Year Accepted]]=2022,Table1[[#This Row],[2022 Tax Bill]],Table1[[#This Row],[2023 Tax Bill]])</f>
        <v>3753.71</v>
      </c>
    </row>
    <row r="739" spans="1:34" x14ac:dyDescent="0.25">
      <c r="A739" s="3" t="s">
        <v>25</v>
      </c>
      <c r="B739" s="3" t="s">
        <v>26</v>
      </c>
      <c r="C739" s="3" t="s">
        <v>348</v>
      </c>
      <c r="D739" s="3" t="s">
        <v>349</v>
      </c>
      <c r="E739" s="3" t="s">
        <v>5127</v>
      </c>
      <c r="F739" s="3" t="s">
        <v>5128</v>
      </c>
      <c r="G739" s="3">
        <v>2022</v>
      </c>
      <c r="H739" s="3">
        <v>2021</v>
      </c>
      <c r="I739" s="4">
        <v>51997</v>
      </c>
      <c r="J739" s="3" t="s">
        <v>269</v>
      </c>
      <c r="K739" s="4">
        <v>5663.15</v>
      </c>
      <c r="L739" s="4">
        <v>33798</v>
      </c>
      <c r="M739" s="3" t="s">
        <v>269</v>
      </c>
      <c r="N739" s="4">
        <v>3765.62</v>
      </c>
      <c r="O739" s="4">
        <v>33797</v>
      </c>
      <c r="P739" s="3" t="s">
        <v>269</v>
      </c>
      <c r="Q739" s="4">
        <v>3863.31</v>
      </c>
      <c r="R739" s="3">
        <v>-87.6275990117243</v>
      </c>
      <c r="S739" s="3">
        <v>41.853968163518203</v>
      </c>
      <c r="T739" s="3" t="s">
        <v>5129</v>
      </c>
      <c r="U739" s="3" t="s">
        <v>33</v>
      </c>
      <c r="V739" s="3" t="s">
        <v>34</v>
      </c>
      <c r="W739" s="3" t="s">
        <v>353</v>
      </c>
      <c r="X739" s="3" t="s">
        <v>47</v>
      </c>
      <c r="Y739" s="3" t="s">
        <v>354</v>
      </c>
      <c r="Z739" s="3" t="s">
        <v>38</v>
      </c>
      <c r="AA739" s="8">
        <f>Table1[[#This Row],[2022 AV (BOR final)]]-Table1[[#This Row],[2021 AV (BOR final)]]</f>
        <v>-18199</v>
      </c>
      <c r="AB739" s="8">
        <f>Table1[[#This Row],[2023 AV (BOR final)]]-Table1[[#This Row],[2022 AV (BOR final)]]</f>
        <v>-1</v>
      </c>
      <c r="AC739" s="8">
        <f>Table1[[#This Row],[2022 Tax Bill]]-Table1[[#This Row],[2021 Tax Bill]]</f>
        <v>-1897.5299999999997</v>
      </c>
      <c r="AD739" s="3">
        <f>COUNTIF(D:D,Table1[[#This Row],[Project Name]])</f>
        <v>37</v>
      </c>
      <c r="AE739" s="2">
        <f>IF(Table1[[#This Row],[Year Accepted]]=2022,Table1[[#This Row],[2021 AV (BOR final)]],Table1[[#This Row],[2022 AV (BOR final)]])</f>
        <v>51997</v>
      </c>
      <c r="AF739" s="2">
        <f>IF(Table1[[#This Row],[Year Accepted]]=2022,Table1[[#This Row],[2022 AV (BOR final)]],Table1[[#This Row],[2023 AV (BOR final)]])</f>
        <v>33798</v>
      </c>
      <c r="AG739" s="2">
        <f>IF(Table1[[#This Row],[Year Accepted]]=2022,Table1[[#This Row],[2021 Tax Bill]],Table1[[#This Row],[2022 Tax Bill]])</f>
        <v>5663.15</v>
      </c>
      <c r="AH739" s="2">
        <f>IF(Table1[[#This Row],[Year Accepted]]=2022,Table1[[#This Row],[2022 Tax Bill]],Table1[[#This Row],[2023 Tax Bill]])</f>
        <v>3765.62</v>
      </c>
    </row>
    <row r="740" spans="1:34" x14ac:dyDescent="0.25">
      <c r="A740" s="3" t="s">
        <v>25</v>
      </c>
      <c r="B740" s="3" t="s">
        <v>26</v>
      </c>
      <c r="C740" s="3" t="s">
        <v>348</v>
      </c>
      <c r="D740" s="3" t="s">
        <v>349</v>
      </c>
      <c r="E740" s="3" t="s">
        <v>813</v>
      </c>
      <c r="F740" s="3" t="s">
        <v>814</v>
      </c>
      <c r="G740" s="3">
        <v>2022</v>
      </c>
      <c r="H740" s="3">
        <v>2021</v>
      </c>
      <c r="I740" s="4">
        <v>77975</v>
      </c>
      <c r="J740" s="3" t="s">
        <v>269</v>
      </c>
      <c r="K740" s="4">
        <v>8492.5300000000007</v>
      </c>
      <c r="L740" s="4">
        <v>50683</v>
      </c>
      <c r="M740" s="3" t="s">
        <v>269</v>
      </c>
      <c r="N740" s="4">
        <v>5646.9</v>
      </c>
      <c r="O740" s="4">
        <v>50681</v>
      </c>
      <c r="P740" s="3" t="s">
        <v>269</v>
      </c>
      <c r="Q740" s="4">
        <v>5793.32</v>
      </c>
      <c r="R740" s="3">
        <v>-87.6275898191697</v>
      </c>
      <c r="S740" s="3">
        <v>41.853586982689301</v>
      </c>
      <c r="T740" s="3" t="s">
        <v>815</v>
      </c>
      <c r="U740" s="3" t="s">
        <v>33</v>
      </c>
      <c r="V740" s="3" t="s">
        <v>34</v>
      </c>
      <c r="W740" s="3" t="s">
        <v>353</v>
      </c>
      <c r="X740" s="3" t="s">
        <v>47</v>
      </c>
      <c r="Y740" s="3" t="s">
        <v>354</v>
      </c>
      <c r="Z740" s="3" t="s">
        <v>38</v>
      </c>
      <c r="AA740" s="8">
        <f>Table1[[#This Row],[2022 AV (BOR final)]]-Table1[[#This Row],[2021 AV (BOR final)]]</f>
        <v>-27292</v>
      </c>
      <c r="AB740" s="8">
        <f>Table1[[#This Row],[2023 AV (BOR final)]]-Table1[[#This Row],[2022 AV (BOR final)]]</f>
        <v>-2</v>
      </c>
      <c r="AC740" s="8">
        <f>Table1[[#This Row],[2022 Tax Bill]]-Table1[[#This Row],[2021 Tax Bill]]</f>
        <v>-2845.630000000001</v>
      </c>
      <c r="AD740" s="3">
        <f>COUNTIF(D:D,Table1[[#This Row],[Project Name]])</f>
        <v>37</v>
      </c>
      <c r="AE740" s="2">
        <f>IF(Table1[[#This Row],[Year Accepted]]=2022,Table1[[#This Row],[2021 AV (BOR final)]],Table1[[#This Row],[2022 AV (BOR final)]])</f>
        <v>77975</v>
      </c>
      <c r="AF740" s="2">
        <f>IF(Table1[[#This Row],[Year Accepted]]=2022,Table1[[#This Row],[2022 AV (BOR final)]],Table1[[#This Row],[2023 AV (BOR final)]])</f>
        <v>50683</v>
      </c>
      <c r="AG740" s="2">
        <f>IF(Table1[[#This Row],[Year Accepted]]=2022,Table1[[#This Row],[2021 Tax Bill]],Table1[[#This Row],[2022 Tax Bill]])</f>
        <v>8492.5300000000007</v>
      </c>
      <c r="AH740" s="2">
        <f>IF(Table1[[#This Row],[Year Accepted]]=2022,Table1[[#This Row],[2022 Tax Bill]],Table1[[#This Row],[2023 Tax Bill]])</f>
        <v>5646.9</v>
      </c>
    </row>
    <row r="741" spans="1:34" x14ac:dyDescent="0.25">
      <c r="A741" s="3" t="s">
        <v>25</v>
      </c>
      <c r="B741" s="3" t="s">
        <v>26</v>
      </c>
      <c r="C741" s="3" t="s">
        <v>348</v>
      </c>
      <c r="D741" s="3" t="s">
        <v>349</v>
      </c>
      <c r="E741" s="3" t="s">
        <v>4163</v>
      </c>
      <c r="F741" s="3" t="s">
        <v>4164</v>
      </c>
      <c r="G741" s="3">
        <v>2022</v>
      </c>
      <c r="H741" s="3">
        <v>2021</v>
      </c>
      <c r="I741" s="4">
        <v>77958</v>
      </c>
      <c r="J741" s="3" t="s">
        <v>269</v>
      </c>
      <c r="K741" s="4">
        <v>8490.65</v>
      </c>
      <c r="L741" s="4">
        <v>50672</v>
      </c>
      <c r="M741" s="3" t="s">
        <v>269</v>
      </c>
      <c r="N741" s="4">
        <v>5645.68</v>
      </c>
      <c r="O741" s="4">
        <v>50670</v>
      </c>
      <c r="P741" s="3" t="s">
        <v>269</v>
      </c>
      <c r="Q741" s="4">
        <v>5792.05</v>
      </c>
      <c r="R741" s="3">
        <v>-87.627583117281105</v>
      </c>
      <c r="S741" s="3">
        <v>41.853309675157902</v>
      </c>
      <c r="T741" s="3" t="s">
        <v>4165</v>
      </c>
      <c r="U741" s="3" t="s">
        <v>33</v>
      </c>
      <c r="V741" s="3" t="s">
        <v>34</v>
      </c>
      <c r="W741" s="3" t="s">
        <v>353</v>
      </c>
      <c r="X741" s="3" t="s">
        <v>47</v>
      </c>
      <c r="Y741" s="3" t="s">
        <v>354</v>
      </c>
      <c r="Z741" s="3" t="s">
        <v>38</v>
      </c>
      <c r="AA741" s="8">
        <f>Table1[[#This Row],[2022 AV (BOR final)]]-Table1[[#This Row],[2021 AV (BOR final)]]</f>
        <v>-27286</v>
      </c>
      <c r="AB741" s="8">
        <f>Table1[[#This Row],[2023 AV (BOR final)]]-Table1[[#This Row],[2022 AV (BOR final)]]</f>
        <v>-2</v>
      </c>
      <c r="AC741" s="8">
        <f>Table1[[#This Row],[2022 Tax Bill]]-Table1[[#This Row],[2021 Tax Bill]]</f>
        <v>-2844.9699999999993</v>
      </c>
      <c r="AD741" s="3">
        <f>COUNTIF(D:D,Table1[[#This Row],[Project Name]])</f>
        <v>37</v>
      </c>
      <c r="AE741" s="2">
        <f>IF(Table1[[#This Row],[Year Accepted]]=2022,Table1[[#This Row],[2021 AV (BOR final)]],Table1[[#This Row],[2022 AV (BOR final)]])</f>
        <v>77958</v>
      </c>
      <c r="AF741" s="2">
        <f>IF(Table1[[#This Row],[Year Accepted]]=2022,Table1[[#This Row],[2022 AV (BOR final)]],Table1[[#This Row],[2023 AV (BOR final)]])</f>
        <v>50672</v>
      </c>
      <c r="AG741" s="2">
        <f>IF(Table1[[#This Row],[Year Accepted]]=2022,Table1[[#This Row],[2021 Tax Bill]],Table1[[#This Row],[2022 Tax Bill]])</f>
        <v>8490.65</v>
      </c>
      <c r="AH741" s="2">
        <f>IF(Table1[[#This Row],[Year Accepted]]=2022,Table1[[#This Row],[2022 Tax Bill]],Table1[[#This Row],[2023 Tax Bill]])</f>
        <v>5645.68</v>
      </c>
    </row>
    <row r="742" spans="1:34" x14ac:dyDescent="0.25">
      <c r="A742" s="3" t="s">
        <v>25</v>
      </c>
      <c r="B742" s="3" t="s">
        <v>26</v>
      </c>
      <c r="C742" s="3" t="s">
        <v>348</v>
      </c>
      <c r="D742" s="3" t="s">
        <v>349</v>
      </c>
      <c r="E742" s="3" t="s">
        <v>599</v>
      </c>
      <c r="F742" s="3" t="s">
        <v>600</v>
      </c>
      <c r="G742" s="3">
        <v>2022</v>
      </c>
      <c r="H742" s="3">
        <v>2021</v>
      </c>
      <c r="I742" s="4">
        <v>51982</v>
      </c>
      <c r="J742" s="3" t="s">
        <v>269</v>
      </c>
      <c r="K742" s="4">
        <v>5661.53</v>
      </c>
      <c r="L742" s="4">
        <v>33787</v>
      </c>
      <c r="M742" s="3" t="s">
        <v>269</v>
      </c>
      <c r="N742" s="4">
        <v>3764.41</v>
      </c>
      <c r="O742" s="4">
        <v>33786</v>
      </c>
      <c r="P742" s="3" t="s">
        <v>269</v>
      </c>
      <c r="Q742" s="4">
        <v>3862.06</v>
      </c>
      <c r="R742" s="3">
        <v>-87.627595673136796</v>
      </c>
      <c r="S742" s="3">
        <v>41.8538295411836</v>
      </c>
      <c r="T742" s="3" t="s">
        <v>601</v>
      </c>
      <c r="U742" s="3" t="s">
        <v>33</v>
      </c>
      <c r="V742" s="3" t="s">
        <v>34</v>
      </c>
      <c r="W742" s="3" t="s">
        <v>353</v>
      </c>
      <c r="X742" s="3" t="s">
        <v>47</v>
      </c>
      <c r="Y742" s="3" t="s">
        <v>354</v>
      </c>
      <c r="Z742" s="3" t="s">
        <v>38</v>
      </c>
      <c r="AA742" s="8">
        <f>Table1[[#This Row],[2022 AV (BOR final)]]-Table1[[#This Row],[2021 AV (BOR final)]]</f>
        <v>-18195</v>
      </c>
      <c r="AB742" s="8">
        <f>Table1[[#This Row],[2023 AV (BOR final)]]-Table1[[#This Row],[2022 AV (BOR final)]]</f>
        <v>-1</v>
      </c>
      <c r="AC742" s="8">
        <f>Table1[[#This Row],[2022 Tax Bill]]-Table1[[#This Row],[2021 Tax Bill]]</f>
        <v>-1897.12</v>
      </c>
      <c r="AD742" s="3">
        <f>COUNTIF(D:D,Table1[[#This Row],[Project Name]])</f>
        <v>37</v>
      </c>
      <c r="AE742" s="2">
        <f>IF(Table1[[#This Row],[Year Accepted]]=2022,Table1[[#This Row],[2021 AV (BOR final)]],Table1[[#This Row],[2022 AV (BOR final)]])</f>
        <v>51982</v>
      </c>
      <c r="AF742" s="2">
        <f>IF(Table1[[#This Row],[Year Accepted]]=2022,Table1[[#This Row],[2022 AV (BOR final)]],Table1[[#This Row],[2023 AV (BOR final)]])</f>
        <v>33787</v>
      </c>
      <c r="AG742" s="2">
        <f>IF(Table1[[#This Row],[Year Accepted]]=2022,Table1[[#This Row],[2021 Tax Bill]],Table1[[#This Row],[2022 Tax Bill]])</f>
        <v>5661.53</v>
      </c>
      <c r="AH742" s="2">
        <f>IF(Table1[[#This Row],[Year Accepted]]=2022,Table1[[#This Row],[2022 Tax Bill]],Table1[[#This Row],[2023 Tax Bill]])</f>
        <v>3764.41</v>
      </c>
    </row>
    <row r="743" spans="1:34" x14ac:dyDescent="0.25">
      <c r="A743" s="3" t="s">
        <v>25</v>
      </c>
      <c r="B743" s="3" t="s">
        <v>26</v>
      </c>
      <c r="C743" s="3" t="s">
        <v>348</v>
      </c>
      <c r="D743" s="3" t="s">
        <v>349</v>
      </c>
      <c r="E743" s="3" t="s">
        <v>4293</v>
      </c>
      <c r="F743" s="3" t="s">
        <v>4294</v>
      </c>
      <c r="G743" s="3">
        <v>2022</v>
      </c>
      <c r="H743" s="3">
        <v>2021</v>
      </c>
      <c r="I743" s="4">
        <v>102890</v>
      </c>
      <c r="J743" s="3" t="s">
        <v>43</v>
      </c>
      <c r="K743" s="4">
        <v>11206.1</v>
      </c>
      <c r="L743" s="4">
        <v>66876</v>
      </c>
      <c r="M743" s="3" t="s">
        <v>43</v>
      </c>
      <c r="N743" s="4">
        <v>7451.03</v>
      </c>
      <c r="O743" s="4">
        <v>66876</v>
      </c>
      <c r="P743" s="3" t="s">
        <v>43</v>
      </c>
      <c r="Q743" s="4">
        <v>7644.55</v>
      </c>
      <c r="R743" s="3">
        <v>-87.628437361820104</v>
      </c>
      <c r="S743" s="3">
        <v>41.853829859658902</v>
      </c>
      <c r="T743" s="3" t="s">
        <v>4295</v>
      </c>
      <c r="U743" s="3" t="s">
        <v>33</v>
      </c>
      <c r="V743" s="3" t="s">
        <v>34</v>
      </c>
      <c r="W743" s="3" t="s">
        <v>353</v>
      </c>
      <c r="X743" s="3" t="s">
        <v>47</v>
      </c>
      <c r="Y743" s="3" t="s">
        <v>354</v>
      </c>
      <c r="Z743" s="3" t="s">
        <v>38</v>
      </c>
      <c r="AA743" s="8">
        <f>Table1[[#This Row],[2022 AV (BOR final)]]-Table1[[#This Row],[2021 AV (BOR final)]]</f>
        <v>-36014</v>
      </c>
      <c r="AB743" s="8">
        <f>Table1[[#This Row],[2023 AV (BOR final)]]-Table1[[#This Row],[2022 AV (BOR final)]]</f>
        <v>0</v>
      </c>
      <c r="AC743" s="8">
        <f>Table1[[#This Row],[2022 Tax Bill]]-Table1[[#This Row],[2021 Tax Bill]]</f>
        <v>-3755.0700000000006</v>
      </c>
      <c r="AD743" s="3">
        <f>COUNTIF(D:D,Table1[[#This Row],[Project Name]])</f>
        <v>37</v>
      </c>
      <c r="AE743" s="2">
        <f>IF(Table1[[#This Row],[Year Accepted]]=2022,Table1[[#This Row],[2021 AV (BOR final)]],Table1[[#This Row],[2022 AV (BOR final)]])</f>
        <v>102890</v>
      </c>
      <c r="AF743" s="2">
        <f>IF(Table1[[#This Row],[Year Accepted]]=2022,Table1[[#This Row],[2022 AV (BOR final)]],Table1[[#This Row],[2023 AV (BOR final)]])</f>
        <v>66876</v>
      </c>
      <c r="AG743" s="2">
        <f>IF(Table1[[#This Row],[Year Accepted]]=2022,Table1[[#This Row],[2021 Tax Bill]],Table1[[#This Row],[2022 Tax Bill]])</f>
        <v>11206.1</v>
      </c>
      <c r="AH743" s="2">
        <f>IF(Table1[[#This Row],[Year Accepted]]=2022,Table1[[#This Row],[2022 Tax Bill]],Table1[[#This Row],[2023 Tax Bill]])</f>
        <v>7451.03</v>
      </c>
    </row>
    <row r="744" spans="1:34" x14ac:dyDescent="0.25">
      <c r="A744" s="3" t="s">
        <v>25</v>
      </c>
      <c r="B744" s="3" t="s">
        <v>26</v>
      </c>
      <c r="C744" s="3" t="s">
        <v>348</v>
      </c>
      <c r="D744" s="3" t="s">
        <v>349</v>
      </c>
      <c r="E744" s="3" t="s">
        <v>3337</v>
      </c>
      <c r="F744" s="3" t="s">
        <v>3338</v>
      </c>
      <c r="G744" s="3">
        <v>2022</v>
      </c>
      <c r="H744" s="3">
        <v>2021</v>
      </c>
      <c r="I744" s="4">
        <v>358864</v>
      </c>
      <c r="J744" s="3" t="s">
        <v>197</v>
      </c>
      <c r="K744" s="4">
        <v>39085.08</v>
      </c>
      <c r="L744" s="4">
        <v>233265</v>
      </c>
      <c r="M744" s="3" t="s">
        <v>197</v>
      </c>
      <c r="N744" s="4">
        <v>25989.39</v>
      </c>
      <c r="O744" s="4">
        <v>233265</v>
      </c>
      <c r="P744" s="3" t="s">
        <v>197</v>
      </c>
      <c r="Q744" s="4">
        <v>26664.38</v>
      </c>
      <c r="R744" s="3">
        <v>-87.628170233958997</v>
      </c>
      <c r="S744" s="3">
        <v>41.8536636983129</v>
      </c>
      <c r="T744" s="3" t="s">
        <v>3339</v>
      </c>
      <c r="U744" s="3" t="s">
        <v>33</v>
      </c>
      <c r="V744" s="3" t="s">
        <v>34</v>
      </c>
      <c r="W744" s="3" t="s">
        <v>353</v>
      </c>
      <c r="X744" s="3" t="s">
        <v>47</v>
      </c>
      <c r="Y744" s="3" t="s">
        <v>354</v>
      </c>
      <c r="Z744" s="3" t="s">
        <v>38</v>
      </c>
      <c r="AA744" s="8">
        <f>Table1[[#This Row],[2022 AV (BOR final)]]-Table1[[#This Row],[2021 AV (BOR final)]]</f>
        <v>-125599</v>
      </c>
      <c r="AB744" s="8">
        <f>Table1[[#This Row],[2023 AV (BOR final)]]-Table1[[#This Row],[2022 AV (BOR final)]]</f>
        <v>0</v>
      </c>
      <c r="AC744" s="8">
        <f>Table1[[#This Row],[2022 Tax Bill]]-Table1[[#This Row],[2021 Tax Bill]]</f>
        <v>-13095.690000000002</v>
      </c>
      <c r="AD744" s="3">
        <f>COUNTIF(D:D,Table1[[#This Row],[Project Name]])</f>
        <v>37</v>
      </c>
      <c r="AE744" s="2">
        <f>IF(Table1[[#This Row],[Year Accepted]]=2022,Table1[[#This Row],[2021 AV (BOR final)]],Table1[[#This Row],[2022 AV (BOR final)]])</f>
        <v>358864</v>
      </c>
      <c r="AF744" s="2">
        <f>IF(Table1[[#This Row],[Year Accepted]]=2022,Table1[[#This Row],[2022 AV (BOR final)]],Table1[[#This Row],[2023 AV (BOR final)]])</f>
        <v>233265</v>
      </c>
      <c r="AG744" s="2">
        <f>IF(Table1[[#This Row],[Year Accepted]]=2022,Table1[[#This Row],[2021 Tax Bill]],Table1[[#This Row],[2022 Tax Bill]])</f>
        <v>39085.08</v>
      </c>
      <c r="AH744" s="2">
        <f>IF(Table1[[#This Row],[Year Accepted]]=2022,Table1[[#This Row],[2022 Tax Bill]],Table1[[#This Row],[2023 Tax Bill]])</f>
        <v>25989.39</v>
      </c>
    </row>
    <row r="745" spans="1:34" x14ac:dyDescent="0.25">
      <c r="A745" s="3" t="s">
        <v>25</v>
      </c>
      <c r="B745" s="3" t="s">
        <v>26</v>
      </c>
      <c r="C745" s="3" t="s">
        <v>348</v>
      </c>
      <c r="D745" s="3" t="s">
        <v>349</v>
      </c>
      <c r="E745" s="3" t="s">
        <v>5009</v>
      </c>
      <c r="F745" s="3" t="s">
        <v>5010</v>
      </c>
      <c r="G745" s="3">
        <v>2022</v>
      </c>
      <c r="H745" s="3">
        <v>2021</v>
      </c>
      <c r="I745" s="4">
        <v>51167</v>
      </c>
      <c r="J745" s="3" t="s">
        <v>269</v>
      </c>
      <c r="K745" s="4">
        <v>5572.75</v>
      </c>
      <c r="L745" s="4">
        <v>33258</v>
      </c>
      <c r="M745" s="3" t="s">
        <v>269</v>
      </c>
      <c r="N745" s="4">
        <v>3705.46</v>
      </c>
      <c r="O745" s="4">
        <v>33257</v>
      </c>
      <c r="P745" s="3" t="s">
        <v>269</v>
      </c>
      <c r="Q745" s="4">
        <v>3801.58</v>
      </c>
      <c r="R745" s="3">
        <v>-87.628188144736896</v>
      </c>
      <c r="S745" s="3">
        <v>41.853127881319701</v>
      </c>
      <c r="T745" s="3" t="s">
        <v>5011</v>
      </c>
      <c r="U745" s="3" t="s">
        <v>33</v>
      </c>
      <c r="V745" s="3" t="s">
        <v>34</v>
      </c>
      <c r="W745" s="3" t="s">
        <v>353</v>
      </c>
      <c r="X745" s="3" t="s">
        <v>47</v>
      </c>
      <c r="Y745" s="3" t="s">
        <v>354</v>
      </c>
      <c r="Z745" s="3" t="s">
        <v>38</v>
      </c>
      <c r="AA745" s="8">
        <f>Table1[[#This Row],[2022 AV (BOR final)]]-Table1[[#This Row],[2021 AV (BOR final)]]</f>
        <v>-17909</v>
      </c>
      <c r="AB745" s="8">
        <f>Table1[[#This Row],[2023 AV (BOR final)]]-Table1[[#This Row],[2022 AV (BOR final)]]</f>
        <v>-1</v>
      </c>
      <c r="AC745" s="8">
        <f>Table1[[#This Row],[2022 Tax Bill]]-Table1[[#This Row],[2021 Tax Bill]]</f>
        <v>-1867.29</v>
      </c>
      <c r="AD745" s="3">
        <f>COUNTIF(D:D,Table1[[#This Row],[Project Name]])</f>
        <v>37</v>
      </c>
      <c r="AE745" s="2">
        <f>IF(Table1[[#This Row],[Year Accepted]]=2022,Table1[[#This Row],[2021 AV (BOR final)]],Table1[[#This Row],[2022 AV (BOR final)]])</f>
        <v>51167</v>
      </c>
      <c r="AF745" s="2">
        <f>IF(Table1[[#This Row],[Year Accepted]]=2022,Table1[[#This Row],[2022 AV (BOR final)]],Table1[[#This Row],[2023 AV (BOR final)]])</f>
        <v>33258</v>
      </c>
      <c r="AG745" s="2">
        <f>IF(Table1[[#This Row],[Year Accepted]]=2022,Table1[[#This Row],[2021 Tax Bill]],Table1[[#This Row],[2022 Tax Bill]])</f>
        <v>5572.75</v>
      </c>
      <c r="AH745" s="2">
        <f>IF(Table1[[#This Row],[Year Accepted]]=2022,Table1[[#This Row],[2022 Tax Bill]],Table1[[#This Row],[2023 Tax Bill]])</f>
        <v>3705.46</v>
      </c>
    </row>
    <row r="746" spans="1:34" x14ac:dyDescent="0.25">
      <c r="A746" s="3" t="s">
        <v>25</v>
      </c>
      <c r="B746" s="3" t="s">
        <v>26</v>
      </c>
      <c r="C746" s="3" t="s">
        <v>348</v>
      </c>
      <c r="D746" s="3" t="s">
        <v>1924</v>
      </c>
      <c r="E746" s="3" t="s">
        <v>1925</v>
      </c>
      <c r="F746" s="3" t="s">
        <v>1926</v>
      </c>
      <c r="G746" s="3">
        <v>2022</v>
      </c>
      <c r="H746" s="3">
        <v>2021</v>
      </c>
      <c r="I746" s="4">
        <v>1204461</v>
      </c>
      <c r="J746" s="3" t="s">
        <v>247</v>
      </c>
      <c r="K746" s="4">
        <v>242929.37</v>
      </c>
      <c r="L746" s="4">
        <v>782899</v>
      </c>
      <c r="M746" s="3" t="s">
        <v>247</v>
      </c>
      <c r="N746" s="4">
        <v>161532.04999999999</v>
      </c>
      <c r="O746" s="4">
        <v>782899</v>
      </c>
      <c r="P746" s="3" t="s">
        <v>247</v>
      </c>
      <c r="Q746" s="4">
        <v>165727.12</v>
      </c>
      <c r="R746" s="3">
        <v>-87.620972186435907</v>
      </c>
      <c r="S746" s="3">
        <v>41.844704082470003</v>
      </c>
      <c r="T746" s="3" t="s">
        <v>1927</v>
      </c>
      <c r="U746" s="3" t="s">
        <v>33</v>
      </c>
      <c r="V746" s="3" t="s">
        <v>309</v>
      </c>
      <c r="W746" s="3" t="s">
        <v>1928</v>
      </c>
      <c r="X746" s="3" t="s">
        <v>36</v>
      </c>
      <c r="Y746" s="3" t="s">
        <v>37</v>
      </c>
      <c r="Z746" s="3" t="s">
        <v>38</v>
      </c>
      <c r="AA746" s="8">
        <f>Table1[[#This Row],[2022 AV (BOR final)]]-Table1[[#This Row],[2021 AV (BOR final)]]</f>
        <v>-421562</v>
      </c>
      <c r="AB746" s="8">
        <f>Table1[[#This Row],[2023 AV (BOR final)]]-Table1[[#This Row],[2022 AV (BOR final)]]</f>
        <v>0</v>
      </c>
      <c r="AC746" s="8">
        <f>Table1[[#This Row],[2022 Tax Bill]]-Table1[[#This Row],[2021 Tax Bill]]</f>
        <v>-81397.320000000007</v>
      </c>
      <c r="AD746" s="3">
        <f>COUNTIF(D:D,Table1[[#This Row],[Project Name]])</f>
        <v>1</v>
      </c>
      <c r="AE746" s="2">
        <f>IF(Table1[[#This Row],[Year Accepted]]=2022,Table1[[#This Row],[2021 AV (BOR final)]],Table1[[#This Row],[2022 AV (BOR final)]])</f>
        <v>1204461</v>
      </c>
      <c r="AF746" s="2">
        <f>IF(Table1[[#This Row],[Year Accepted]]=2022,Table1[[#This Row],[2022 AV (BOR final)]],Table1[[#This Row],[2023 AV (BOR final)]])</f>
        <v>782899</v>
      </c>
      <c r="AG746" s="2">
        <f>IF(Table1[[#This Row],[Year Accepted]]=2022,Table1[[#This Row],[2021 Tax Bill]],Table1[[#This Row],[2022 Tax Bill]])</f>
        <v>242929.37</v>
      </c>
      <c r="AH746" s="2">
        <f>IF(Table1[[#This Row],[Year Accepted]]=2022,Table1[[#This Row],[2022 Tax Bill]],Table1[[#This Row],[2023 Tax Bill]])</f>
        <v>161532.04999999999</v>
      </c>
    </row>
    <row r="747" spans="1:34" x14ac:dyDescent="0.25">
      <c r="A747" s="3" t="s">
        <v>25</v>
      </c>
      <c r="B747" s="3" t="s">
        <v>26</v>
      </c>
      <c r="C747" s="3" t="s">
        <v>348</v>
      </c>
      <c r="D747" s="3" t="s">
        <v>3821</v>
      </c>
      <c r="E747" s="3" t="s">
        <v>5324</v>
      </c>
      <c r="F747" s="3" t="s">
        <v>5325</v>
      </c>
      <c r="G747" s="3">
        <v>2022</v>
      </c>
      <c r="H747" s="3">
        <v>2021</v>
      </c>
      <c r="I747" s="4">
        <v>18483</v>
      </c>
      <c r="J747" s="3" t="s">
        <v>149</v>
      </c>
      <c r="K747" s="4">
        <v>3716.77</v>
      </c>
      <c r="L747" s="4">
        <v>12013</v>
      </c>
      <c r="M747" s="3" t="s">
        <v>149</v>
      </c>
      <c r="N747" s="4">
        <v>2470.83</v>
      </c>
      <c r="O747" s="4">
        <v>12013</v>
      </c>
      <c r="P747" s="3" t="s">
        <v>149</v>
      </c>
      <c r="Q747" s="4">
        <v>2534.64</v>
      </c>
      <c r="R747" s="3">
        <v>-87.658784152724394</v>
      </c>
      <c r="S747" s="3">
        <v>41.841669093533902</v>
      </c>
      <c r="T747" s="3" t="s">
        <v>5326</v>
      </c>
      <c r="U747" s="3" t="s">
        <v>33</v>
      </c>
      <c r="V747" s="3" t="s">
        <v>3825</v>
      </c>
      <c r="W747" s="3" t="s">
        <v>3826</v>
      </c>
      <c r="X747" s="3" t="s">
        <v>214</v>
      </c>
      <c r="Y747" s="3" t="s">
        <v>102</v>
      </c>
      <c r="Z747" s="3" t="s">
        <v>103</v>
      </c>
      <c r="AA747" s="8">
        <f>Table1[[#This Row],[2022 AV (BOR final)]]-Table1[[#This Row],[2021 AV (BOR final)]]</f>
        <v>-6470</v>
      </c>
      <c r="AB747" s="8">
        <f>Table1[[#This Row],[2023 AV (BOR final)]]-Table1[[#This Row],[2022 AV (BOR final)]]</f>
        <v>0</v>
      </c>
      <c r="AC747" s="8">
        <f>Table1[[#This Row],[2022 Tax Bill]]-Table1[[#This Row],[2021 Tax Bill]]</f>
        <v>-1245.94</v>
      </c>
      <c r="AD747" s="3">
        <f>COUNTIF(D:D,Table1[[#This Row],[Project Name]])</f>
        <v>2</v>
      </c>
      <c r="AE747" s="2">
        <f>IF(Table1[[#This Row],[Year Accepted]]=2022,Table1[[#This Row],[2021 AV (BOR final)]],Table1[[#This Row],[2022 AV (BOR final)]])</f>
        <v>18483</v>
      </c>
      <c r="AF747" s="2">
        <f>IF(Table1[[#This Row],[Year Accepted]]=2022,Table1[[#This Row],[2022 AV (BOR final)]],Table1[[#This Row],[2023 AV (BOR final)]])</f>
        <v>12013</v>
      </c>
      <c r="AG747" s="2">
        <f>IF(Table1[[#This Row],[Year Accepted]]=2022,Table1[[#This Row],[2021 Tax Bill]],Table1[[#This Row],[2022 Tax Bill]])</f>
        <v>3716.77</v>
      </c>
      <c r="AH747" s="2">
        <f>IF(Table1[[#This Row],[Year Accepted]]=2022,Table1[[#This Row],[2022 Tax Bill]],Table1[[#This Row],[2023 Tax Bill]])</f>
        <v>2470.83</v>
      </c>
    </row>
    <row r="748" spans="1:34" x14ac:dyDescent="0.25">
      <c r="A748" s="3" t="s">
        <v>25</v>
      </c>
      <c r="B748" s="3" t="s">
        <v>26</v>
      </c>
      <c r="C748" s="3" t="s">
        <v>348</v>
      </c>
      <c r="D748" s="3" t="s">
        <v>3821</v>
      </c>
      <c r="E748" s="3" t="s">
        <v>3822</v>
      </c>
      <c r="F748" s="3" t="s">
        <v>3823</v>
      </c>
      <c r="G748" s="3">
        <v>2022</v>
      </c>
      <c r="H748" s="3">
        <v>2021</v>
      </c>
      <c r="I748" s="4">
        <v>170638</v>
      </c>
      <c r="J748" s="3" t="s">
        <v>247</v>
      </c>
      <c r="K748" s="4">
        <v>34313.75</v>
      </c>
      <c r="L748" s="4">
        <v>110912</v>
      </c>
      <c r="M748" s="3" t="s">
        <v>247</v>
      </c>
      <c r="N748" s="4">
        <v>22812.61</v>
      </c>
      <c r="O748" s="4">
        <v>110912</v>
      </c>
      <c r="P748" s="3" t="s">
        <v>247</v>
      </c>
      <c r="Q748" s="4">
        <v>23401.35</v>
      </c>
      <c r="R748" s="3">
        <v>-87.659273011560003</v>
      </c>
      <c r="S748" s="3">
        <v>41.841441871589197</v>
      </c>
      <c r="T748" s="3" t="s">
        <v>3824</v>
      </c>
      <c r="U748" s="3" t="s">
        <v>33</v>
      </c>
      <c r="V748" s="3" t="s">
        <v>3825</v>
      </c>
      <c r="W748" s="3" t="s">
        <v>3826</v>
      </c>
      <c r="X748" s="3" t="s">
        <v>214</v>
      </c>
      <c r="Y748" s="3" t="s">
        <v>102</v>
      </c>
      <c r="Z748" s="3" t="s">
        <v>103</v>
      </c>
      <c r="AA748" s="8">
        <f>Table1[[#This Row],[2022 AV (BOR final)]]-Table1[[#This Row],[2021 AV (BOR final)]]</f>
        <v>-59726</v>
      </c>
      <c r="AB748" s="8">
        <f>Table1[[#This Row],[2023 AV (BOR final)]]-Table1[[#This Row],[2022 AV (BOR final)]]</f>
        <v>0</v>
      </c>
      <c r="AC748" s="8">
        <f>Table1[[#This Row],[2022 Tax Bill]]-Table1[[#This Row],[2021 Tax Bill]]</f>
        <v>-11501.14</v>
      </c>
      <c r="AD748" s="3">
        <f>COUNTIF(D:D,Table1[[#This Row],[Project Name]])</f>
        <v>2</v>
      </c>
      <c r="AE748" s="2">
        <f>IF(Table1[[#This Row],[Year Accepted]]=2022,Table1[[#This Row],[2021 AV (BOR final)]],Table1[[#This Row],[2022 AV (BOR final)]])</f>
        <v>170638</v>
      </c>
      <c r="AF748" s="2">
        <f>IF(Table1[[#This Row],[Year Accepted]]=2022,Table1[[#This Row],[2022 AV (BOR final)]],Table1[[#This Row],[2023 AV (BOR final)]])</f>
        <v>110912</v>
      </c>
      <c r="AG748" s="2">
        <f>IF(Table1[[#This Row],[Year Accepted]]=2022,Table1[[#This Row],[2021 Tax Bill]],Table1[[#This Row],[2022 Tax Bill]])</f>
        <v>34313.75</v>
      </c>
      <c r="AH748" s="2">
        <f>IF(Table1[[#This Row],[Year Accepted]]=2022,Table1[[#This Row],[2022 Tax Bill]],Table1[[#This Row],[2023 Tax Bill]])</f>
        <v>22812.61</v>
      </c>
    </row>
    <row r="749" spans="1:34" x14ac:dyDescent="0.25">
      <c r="A749" s="3" t="s">
        <v>25</v>
      </c>
      <c r="B749" s="3" t="s">
        <v>26</v>
      </c>
      <c r="C749" s="3" t="s">
        <v>72</v>
      </c>
      <c r="D749" s="3" t="s">
        <v>2083</v>
      </c>
      <c r="E749" s="3" t="s">
        <v>2084</v>
      </c>
      <c r="F749" s="3" t="s">
        <v>2085</v>
      </c>
      <c r="G749" s="3">
        <v>2022</v>
      </c>
      <c r="H749" s="3">
        <v>2021</v>
      </c>
      <c r="I749" s="4">
        <v>20379</v>
      </c>
      <c r="J749" s="3" t="s">
        <v>43</v>
      </c>
      <c r="K749" s="4">
        <v>4109.6499999999996</v>
      </c>
      <c r="L749" s="4">
        <v>20379</v>
      </c>
      <c r="M749" s="3" t="s">
        <v>43</v>
      </c>
      <c r="N749" s="4">
        <v>4204.1099999999997</v>
      </c>
      <c r="O749" s="4">
        <v>13244</v>
      </c>
      <c r="P749" s="3" t="s">
        <v>43</v>
      </c>
      <c r="Q749" s="4">
        <v>2801.15</v>
      </c>
      <c r="R749" s="3">
        <v>-87.621182505349395</v>
      </c>
      <c r="S749" s="3">
        <v>41.703769919697898</v>
      </c>
      <c r="T749" s="3" t="s">
        <v>2086</v>
      </c>
      <c r="U749" s="3" t="s">
        <v>33</v>
      </c>
      <c r="V749" s="3" t="s">
        <v>141</v>
      </c>
      <c r="W749" s="3" t="s">
        <v>1358</v>
      </c>
      <c r="X749" s="3" t="s">
        <v>129</v>
      </c>
      <c r="Y749" s="3" t="s">
        <v>327</v>
      </c>
      <c r="Z749" s="3" t="s">
        <v>193</v>
      </c>
      <c r="AA749" s="8">
        <f>Table1[[#This Row],[2022 AV (BOR final)]]-Table1[[#This Row],[2021 AV (BOR final)]]</f>
        <v>0</v>
      </c>
      <c r="AB749" s="8">
        <f>Table1[[#This Row],[2023 AV (BOR final)]]-Table1[[#This Row],[2022 AV (BOR final)]]</f>
        <v>-7135</v>
      </c>
      <c r="AC749" s="8">
        <f>Table1[[#This Row],[2022 Tax Bill]]-Table1[[#This Row],[2021 Tax Bill]]</f>
        <v>94.460000000000036</v>
      </c>
      <c r="AD749" s="3">
        <f>COUNTIF(D:D,Table1[[#This Row],[Project Name]])</f>
        <v>1</v>
      </c>
      <c r="AE749" s="2">
        <f>IF(Table1[[#This Row],[Year Accepted]]=2022,Table1[[#This Row],[2021 AV (BOR final)]],Table1[[#This Row],[2022 AV (BOR final)]])</f>
        <v>20379</v>
      </c>
      <c r="AF749" s="2">
        <f>IF(Table1[[#This Row],[Year Accepted]]=2022,Table1[[#This Row],[2022 AV (BOR final)]],Table1[[#This Row],[2023 AV (BOR final)]])</f>
        <v>20379</v>
      </c>
      <c r="AG749" s="2">
        <f>IF(Table1[[#This Row],[Year Accepted]]=2022,Table1[[#This Row],[2021 Tax Bill]],Table1[[#This Row],[2022 Tax Bill]])</f>
        <v>4109.6499999999996</v>
      </c>
      <c r="AH749" s="2">
        <f>IF(Table1[[#This Row],[Year Accepted]]=2022,Table1[[#This Row],[2022 Tax Bill]],Table1[[#This Row],[2023 Tax Bill]])</f>
        <v>4204.1099999999997</v>
      </c>
    </row>
    <row r="750" spans="1:34" x14ac:dyDescent="0.25">
      <c r="A750" s="3" t="s">
        <v>25</v>
      </c>
      <c r="B750" s="3" t="s">
        <v>26</v>
      </c>
      <c r="C750" s="3" t="s">
        <v>1933</v>
      </c>
      <c r="D750" s="3" t="s">
        <v>3753</v>
      </c>
      <c r="E750" s="3" t="s">
        <v>3754</v>
      </c>
      <c r="F750" s="3" t="s">
        <v>3755</v>
      </c>
      <c r="G750" s="3">
        <v>2022</v>
      </c>
      <c r="H750" s="3">
        <v>2021</v>
      </c>
      <c r="I750" s="4">
        <v>25208</v>
      </c>
      <c r="J750" s="3" t="s">
        <v>76</v>
      </c>
      <c r="K750" s="4">
        <v>18199.38</v>
      </c>
      <c r="L750" s="4">
        <v>16385</v>
      </c>
      <c r="M750" s="3" t="s">
        <v>76</v>
      </c>
      <c r="N750" s="4">
        <v>12649.79</v>
      </c>
      <c r="O750" s="4">
        <v>17215</v>
      </c>
      <c r="P750" s="3" t="s">
        <v>76</v>
      </c>
      <c r="Q750" s="4">
        <v>10505.67</v>
      </c>
      <c r="R750" s="3">
        <v>-87.563161366136498</v>
      </c>
      <c r="S750" s="3">
        <v>41.632014091801501</v>
      </c>
      <c r="T750" s="3" t="s">
        <v>3756</v>
      </c>
      <c r="U750" s="3" t="s">
        <v>2104</v>
      </c>
      <c r="V750" s="3"/>
      <c r="W750" s="3"/>
      <c r="X750" s="3" t="s">
        <v>79</v>
      </c>
      <c r="Y750" s="3" t="s">
        <v>80</v>
      </c>
      <c r="Z750" s="3" t="s">
        <v>71</v>
      </c>
      <c r="AA750" s="8">
        <f>Table1[[#This Row],[2022 AV (BOR final)]]-Table1[[#This Row],[2021 AV (BOR final)]]</f>
        <v>-8823</v>
      </c>
      <c r="AB750" s="8">
        <f>Table1[[#This Row],[2023 AV (BOR final)]]-Table1[[#This Row],[2022 AV (BOR final)]]</f>
        <v>830</v>
      </c>
      <c r="AC750" s="8">
        <f>Table1[[#This Row],[2022 Tax Bill]]-Table1[[#This Row],[2021 Tax Bill]]</f>
        <v>-5549.59</v>
      </c>
      <c r="AD750" s="3">
        <f>COUNTIF(D:D,Table1[[#This Row],[Project Name]])</f>
        <v>1</v>
      </c>
      <c r="AE750" s="2">
        <f>IF(Table1[[#This Row],[Year Accepted]]=2022,Table1[[#This Row],[2021 AV (BOR final)]],Table1[[#This Row],[2022 AV (BOR final)]])</f>
        <v>25208</v>
      </c>
      <c r="AF750" s="2">
        <f>IF(Table1[[#This Row],[Year Accepted]]=2022,Table1[[#This Row],[2022 AV (BOR final)]],Table1[[#This Row],[2023 AV (BOR final)]])</f>
        <v>16385</v>
      </c>
      <c r="AG750" s="2">
        <f>IF(Table1[[#This Row],[Year Accepted]]=2022,Table1[[#This Row],[2021 Tax Bill]],Table1[[#This Row],[2022 Tax Bill]])</f>
        <v>18199.38</v>
      </c>
      <c r="AH750" s="2">
        <f>IF(Table1[[#This Row],[Year Accepted]]=2022,Table1[[#This Row],[2022 Tax Bill]],Table1[[#This Row],[2023 Tax Bill]])</f>
        <v>12649.79</v>
      </c>
    </row>
    <row r="751" spans="1:34" x14ac:dyDescent="0.25">
      <c r="A751" s="3" t="s">
        <v>25</v>
      </c>
      <c r="B751" s="3" t="s">
        <v>26</v>
      </c>
      <c r="C751" s="3" t="s">
        <v>1933</v>
      </c>
      <c r="D751" s="3" t="s">
        <v>2100</v>
      </c>
      <c r="E751" s="3" t="s">
        <v>2101</v>
      </c>
      <c r="F751" s="3" t="s">
        <v>2102</v>
      </c>
      <c r="G751" s="3">
        <v>2022</v>
      </c>
      <c r="H751" s="3">
        <v>2021</v>
      </c>
      <c r="I751" s="4">
        <v>24563</v>
      </c>
      <c r="J751" s="3" t="s">
        <v>76</v>
      </c>
      <c r="K751" s="4">
        <v>17733.650000000001</v>
      </c>
      <c r="L751" s="4">
        <v>15965</v>
      </c>
      <c r="M751" s="3" t="s">
        <v>76</v>
      </c>
      <c r="N751" s="4">
        <v>12325.53</v>
      </c>
      <c r="O751" s="4">
        <v>16190</v>
      </c>
      <c r="P751" s="3" t="s">
        <v>76</v>
      </c>
      <c r="Q751" s="4">
        <v>9880.09</v>
      </c>
      <c r="R751" s="3">
        <v>-87.561964190906707</v>
      </c>
      <c r="S751" s="3">
        <v>41.632013382670799</v>
      </c>
      <c r="T751" s="3" t="s">
        <v>2103</v>
      </c>
      <c r="U751" s="3" t="s">
        <v>2104</v>
      </c>
      <c r="V751" s="3"/>
      <c r="W751" s="3"/>
      <c r="X751" s="3" t="s">
        <v>79</v>
      </c>
      <c r="Y751" s="3" t="s">
        <v>80</v>
      </c>
      <c r="Z751" s="3" t="s">
        <v>71</v>
      </c>
      <c r="AA751" s="8">
        <f>Table1[[#This Row],[2022 AV (BOR final)]]-Table1[[#This Row],[2021 AV (BOR final)]]</f>
        <v>-8598</v>
      </c>
      <c r="AB751" s="8">
        <f>Table1[[#This Row],[2023 AV (BOR final)]]-Table1[[#This Row],[2022 AV (BOR final)]]</f>
        <v>225</v>
      </c>
      <c r="AC751" s="8">
        <f>Table1[[#This Row],[2022 Tax Bill]]-Table1[[#This Row],[2021 Tax Bill]]</f>
        <v>-5408.1200000000008</v>
      </c>
      <c r="AD751" s="3">
        <f>COUNTIF(D:D,Table1[[#This Row],[Project Name]])</f>
        <v>1</v>
      </c>
      <c r="AE751" s="2">
        <f>IF(Table1[[#This Row],[Year Accepted]]=2022,Table1[[#This Row],[2021 AV (BOR final)]],Table1[[#This Row],[2022 AV (BOR final)]])</f>
        <v>24563</v>
      </c>
      <c r="AF751" s="2">
        <f>IF(Table1[[#This Row],[Year Accepted]]=2022,Table1[[#This Row],[2022 AV (BOR final)]],Table1[[#This Row],[2023 AV (BOR final)]])</f>
        <v>15965</v>
      </c>
      <c r="AG751" s="2">
        <f>IF(Table1[[#This Row],[Year Accepted]]=2022,Table1[[#This Row],[2021 Tax Bill]],Table1[[#This Row],[2022 Tax Bill]])</f>
        <v>17733.650000000001</v>
      </c>
      <c r="AH751" s="2">
        <f>IF(Table1[[#This Row],[Year Accepted]]=2022,Table1[[#This Row],[2022 Tax Bill]],Table1[[#This Row],[2023 Tax Bill]])</f>
        <v>12325.53</v>
      </c>
    </row>
    <row r="752" spans="1:34" x14ac:dyDescent="0.25">
      <c r="A752" s="3" t="s">
        <v>25</v>
      </c>
      <c r="B752" s="3" t="s">
        <v>26</v>
      </c>
      <c r="C752" s="3" t="s">
        <v>1933</v>
      </c>
      <c r="D752" s="3" t="s">
        <v>3954</v>
      </c>
      <c r="E752" s="3" t="s">
        <v>3955</v>
      </c>
      <c r="F752" s="3" t="s">
        <v>3956</v>
      </c>
      <c r="G752" s="3">
        <v>2022</v>
      </c>
      <c r="H752" s="3">
        <v>2021</v>
      </c>
      <c r="I752" s="4">
        <v>25233</v>
      </c>
      <c r="J752" s="3" t="s">
        <v>76</v>
      </c>
      <c r="K752" s="4">
        <v>18217.419999999998</v>
      </c>
      <c r="L752" s="4">
        <v>16400</v>
      </c>
      <c r="M752" s="3" t="s">
        <v>76</v>
      </c>
      <c r="N752" s="4">
        <v>12661.41</v>
      </c>
      <c r="O752" s="4">
        <v>16127</v>
      </c>
      <c r="P752" s="3" t="s">
        <v>76</v>
      </c>
      <c r="Q752" s="4">
        <v>9841.65</v>
      </c>
      <c r="R752" s="3">
        <v>-87.563686661566393</v>
      </c>
      <c r="S752" s="3">
        <v>41.631680721796997</v>
      </c>
      <c r="T752" s="3" t="s">
        <v>3957</v>
      </c>
      <c r="U752" s="3" t="s">
        <v>2104</v>
      </c>
      <c r="V752" s="3"/>
      <c r="W752" s="3"/>
      <c r="X752" s="3" t="s">
        <v>79</v>
      </c>
      <c r="Y752" s="3" t="s">
        <v>80</v>
      </c>
      <c r="Z752" s="3" t="s">
        <v>71</v>
      </c>
      <c r="AA752" s="8">
        <f>Table1[[#This Row],[2022 AV (BOR final)]]-Table1[[#This Row],[2021 AV (BOR final)]]</f>
        <v>-8833</v>
      </c>
      <c r="AB752" s="8">
        <f>Table1[[#This Row],[2023 AV (BOR final)]]-Table1[[#This Row],[2022 AV (BOR final)]]</f>
        <v>-273</v>
      </c>
      <c r="AC752" s="8">
        <f>Table1[[#This Row],[2022 Tax Bill]]-Table1[[#This Row],[2021 Tax Bill]]</f>
        <v>-5556.0099999999984</v>
      </c>
      <c r="AD752" s="3">
        <f>COUNTIF(D:D,Table1[[#This Row],[Project Name]])</f>
        <v>1</v>
      </c>
      <c r="AE752" s="2">
        <f>IF(Table1[[#This Row],[Year Accepted]]=2022,Table1[[#This Row],[2021 AV (BOR final)]],Table1[[#This Row],[2022 AV (BOR final)]])</f>
        <v>25233</v>
      </c>
      <c r="AF752" s="2">
        <f>IF(Table1[[#This Row],[Year Accepted]]=2022,Table1[[#This Row],[2022 AV (BOR final)]],Table1[[#This Row],[2023 AV (BOR final)]])</f>
        <v>16400</v>
      </c>
      <c r="AG752" s="2">
        <f>IF(Table1[[#This Row],[Year Accepted]]=2022,Table1[[#This Row],[2021 Tax Bill]],Table1[[#This Row],[2022 Tax Bill]])</f>
        <v>18217.419999999998</v>
      </c>
      <c r="AH752" s="2">
        <f>IF(Table1[[#This Row],[Year Accepted]]=2022,Table1[[#This Row],[2022 Tax Bill]],Table1[[#This Row],[2023 Tax Bill]])</f>
        <v>12661.41</v>
      </c>
    </row>
    <row r="753" spans="1:34" x14ac:dyDescent="0.25">
      <c r="A753" s="3" t="s">
        <v>25</v>
      </c>
      <c r="B753" s="3" t="s">
        <v>26</v>
      </c>
      <c r="C753" s="3" t="s">
        <v>72</v>
      </c>
      <c r="D753" s="3" t="s">
        <v>3038</v>
      </c>
      <c r="E753" s="3" t="s">
        <v>3039</v>
      </c>
      <c r="F753" s="3" t="s">
        <v>3040</v>
      </c>
      <c r="G753" s="3">
        <v>2022</v>
      </c>
      <c r="H753" s="3">
        <v>2021</v>
      </c>
      <c r="I753" s="4">
        <v>37478</v>
      </c>
      <c r="J753" s="3" t="s">
        <v>52</v>
      </c>
      <c r="K753" s="4">
        <v>35307.86</v>
      </c>
      <c r="L753" s="4">
        <v>24361</v>
      </c>
      <c r="M753" s="3" t="s">
        <v>52</v>
      </c>
      <c r="N753" s="4">
        <v>23491.81</v>
      </c>
      <c r="O753" s="4">
        <v>19762</v>
      </c>
      <c r="P753" s="3" t="s">
        <v>52</v>
      </c>
      <c r="Q753" s="4">
        <v>15229.84</v>
      </c>
      <c r="R753" s="3">
        <v>-87.6284825092593</v>
      </c>
      <c r="S753" s="3">
        <v>41.639470373150097</v>
      </c>
      <c r="T753" s="3" t="s">
        <v>3041</v>
      </c>
      <c r="U753" s="3" t="s">
        <v>191</v>
      </c>
      <c r="V753" s="3"/>
      <c r="W753" s="3"/>
      <c r="X753" s="3" t="s">
        <v>129</v>
      </c>
      <c r="Y753" s="3" t="s">
        <v>192</v>
      </c>
      <c r="Z753" s="3" t="s">
        <v>193</v>
      </c>
      <c r="AA753" s="8">
        <f>Table1[[#This Row],[2022 AV (BOR final)]]-Table1[[#This Row],[2021 AV (BOR final)]]</f>
        <v>-13117</v>
      </c>
      <c r="AB753" s="8">
        <f>Table1[[#This Row],[2023 AV (BOR final)]]-Table1[[#This Row],[2022 AV (BOR final)]]</f>
        <v>-4599</v>
      </c>
      <c r="AC753" s="8">
        <f>Table1[[#This Row],[2022 Tax Bill]]-Table1[[#This Row],[2021 Tax Bill]]</f>
        <v>-11816.05</v>
      </c>
      <c r="AD753" s="3">
        <f>COUNTIF(D:D,Table1[[#This Row],[Project Name]])</f>
        <v>1</v>
      </c>
      <c r="AE753" s="2">
        <f>IF(Table1[[#This Row],[Year Accepted]]=2022,Table1[[#This Row],[2021 AV (BOR final)]],Table1[[#This Row],[2022 AV (BOR final)]])</f>
        <v>37478</v>
      </c>
      <c r="AF753" s="2">
        <f>IF(Table1[[#This Row],[Year Accepted]]=2022,Table1[[#This Row],[2022 AV (BOR final)]],Table1[[#This Row],[2023 AV (BOR final)]])</f>
        <v>24361</v>
      </c>
      <c r="AG753" s="2">
        <f>IF(Table1[[#This Row],[Year Accepted]]=2022,Table1[[#This Row],[2021 Tax Bill]],Table1[[#This Row],[2022 Tax Bill]])</f>
        <v>35307.86</v>
      </c>
      <c r="AH753" s="2">
        <f>IF(Table1[[#This Row],[Year Accepted]]=2022,Table1[[#This Row],[2022 Tax Bill]],Table1[[#This Row],[2023 Tax Bill]])</f>
        <v>23491.81</v>
      </c>
    </row>
    <row r="754" spans="1:34" x14ac:dyDescent="0.25">
      <c r="A754" s="3" t="s">
        <v>25</v>
      </c>
      <c r="B754" s="3" t="s">
        <v>26</v>
      </c>
      <c r="C754" s="3" t="s">
        <v>72</v>
      </c>
      <c r="D754" s="3" t="s">
        <v>311</v>
      </c>
      <c r="E754" s="3" t="s">
        <v>5051</v>
      </c>
      <c r="F754" s="3" t="s">
        <v>5052</v>
      </c>
      <c r="G754" s="3">
        <v>2022</v>
      </c>
      <c r="H754" s="3">
        <v>2021</v>
      </c>
      <c r="I754" s="4">
        <v>14797</v>
      </c>
      <c r="J754" s="3" t="s">
        <v>52</v>
      </c>
      <c r="K754" s="4">
        <v>13940.23</v>
      </c>
      <c r="L754" s="4">
        <v>13137</v>
      </c>
      <c r="M754" s="3" t="s">
        <v>52</v>
      </c>
      <c r="N754" s="4">
        <v>12668.44</v>
      </c>
      <c r="O754" s="4">
        <v>8042</v>
      </c>
      <c r="P754" s="3" t="s">
        <v>52</v>
      </c>
      <c r="Q754" s="4">
        <v>6197.66</v>
      </c>
      <c r="R754" s="3">
        <v>-87.627778910339998</v>
      </c>
      <c r="S754" s="3">
        <v>41.639593692787798</v>
      </c>
      <c r="T754" s="3" t="s">
        <v>5053</v>
      </c>
      <c r="U754" s="3" t="s">
        <v>191</v>
      </c>
      <c r="V754" s="3"/>
      <c r="W754" s="3"/>
      <c r="X754" s="3" t="s">
        <v>129</v>
      </c>
      <c r="Y754" s="3" t="s">
        <v>192</v>
      </c>
      <c r="Z754" s="3" t="s">
        <v>193</v>
      </c>
      <c r="AA754" s="8">
        <f>Table1[[#This Row],[2022 AV (BOR final)]]-Table1[[#This Row],[2021 AV (BOR final)]]</f>
        <v>-1660</v>
      </c>
      <c r="AB754" s="8">
        <f>Table1[[#This Row],[2023 AV (BOR final)]]-Table1[[#This Row],[2022 AV (BOR final)]]</f>
        <v>-5095</v>
      </c>
      <c r="AC754" s="8">
        <f>Table1[[#This Row],[2022 Tax Bill]]-Table1[[#This Row],[2021 Tax Bill]]</f>
        <v>-1271.7899999999991</v>
      </c>
      <c r="AD754" s="3">
        <f>COUNTIF(D:D,Table1[[#This Row],[Project Name]])</f>
        <v>3</v>
      </c>
      <c r="AE754" s="2">
        <f>IF(Table1[[#This Row],[Year Accepted]]=2022,Table1[[#This Row],[2021 AV (BOR final)]],Table1[[#This Row],[2022 AV (BOR final)]])</f>
        <v>14797</v>
      </c>
      <c r="AF754" s="2">
        <f>IF(Table1[[#This Row],[Year Accepted]]=2022,Table1[[#This Row],[2022 AV (BOR final)]],Table1[[#This Row],[2023 AV (BOR final)]])</f>
        <v>13137</v>
      </c>
      <c r="AG754" s="2">
        <f>IF(Table1[[#This Row],[Year Accepted]]=2022,Table1[[#This Row],[2021 Tax Bill]],Table1[[#This Row],[2022 Tax Bill]])</f>
        <v>13940.23</v>
      </c>
      <c r="AH754" s="2">
        <f>IF(Table1[[#This Row],[Year Accepted]]=2022,Table1[[#This Row],[2022 Tax Bill]],Table1[[#This Row],[2023 Tax Bill]])</f>
        <v>12668.44</v>
      </c>
    </row>
    <row r="755" spans="1:34" x14ac:dyDescent="0.25">
      <c r="A755" s="3" t="s">
        <v>25</v>
      </c>
      <c r="B755" s="3" t="s">
        <v>26</v>
      </c>
      <c r="C755" s="3" t="s">
        <v>72</v>
      </c>
      <c r="D755" s="3" t="s">
        <v>311</v>
      </c>
      <c r="E755" s="3" t="s">
        <v>312</v>
      </c>
      <c r="F755" s="3" t="s">
        <v>313</v>
      </c>
      <c r="G755" s="3">
        <v>2022</v>
      </c>
      <c r="H755" s="3">
        <v>2021</v>
      </c>
      <c r="I755" s="4">
        <v>14799</v>
      </c>
      <c r="J755" s="3" t="s">
        <v>52</v>
      </c>
      <c r="K755" s="4">
        <v>13942.11</v>
      </c>
      <c r="L755" s="4">
        <v>13140</v>
      </c>
      <c r="M755" s="3" t="s">
        <v>52</v>
      </c>
      <c r="N755" s="4">
        <v>12671.08</v>
      </c>
      <c r="O755" s="4">
        <v>8042</v>
      </c>
      <c r="P755" s="3" t="s">
        <v>52</v>
      </c>
      <c r="Q755" s="4">
        <v>6197.66</v>
      </c>
      <c r="R755" s="3">
        <v>-87.627777293541897</v>
      </c>
      <c r="S755" s="3">
        <v>41.639524774906697</v>
      </c>
      <c r="T755" s="3" t="s">
        <v>314</v>
      </c>
      <c r="U755" s="3" t="s">
        <v>191</v>
      </c>
      <c r="V755" s="3"/>
      <c r="W755" s="3"/>
      <c r="X755" s="3" t="s">
        <v>129</v>
      </c>
      <c r="Y755" s="3" t="s">
        <v>192</v>
      </c>
      <c r="Z755" s="3" t="s">
        <v>193</v>
      </c>
      <c r="AA755" s="8">
        <f>Table1[[#This Row],[2022 AV (BOR final)]]-Table1[[#This Row],[2021 AV (BOR final)]]</f>
        <v>-1659</v>
      </c>
      <c r="AB755" s="8">
        <f>Table1[[#This Row],[2023 AV (BOR final)]]-Table1[[#This Row],[2022 AV (BOR final)]]</f>
        <v>-5098</v>
      </c>
      <c r="AC755" s="8">
        <f>Table1[[#This Row],[2022 Tax Bill]]-Table1[[#This Row],[2021 Tax Bill]]</f>
        <v>-1271.0300000000007</v>
      </c>
      <c r="AD755" s="3">
        <f>COUNTIF(D:D,Table1[[#This Row],[Project Name]])</f>
        <v>3</v>
      </c>
      <c r="AE755" s="2">
        <f>IF(Table1[[#This Row],[Year Accepted]]=2022,Table1[[#This Row],[2021 AV (BOR final)]],Table1[[#This Row],[2022 AV (BOR final)]])</f>
        <v>14799</v>
      </c>
      <c r="AF755" s="2">
        <f>IF(Table1[[#This Row],[Year Accepted]]=2022,Table1[[#This Row],[2022 AV (BOR final)]],Table1[[#This Row],[2023 AV (BOR final)]])</f>
        <v>13140</v>
      </c>
      <c r="AG755" s="2">
        <f>IF(Table1[[#This Row],[Year Accepted]]=2022,Table1[[#This Row],[2021 Tax Bill]],Table1[[#This Row],[2022 Tax Bill]])</f>
        <v>13942.11</v>
      </c>
      <c r="AH755" s="2">
        <f>IF(Table1[[#This Row],[Year Accepted]]=2022,Table1[[#This Row],[2022 Tax Bill]],Table1[[#This Row],[2023 Tax Bill]])</f>
        <v>12671.08</v>
      </c>
    </row>
    <row r="756" spans="1:34" x14ac:dyDescent="0.25">
      <c r="A756" s="3" t="s">
        <v>25</v>
      </c>
      <c r="B756" s="3" t="s">
        <v>26</v>
      </c>
      <c r="C756" s="3" t="s">
        <v>72</v>
      </c>
      <c r="D756" s="3" t="s">
        <v>2800</v>
      </c>
      <c r="E756" s="3" t="s">
        <v>2801</v>
      </c>
      <c r="F756" s="3" t="s">
        <v>2802</v>
      </c>
      <c r="G756" s="3">
        <v>2022</v>
      </c>
      <c r="H756" s="3">
        <v>2021</v>
      </c>
      <c r="I756" s="4">
        <v>44800</v>
      </c>
      <c r="J756" s="3" t="s">
        <v>52</v>
      </c>
      <c r="K756" s="4">
        <v>42205.96</v>
      </c>
      <c r="L756" s="4">
        <v>45500</v>
      </c>
      <c r="M756" s="3" t="s">
        <v>52</v>
      </c>
      <c r="N756" s="4">
        <v>43876.63</v>
      </c>
      <c r="O756" s="4">
        <v>20108</v>
      </c>
      <c r="P756" s="3" t="s">
        <v>52</v>
      </c>
      <c r="Q756" s="4">
        <v>15496.59</v>
      </c>
      <c r="R756" s="3">
        <v>-87.627778027150498</v>
      </c>
      <c r="S756" s="3">
        <v>41.639407296395298</v>
      </c>
      <c r="T756" s="3" t="s">
        <v>2803</v>
      </c>
      <c r="U756" s="3" t="s">
        <v>191</v>
      </c>
      <c r="V756" s="3"/>
      <c r="W756" s="3"/>
      <c r="X756" s="3" t="s">
        <v>129</v>
      </c>
      <c r="Y756" s="3" t="s">
        <v>192</v>
      </c>
      <c r="Z756" s="3" t="s">
        <v>193</v>
      </c>
      <c r="AA756" s="8">
        <f>Table1[[#This Row],[2022 AV (BOR final)]]-Table1[[#This Row],[2021 AV (BOR final)]]</f>
        <v>700</v>
      </c>
      <c r="AB756" s="8">
        <f>Table1[[#This Row],[2023 AV (BOR final)]]-Table1[[#This Row],[2022 AV (BOR final)]]</f>
        <v>-25392</v>
      </c>
      <c r="AC756" s="8">
        <f>Table1[[#This Row],[2022 Tax Bill]]-Table1[[#This Row],[2021 Tax Bill]]</f>
        <v>1670.6699999999983</v>
      </c>
      <c r="AD756" s="3">
        <f>COUNTIF(D:D,Table1[[#This Row],[Project Name]])</f>
        <v>1</v>
      </c>
      <c r="AE756" s="2">
        <f>IF(Table1[[#This Row],[Year Accepted]]=2022,Table1[[#This Row],[2021 AV (BOR final)]],Table1[[#This Row],[2022 AV (BOR final)]])</f>
        <v>44800</v>
      </c>
      <c r="AF756" s="2">
        <f>IF(Table1[[#This Row],[Year Accepted]]=2022,Table1[[#This Row],[2022 AV (BOR final)]],Table1[[#This Row],[2023 AV (BOR final)]])</f>
        <v>45500</v>
      </c>
      <c r="AG756" s="2">
        <f>IF(Table1[[#This Row],[Year Accepted]]=2022,Table1[[#This Row],[2021 Tax Bill]],Table1[[#This Row],[2022 Tax Bill]])</f>
        <v>42205.96</v>
      </c>
      <c r="AH756" s="2">
        <f>IF(Table1[[#This Row],[Year Accepted]]=2022,Table1[[#This Row],[2022 Tax Bill]],Table1[[#This Row],[2023 Tax Bill]])</f>
        <v>43876.63</v>
      </c>
    </row>
    <row r="757" spans="1:34" x14ac:dyDescent="0.25">
      <c r="A757" s="3" t="s">
        <v>25</v>
      </c>
      <c r="B757" s="3" t="s">
        <v>26</v>
      </c>
      <c r="C757" s="3" t="s">
        <v>72</v>
      </c>
      <c r="D757" s="3" t="s">
        <v>311</v>
      </c>
      <c r="E757" s="3" t="s">
        <v>2168</v>
      </c>
      <c r="F757" s="3" t="s">
        <v>2169</v>
      </c>
      <c r="G757" s="3">
        <v>2022</v>
      </c>
      <c r="H757" s="3">
        <v>2021</v>
      </c>
      <c r="I757" s="4">
        <v>7414</v>
      </c>
      <c r="J757" s="3" t="s">
        <v>52</v>
      </c>
      <c r="K757" s="4">
        <v>6984.7</v>
      </c>
      <c r="L757" s="4">
        <v>6582</v>
      </c>
      <c r="M757" s="3" t="s">
        <v>52</v>
      </c>
      <c r="N757" s="4">
        <v>6347.25</v>
      </c>
      <c r="O757" s="4">
        <v>4021</v>
      </c>
      <c r="P757" s="3" t="s">
        <v>52</v>
      </c>
      <c r="Q757" s="4">
        <v>3098.96</v>
      </c>
      <c r="R757" s="3">
        <v>-87.627779032608998</v>
      </c>
      <c r="S757" s="3">
        <v>41.639644397916598</v>
      </c>
      <c r="T757" s="3" t="s">
        <v>2170</v>
      </c>
      <c r="U757" s="3" t="s">
        <v>191</v>
      </c>
      <c r="V757" s="3"/>
      <c r="W757" s="3"/>
      <c r="X757" s="3" t="s">
        <v>129</v>
      </c>
      <c r="Y757" s="3" t="s">
        <v>192</v>
      </c>
      <c r="Z757" s="3" t="s">
        <v>193</v>
      </c>
      <c r="AA757" s="8">
        <f>Table1[[#This Row],[2022 AV (BOR final)]]-Table1[[#This Row],[2021 AV (BOR final)]]</f>
        <v>-832</v>
      </c>
      <c r="AB757" s="8">
        <f>Table1[[#This Row],[2023 AV (BOR final)]]-Table1[[#This Row],[2022 AV (BOR final)]]</f>
        <v>-2561</v>
      </c>
      <c r="AC757" s="8">
        <f>Table1[[#This Row],[2022 Tax Bill]]-Table1[[#This Row],[2021 Tax Bill]]</f>
        <v>-637.44999999999982</v>
      </c>
      <c r="AD757" s="3">
        <f>COUNTIF(D:D,Table1[[#This Row],[Project Name]])</f>
        <v>3</v>
      </c>
      <c r="AE757" s="2">
        <f>IF(Table1[[#This Row],[Year Accepted]]=2022,Table1[[#This Row],[2021 AV (BOR final)]],Table1[[#This Row],[2022 AV (BOR final)]])</f>
        <v>7414</v>
      </c>
      <c r="AF757" s="2">
        <f>IF(Table1[[#This Row],[Year Accepted]]=2022,Table1[[#This Row],[2022 AV (BOR final)]],Table1[[#This Row],[2023 AV (BOR final)]])</f>
        <v>6582</v>
      </c>
      <c r="AG757" s="2">
        <f>IF(Table1[[#This Row],[Year Accepted]]=2022,Table1[[#This Row],[2021 Tax Bill]],Table1[[#This Row],[2022 Tax Bill]])</f>
        <v>6984.7</v>
      </c>
      <c r="AH757" s="2">
        <f>IF(Table1[[#This Row],[Year Accepted]]=2022,Table1[[#This Row],[2022 Tax Bill]],Table1[[#This Row],[2023 Tax Bill]])</f>
        <v>6347.25</v>
      </c>
    </row>
    <row r="758" spans="1:34" x14ac:dyDescent="0.25">
      <c r="A758" s="3" t="s">
        <v>25</v>
      </c>
      <c r="B758" s="3" t="s">
        <v>26</v>
      </c>
      <c r="C758" s="3" t="s">
        <v>72</v>
      </c>
      <c r="D758" s="3" t="s">
        <v>1495</v>
      </c>
      <c r="E758" s="3" t="s">
        <v>1496</v>
      </c>
      <c r="F758" s="3" t="s">
        <v>1497</v>
      </c>
      <c r="G758" s="3">
        <v>2022</v>
      </c>
      <c r="H758" s="3">
        <v>2021</v>
      </c>
      <c r="I758" s="4">
        <v>11763</v>
      </c>
      <c r="J758" s="3" t="s">
        <v>52</v>
      </c>
      <c r="K758" s="4">
        <v>11081.96</v>
      </c>
      <c r="L758" s="4">
        <v>7925</v>
      </c>
      <c r="M758" s="3" t="s">
        <v>52</v>
      </c>
      <c r="N758" s="4">
        <v>7642.16</v>
      </c>
      <c r="O758" s="4">
        <v>5348</v>
      </c>
      <c r="P758" s="3" t="s">
        <v>52</v>
      </c>
      <c r="Q758" s="4">
        <v>4121.47</v>
      </c>
      <c r="R758" s="3">
        <v>-87.630913015965305</v>
      </c>
      <c r="S758" s="3">
        <v>41.6386281487205</v>
      </c>
      <c r="T758" s="3" t="s">
        <v>1498</v>
      </c>
      <c r="U758" s="3" t="s">
        <v>191</v>
      </c>
      <c r="V758" s="3"/>
      <c r="W758" s="3"/>
      <c r="X758" s="3" t="s">
        <v>129</v>
      </c>
      <c r="Y758" s="3" t="s">
        <v>192</v>
      </c>
      <c r="Z758" s="3" t="s">
        <v>193</v>
      </c>
      <c r="AA758" s="8">
        <f>Table1[[#This Row],[2022 AV (BOR final)]]-Table1[[#This Row],[2021 AV (BOR final)]]</f>
        <v>-3838</v>
      </c>
      <c r="AB758" s="8">
        <f>Table1[[#This Row],[2023 AV (BOR final)]]-Table1[[#This Row],[2022 AV (BOR final)]]</f>
        <v>-2577</v>
      </c>
      <c r="AC758" s="8">
        <f>Table1[[#This Row],[2022 Tax Bill]]-Table1[[#This Row],[2021 Tax Bill]]</f>
        <v>-3439.7999999999993</v>
      </c>
      <c r="AD758" s="3">
        <f>COUNTIF(D:D,Table1[[#This Row],[Project Name]])</f>
        <v>2</v>
      </c>
      <c r="AE758" s="2">
        <f>IF(Table1[[#This Row],[Year Accepted]]=2022,Table1[[#This Row],[2021 AV (BOR final)]],Table1[[#This Row],[2022 AV (BOR final)]])</f>
        <v>11763</v>
      </c>
      <c r="AF758" s="2">
        <f>IF(Table1[[#This Row],[Year Accepted]]=2022,Table1[[#This Row],[2022 AV (BOR final)]],Table1[[#This Row],[2023 AV (BOR final)]])</f>
        <v>7925</v>
      </c>
      <c r="AG758" s="2">
        <f>IF(Table1[[#This Row],[Year Accepted]]=2022,Table1[[#This Row],[2021 Tax Bill]],Table1[[#This Row],[2022 Tax Bill]])</f>
        <v>11081.96</v>
      </c>
      <c r="AH758" s="2">
        <f>IF(Table1[[#This Row],[Year Accepted]]=2022,Table1[[#This Row],[2022 Tax Bill]],Table1[[#This Row],[2023 Tax Bill]])</f>
        <v>7642.16</v>
      </c>
    </row>
    <row r="759" spans="1:34" x14ac:dyDescent="0.25">
      <c r="A759" s="3" t="s">
        <v>25</v>
      </c>
      <c r="B759" s="3" t="s">
        <v>26</v>
      </c>
      <c r="C759" s="3" t="s">
        <v>72</v>
      </c>
      <c r="D759" s="3" t="s">
        <v>1495</v>
      </c>
      <c r="E759" s="3" t="s">
        <v>4715</v>
      </c>
      <c r="F759" s="3" t="s">
        <v>4716</v>
      </c>
      <c r="G759" s="3">
        <v>2022</v>
      </c>
      <c r="H759" s="3">
        <v>2021</v>
      </c>
      <c r="I759" s="4">
        <v>26455</v>
      </c>
      <c r="J759" s="3" t="s">
        <v>52</v>
      </c>
      <c r="K759" s="4">
        <v>24923.05</v>
      </c>
      <c r="L759" s="4">
        <v>16917</v>
      </c>
      <c r="M759" s="3" t="s">
        <v>52</v>
      </c>
      <c r="N759" s="4">
        <v>16313.39</v>
      </c>
      <c r="O759" s="4">
        <v>11987</v>
      </c>
      <c r="P759" s="3" t="s">
        <v>52</v>
      </c>
      <c r="Q759" s="4">
        <v>9237.86</v>
      </c>
      <c r="R759" s="3">
        <v>-87.630913403776105</v>
      </c>
      <c r="S759" s="3">
        <v>41.638557409564697</v>
      </c>
      <c r="T759" s="3" t="s">
        <v>4717</v>
      </c>
      <c r="U759" s="3" t="s">
        <v>191</v>
      </c>
      <c r="V759" s="3"/>
      <c r="W759" s="3"/>
      <c r="X759" s="3" t="s">
        <v>129</v>
      </c>
      <c r="Y759" s="3" t="s">
        <v>192</v>
      </c>
      <c r="Z759" s="3" t="s">
        <v>193</v>
      </c>
      <c r="AA759" s="8">
        <f>Table1[[#This Row],[2022 AV (BOR final)]]-Table1[[#This Row],[2021 AV (BOR final)]]</f>
        <v>-9538</v>
      </c>
      <c r="AB759" s="8">
        <f>Table1[[#This Row],[2023 AV (BOR final)]]-Table1[[#This Row],[2022 AV (BOR final)]]</f>
        <v>-4930</v>
      </c>
      <c r="AC759" s="8">
        <f>Table1[[#This Row],[2022 Tax Bill]]-Table1[[#This Row],[2021 Tax Bill]]</f>
        <v>-8609.66</v>
      </c>
      <c r="AD759" s="3">
        <f>COUNTIF(D:D,Table1[[#This Row],[Project Name]])</f>
        <v>2</v>
      </c>
      <c r="AE759" s="2">
        <f>IF(Table1[[#This Row],[Year Accepted]]=2022,Table1[[#This Row],[2021 AV (BOR final)]],Table1[[#This Row],[2022 AV (BOR final)]])</f>
        <v>26455</v>
      </c>
      <c r="AF759" s="2">
        <f>IF(Table1[[#This Row],[Year Accepted]]=2022,Table1[[#This Row],[2022 AV (BOR final)]],Table1[[#This Row],[2023 AV (BOR final)]])</f>
        <v>16917</v>
      </c>
      <c r="AG759" s="2">
        <f>IF(Table1[[#This Row],[Year Accepted]]=2022,Table1[[#This Row],[2021 Tax Bill]],Table1[[#This Row],[2022 Tax Bill]])</f>
        <v>24923.05</v>
      </c>
      <c r="AH759" s="2">
        <f>IF(Table1[[#This Row],[Year Accepted]]=2022,Table1[[#This Row],[2022 Tax Bill]],Table1[[#This Row],[2023 Tax Bill]])</f>
        <v>16313.39</v>
      </c>
    </row>
    <row r="760" spans="1:34" x14ac:dyDescent="0.25">
      <c r="A760" s="3" t="s">
        <v>25</v>
      </c>
      <c r="B760" s="3" t="s">
        <v>26</v>
      </c>
      <c r="C760" s="3" t="s">
        <v>72</v>
      </c>
      <c r="D760" s="3" t="s">
        <v>187</v>
      </c>
      <c r="E760" s="3" t="s">
        <v>188</v>
      </c>
      <c r="F760" s="3" t="s">
        <v>189</v>
      </c>
      <c r="G760" s="3">
        <v>2022</v>
      </c>
      <c r="H760" s="3">
        <v>2021</v>
      </c>
      <c r="I760" s="4">
        <v>9201</v>
      </c>
      <c r="J760" s="3" t="s">
        <v>52</v>
      </c>
      <c r="K760" s="4">
        <v>8668.2900000000009</v>
      </c>
      <c r="L760" s="4">
        <v>8252</v>
      </c>
      <c r="M760" s="3" t="s">
        <v>52</v>
      </c>
      <c r="N760" s="4">
        <v>7957.48</v>
      </c>
      <c r="O760" s="4">
        <v>5526</v>
      </c>
      <c r="P760" s="3" t="s">
        <v>52</v>
      </c>
      <c r="Q760" s="4">
        <v>4258.67</v>
      </c>
      <c r="R760" s="3">
        <v>-87.630911793637296</v>
      </c>
      <c r="S760" s="3">
        <v>41.638489077373599</v>
      </c>
      <c r="T760" s="3" t="s">
        <v>190</v>
      </c>
      <c r="U760" s="3" t="s">
        <v>191</v>
      </c>
      <c r="V760" s="3"/>
      <c r="W760" s="3"/>
      <c r="X760" s="3" t="s">
        <v>129</v>
      </c>
      <c r="Y760" s="3" t="s">
        <v>192</v>
      </c>
      <c r="Z760" s="3" t="s">
        <v>193</v>
      </c>
      <c r="AA760" s="8">
        <f>Table1[[#This Row],[2022 AV (BOR final)]]-Table1[[#This Row],[2021 AV (BOR final)]]</f>
        <v>-949</v>
      </c>
      <c r="AB760" s="8">
        <f>Table1[[#This Row],[2023 AV (BOR final)]]-Table1[[#This Row],[2022 AV (BOR final)]]</f>
        <v>-2726</v>
      </c>
      <c r="AC760" s="8">
        <f>Table1[[#This Row],[2022 Tax Bill]]-Table1[[#This Row],[2021 Tax Bill]]</f>
        <v>-710.81000000000131</v>
      </c>
      <c r="AD760" s="3">
        <f>COUNTIF(D:D,Table1[[#This Row],[Project Name]])</f>
        <v>3</v>
      </c>
      <c r="AE760" s="2">
        <f>IF(Table1[[#This Row],[Year Accepted]]=2022,Table1[[#This Row],[2021 AV (BOR final)]],Table1[[#This Row],[2022 AV (BOR final)]])</f>
        <v>9201</v>
      </c>
      <c r="AF760" s="2">
        <f>IF(Table1[[#This Row],[Year Accepted]]=2022,Table1[[#This Row],[2022 AV (BOR final)]],Table1[[#This Row],[2023 AV (BOR final)]])</f>
        <v>8252</v>
      </c>
      <c r="AG760" s="2">
        <f>IF(Table1[[#This Row],[Year Accepted]]=2022,Table1[[#This Row],[2021 Tax Bill]],Table1[[#This Row],[2022 Tax Bill]])</f>
        <v>8668.2900000000009</v>
      </c>
      <c r="AH760" s="2">
        <f>IF(Table1[[#This Row],[Year Accepted]]=2022,Table1[[#This Row],[2022 Tax Bill]],Table1[[#This Row],[2023 Tax Bill]])</f>
        <v>7957.48</v>
      </c>
    </row>
    <row r="761" spans="1:34" x14ac:dyDescent="0.25">
      <c r="A761" s="3" t="s">
        <v>25</v>
      </c>
      <c r="B761" s="3" t="s">
        <v>26</v>
      </c>
      <c r="C761" s="3" t="s">
        <v>72</v>
      </c>
      <c r="D761" s="3" t="s">
        <v>187</v>
      </c>
      <c r="E761" s="3" t="s">
        <v>3060</v>
      </c>
      <c r="F761" s="3" t="s">
        <v>3061</v>
      </c>
      <c r="G761" s="3">
        <v>2022</v>
      </c>
      <c r="H761" s="3">
        <v>2021</v>
      </c>
      <c r="I761" s="4">
        <v>20175</v>
      </c>
      <c r="J761" s="3" t="s">
        <v>52</v>
      </c>
      <c r="K761" s="4">
        <v>19006.66</v>
      </c>
      <c r="L761" s="4">
        <v>17804</v>
      </c>
      <c r="M761" s="3" t="s">
        <v>52</v>
      </c>
      <c r="N761" s="4">
        <v>17168.97</v>
      </c>
      <c r="O761" s="4">
        <v>11987</v>
      </c>
      <c r="P761" s="3" t="s">
        <v>52</v>
      </c>
      <c r="Q761" s="4">
        <v>9237.86</v>
      </c>
      <c r="R761" s="3">
        <v>-87.630912651805801</v>
      </c>
      <c r="S761" s="3">
        <v>41.638421950183499</v>
      </c>
      <c r="T761" s="3" t="s">
        <v>3062</v>
      </c>
      <c r="U761" s="3" t="s">
        <v>191</v>
      </c>
      <c r="V761" s="3"/>
      <c r="W761" s="3"/>
      <c r="X761" s="3" t="s">
        <v>129</v>
      </c>
      <c r="Y761" s="3" t="s">
        <v>192</v>
      </c>
      <c r="Z761" s="3" t="s">
        <v>193</v>
      </c>
      <c r="AA761" s="8">
        <f>Table1[[#This Row],[2022 AV (BOR final)]]-Table1[[#This Row],[2021 AV (BOR final)]]</f>
        <v>-2371</v>
      </c>
      <c r="AB761" s="8">
        <f>Table1[[#This Row],[2023 AV (BOR final)]]-Table1[[#This Row],[2022 AV (BOR final)]]</f>
        <v>-5817</v>
      </c>
      <c r="AC761" s="8">
        <f>Table1[[#This Row],[2022 Tax Bill]]-Table1[[#This Row],[2021 Tax Bill]]</f>
        <v>-1837.6899999999987</v>
      </c>
      <c r="AD761" s="3">
        <f>COUNTIF(D:D,Table1[[#This Row],[Project Name]])</f>
        <v>3</v>
      </c>
      <c r="AE761" s="2">
        <f>IF(Table1[[#This Row],[Year Accepted]]=2022,Table1[[#This Row],[2021 AV (BOR final)]],Table1[[#This Row],[2022 AV (BOR final)]])</f>
        <v>20175</v>
      </c>
      <c r="AF761" s="2">
        <f>IF(Table1[[#This Row],[Year Accepted]]=2022,Table1[[#This Row],[2022 AV (BOR final)]],Table1[[#This Row],[2023 AV (BOR final)]])</f>
        <v>17804</v>
      </c>
      <c r="AG761" s="2">
        <f>IF(Table1[[#This Row],[Year Accepted]]=2022,Table1[[#This Row],[2021 Tax Bill]],Table1[[#This Row],[2022 Tax Bill]])</f>
        <v>19006.66</v>
      </c>
      <c r="AH761" s="2">
        <f>IF(Table1[[#This Row],[Year Accepted]]=2022,Table1[[#This Row],[2022 Tax Bill]],Table1[[#This Row],[2023 Tax Bill]])</f>
        <v>17168.97</v>
      </c>
    </row>
    <row r="762" spans="1:34" x14ac:dyDescent="0.25">
      <c r="A762" s="3" t="s">
        <v>25</v>
      </c>
      <c r="B762" s="3" t="s">
        <v>26</v>
      </c>
      <c r="C762" s="3" t="s">
        <v>72</v>
      </c>
      <c r="D762" s="3" t="s">
        <v>187</v>
      </c>
      <c r="E762" s="3" t="s">
        <v>3401</v>
      </c>
      <c r="F762" s="3" t="s">
        <v>3402</v>
      </c>
      <c r="G762" s="3">
        <v>2022</v>
      </c>
      <c r="H762" s="3">
        <v>2021</v>
      </c>
      <c r="I762" s="4">
        <v>9236</v>
      </c>
      <c r="J762" s="3" t="s">
        <v>52</v>
      </c>
      <c r="K762" s="4">
        <v>8701.23</v>
      </c>
      <c r="L762" s="4">
        <v>8281</v>
      </c>
      <c r="M762" s="3" t="s">
        <v>52</v>
      </c>
      <c r="N762" s="4">
        <v>7985.51</v>
      </c>
      <c r="O762" s="4">
        <v>5348</v>
      </c>
      <c r="P762" s="3" t="s">
        <v>52</v>
      </c>
      <c r="Q762" s="4">
        <v>4121.47</v>
      </c>
      <c r="R762" s="3">
        <v>-87.630912523062193</v>
      </c>
      <c r="S762" s="3">
        <v>41.638353858598698</v>
      </c>
      <c r="T762" s="3" t="s">
        <v>3403</v>
      </c>
      <c r="U762" s="3" t="s">
        <v>191</v>
      </c>
      <c r="V762" s="3"/>
      <c r="W762" s="3"/>
      <c r="X762" s="3" t="s">
        <v>129</v>
      </c>
      <c r="Y762" s="3" t="s">
        <v>192</v>
      </c>
      <c r="Z762" s="3" t="s">
        <v>193</v>
      </c>
      <c r="AA762" s="8">
        <f>Table1[[#This Row],[2022 AV (BOR final)]]-Table1[[#This Row],[2021 AV (BOR final)]]</f>
        <v>-955</v>
      </c>
      <c r="AB762" s="8">
        <f>Table1[[#This Row],[2023 AV (BOR final)]]-Table1[[#This Row],[2022 AV (BOR final)]]</f>
        <v>-2933</v>
      </c>
      <c r="AC762" s="8">
        <f>Table1[[#This Row],[2022 Tax Bill]]-Table1[[#This Row],[2021 Tax Bill]]</f>
        <v>-715.71999999999935</v>
      </c>
      <c r="AD762" s="3">
        <f>COUNTIF(D:D,Table1[[#This Row],[Project Name]])</f>
        <v>3</v>
      </c>
      <c r="AE762" s="2">
        <f>IF(Table1[[#This Row],[Year Accepted]]=2022,Table1[[#This Row],[2021 AV (BOR final)]],Table1[[#This Row],[2022 AV (BOR final)]])</f>
        <v>9236</v>
      </c>
      <c r="AF762" s="2">
        <f>IF(Table1[[#This Row],[Year Accepted]]=2022,Table1[[#This Row],[2022 AV (BOR final)]],Table1[[#This Row],[2023 AV (BOR final)]])</f>
        <v>8281</v>
      </c>
      <c r="AG762" s="2">
        <f>IF(Table1[[#This Row],[Year Accepted]]=2022,Table1[[#This Row],[2021 Tax Bill]],Table1[[#This Row],[2022 Tax Bill]])</f>
        <v>8701.23</v>
      </c>
      <c r="AH762" s="2">
        <f>IF(Table1[[#This Row],[Year Accepted]]=2022,Table1[[#This Row],[2022 Tax Bill]],Table1[[#This Row],[2023 Tax Bill]])</f>
        <v>7985.51</v>
      </c>
    </row>
    <row r="763" spans="1:34" x14ac:dyDescent="0.25">
      <c r="A763" s="3" t="s">
        <v>25</v>
      </c>
      <c r="B763" s="3" t="s">
        <v>26</v>
      </c>
      <c r="C763" s="3" t="s">
        <v>72</v>
      </c>
      <c r="D763" s="3" t="s">
        <v>5041</v>
      </c>
      <c r="E763" s="3" t="s">
        <v>5042</v>
      </c>
      <c r="F763" s="3" t="s">
        <v>5043</v>
      </c>
      <c r="G763" s="3">
        <v>2022</v>
      </c>
      <c r="H763" s="3">
        <v>2021</v>
      </c>
      <c r="I763" s="4">
        <v>36858</v>
      </c>
      <c r="J763" s="3" t="s">
        <v>52</v>
      </c>
      <c r="K763" s="4">
        <v>34723.97</v>
      </c>
      <c r="L763" s="4">
        <v>23958</v>
      </c>
      <c r="M763" s="3" t="s">
        <v>52</v>
      </c>
      <c r="N763" s="4">
        <v>23103.27</v>
      </c>
      <c r="O763" s="4">
        <v>21586</v>
      </c>
      <c r="P763" s="3" t="s">
        <v>52</v>
      </c>
      <c r="Q763" s="4">
        <v>16635.61</v>
      </c>
      <c r="R763" s="3">
        <v>-87.631418949784802</v>
      </c>
      <c r="S763" s="3">
        <v>41.638490786941098</v>
      </c>
      <c r="T763" s="3" t="s">
        <v>5044</v>
      </c>
      <c r="U763" s="3" t="s">
        <v>191</v>
      </c>
      <c r="V763" s="3"/>
      <c r="W763" s="3"/>
      <c r="X763" s="3" t="s">
        <v>129</v>
      </c>
      <c r="Y763" s="3" t="s">
        <v>192</v>
      </c>
      <c r="Z763" s="3" t="s">
        <v>193</v>
      </c>
      <c r="AA763" s="8">
        <f>Table1[[#This Row],[2022 AV (BOR final)]]-Table1[[#This Row],[2021 AV (BOR final)]]</f>
        <v>-12900</v>
      </c>
      <c r="AB763" s="8">
        <f>Table1[[#This Row],[2023 AV (BOR final)]]-Table1[[#This Row],[2022 AV (BOR final)]]</f>
        <v>-2372</v>
      </c>
      <c r="AC763" s="8">
        <f>Table1[[#This Row],[2022 Tax Bill]]-Table1[[#This Row],[2021 Tax Bill]]</f>
        <v>-11620.7</v>
      </c>
      <c r="AD763" s="3">
        <f>COUNTIF(D:D,Table1[[#This Row],[Project Name]])</f>
        <v>1</v>
      </c>
      <c r="AE763" s="2">
        <f>IF(Table1[[#This Row],[Year Accepted]]=2022,Table1[[#This Row],[2021 AV (BOR final)]],Table1[[#This Row],[2022 AV (BOR final)]])</f>
        <v>36858</v>
      </c>
      <c r="AF763" s="2">
        <f>IF(Table1[[#This Row],[Year Accepted]]=2022,Table1[[#This Row],[2022 AV (BOR final)]],Table1[[#This Row],[2023 AV (BOR final)]])</f>
        <v>23958</v>
      </c>
      <c r="AG763" s="2">
        <f>IF(Table1[[#This Row],[Year Accepted]]=2022,Table1[[#This Row],[2021 Tax Bill]],Table1[[#This Row],[2022 Tax Bill]])</f>
        <v>34723.97</v>
      </c>
      <c r="AH763" s="2">
        <f>IF(Table1[[#This Row],[Year Accepted]]=2022,Table1[[#This Row],[2022 Tax Bill]],Table1[[#This Row],[2023 Tax Bill]])</f>
        <v>23103.27</v>
      </c>
    </row>
    <row r="764" spans="1:34" x14ac:dyDescent="0.25">
      <c r="A764" s="3" t="s">
        <v>25</v>
      </c>
      <c r="B764" s="3" t="s">
        <v>26</v>
      </c>
      <c r="C764" s="3" t="s">
        <v>72</v>
      </c>
      <c r="D764" s="3" t="s">
        <v>1997</v>
      </c>
      <c r="E764" s="3" t="s">
        <v>5032</v>
      </c>
      <c r="F764" s="3" t="s">
        <v>5033</v>
      </c>
      <c r="G764" s="3">
        <v>2022</v>
      </c>
      <c r="H764" s="3">
        <v>2021</v>
      </c>
      <c r="I764" s="4">
        <v>14380</v>
      </c>
      <c r="J764" s="3" t="s">
        <v>61</v>
      </c>
      <c r="K764" s="4">
        <v>13547.41</v>
      </c>
      <c r="L764" s="4">
        <v>14380</v>
      </c>
      <c r="M764" s="3" t="s">
        <v>61</v>
      </c>
      <c r="N764" s="4">
        <v>13867.04</v>
      </c>
      <c r="O764" s="4">
        <v>7700</v>
      </c>
      <c r="P764" s="3" t="s">
        <v>61</v>
      </c>
      <c r="Q764" s="4">
        <v>5934.24</v>
      </c>
      <c r="R764" s="3">
        <v>-87.630210925867999</v>
      </c>
      <c r="S764" s="3">
        <v>41.6388410706057</v>
      </c>
      <c r="T764" s="3" t="s">
        <v>5034</v>
      </c>
      <c r="U764" s="3" t="s">
        <v>191</v>
      </c>
      <c r="V764" s="3"/>
      <c r="W764" s="3"/>
      <c r="X764" s="3" t="s">
        <v>129</v>
      </c>
      <c r="Y764" s="3" t="s">
        <v>192</v>
      </c>
      <c r="Z764" s="3" t="s">
        <v>193</v>
      </c>
      <c r="AA764" s="8">
        <f>Table1[[#This Row],[2022 AV (BOR final)]]-Table1[[#This Row],[2021 AV (BOR final)]]</f>
        <v>0</v>
      </c>
      <c r="AB764" s="8">
        <f>Table1[[#This Row],[2023 AV (BOR final)]]-Table1[[#This Row],[2022 AV (BOR final)]]</f>
        <v>-6680</v>
      </c>
      <c r="AC764" s="8">
        <f>Table1[[#This Row],[2022 Tax Bill]]-Table1[[#This Row],[2021 Tax Bill]]</f>
        <v>319.63000000000102</v>
      </c>
      <c r="AD764" s="3">
        <f>COUNTIF(D:D,Table1[[#This Row],[Project Name]])</f>
        <v>4</v>
      </c>
      <c r="AE764" s="2">
        <f>IF(Table1[[#This Row],[Year Accepted]]=2022,Table1[[#This Row],[2021 AV (BOR final)]],Table1[[#This Row],[2022 AV (BOR final)]])</f>
        <v>14380</v>
      </c>
      <c r="AF764" s="2">
        <f>IF(Table1[[#This Row],[Year Accepted]]=2022,Table1[[#This Row],[2022 AV (BOR final)]],Table1[[#This Row],[2023 AV (BOR final)]])</f>
        <v>14380</v>
      </c>
      <c r="AG764" s="2">
        <f>IF(Table1[[#This Row],[Year Accepted]]=2022,Table1[[#This Row],[2021 Tax Bill]],Table1[[#This Row],[2022 Tax Bill]])</f>
        <v>13547.41</v>
      </c>
      <c r="AH764" s="2">
        <f>IF(Table1[[#This Row],[Year Accepted]]=2022,Table1[[#This Row],[2022 Tax Bill]],Table1[[#This Row],[2023 Tax Bill]])</f>
        <v>13867.04</v>
      </c>
    </row>
    <row r="765" spans="1:34" x14ac:dyDescent="0.25">
      <c r="A765" s="3" t="s">
        <v>25</v>
      </c>
      <c r="B765" s="3" t="s">
        <v>26</v>
      </c>
      <c r="C765" s="3" t="s">
        <v>72</v>
      </c>
      <c r="D765" s="3" t="s">
        <v>1997</v>
      </c>
      <c r="E765" s="3" t="s">
        <v>5140</v>
      </c>
      <c r="F765" s="3" t="s">
        <v>5141</v>
      </c>
      <c r="G765" s="3">
        <v>2022</v>
      </c>
      <c r="H765" s="3">
        <v>2021</v>
      </c>
      <c r="I765" s="4">
        <v>13913</v>
      </c>
      <c r="J765" s="3" t="s">
        <v>61</v>
      </c>
      <c r="K765" s="4">
        <v>13107.53</v>
      </c>
      <c r="L765" s="4">
        <v>13913</v>
      </c>
      <c r="M765" s="3" t="s">
        <v>61</v>
      </c>
      <c r="N765" s="4">
        <v>13416.49</v>
      </c>
      <c r="O765" s="4">
        <v>7486</v>
      </c>
      <c r="P765" s="3" t="s">
        <v>61</v>
      </c>
      <c r="Q765" s="4">
        <v>5769.19</v>
      </c>
      <c r="R765" s="3">
        <v>-87.630211541243796</v>
      </c>
      <c r="S765" s="3">
        <v>41.6387650034575</v>
      </c>
      <c r="T765" s="3" t="s">
        <v>5142</v>
      </c>
      <c r="U765" s="3" t="s">
        <v>191</v>
      </c>
      <c r="V765" s="3"/>
      <c r="W765" s="3"/>
      <c r="X765" s="3" t="s">
        <v>129</v>
      </c>
      <c r="Y765" s="3" t="s">
        <v>192</v>
      </c>
      <c r="Z765" s="3" t="s">
        <v>193</v>
      </c>
      <c r="AA765" s="8">
        <f>Table1[[#This Row],[2022 AV (BOR final)]]-Table1[[#This Row],[2021 AV (BOR final)]]</f>
        <v>0</v>
      </c>
      <c r="AB765" s="8">
        <f>Table1[[#This Row],[2023 AV (BOR final)]]-Table1[[#This Row],[2022 AV (BOR final)]]</f>
        <v>-6427</v>
      </c>
      <c r="AC765" s="8">
        <f>Table1[[#This Row],[2022 Tax Bill]]-Table1[[#This Row],[2021 Tax Bill]]</f>
        <v>308.95999999999913</v>
      </c>
      <c r="AD765" s="3">
        <f>COUNTIF(D:D,Table1[[#This Row],[Project Name]])</f>
        <v>4</v>
      </c>
      <c r="AE765" s="2">
        <f>IF(Table1[[#This Row],[Year Accepted]]=2022,Table1[[#This Row],[2021 AV (BOR final)]],Table1[[#This Row],[2022 AV (BOR final)]])</f>
        <v>13913</v>
      </c>
      <c r="AF765" s="2">
        <f>IF(Table1[[#This Row],[Year Accepted]]=2022,Table1[[#This Row],[2022 AV (BOR final)]],Table1[[#This Row],[2023 AV (BOR final)]])</f>
        <v>13913</v>
      </c>
      <c r="AG765" s="2">
        <f>IF(Table1[[#This Row],[Year Accepted]]=2022,Table1[[#This Row],[2021 Tax Bill]],Table1[[#This Row],[2022 Tax Bill]])</f>
        <v>13107.53</v>
      </c>
      <c r="AH765" s="2">
        <f>IF(Table1[[#This Row],[Year Accepted]]=2022,Table1[[#This Row],[2022 Tax Bill]],Table1[[#This Row],[2023 Tax Bill]])</f>
        <v>13416.49</v>
      </c>
    </row>
    <row r="766" spans="1:34" x14ac:dyDescent="0.25">
      <c r="A766" s="3" t="s">
        <v>25</v>
      </c>
      <c r="B766" s="3" t="s">
        <v>26</v>
      </c>
      <c r="C766" s="3" t="s">
        <v>72</v>
      </c>
      <c r="D766" s="3" t="s">
        <v>1997</v>
      </c>
      <c r="E766" s="3" t="s">
        <v>2758</v>
      </c>
      <c r="F766" s="3" t="s">
        <v>2759</v>
      </c>
      <c r="G766" s="3">
        <v>2022</v>
      </c>
      <c r="H766" s="3">
        <v>2021</v>
      </c>
      <c r="I766" s="4">
        <v>13913</v>
      </c>
      <c r="J766" s="3" t="s">
        <v>61</v>
      </c>
      <c r="K766" s="4">
        <v>13107.53</v>
      </c>
      <c r="L766" s="4">
        <v>13913</v>
      </c>
      <c r="M766" s="3" t="s">
        <v>61</v>
      </c>
      <c r="N766" s="4">
        <v>13416.49</v>
      </c>
      <c r="O766" s="4">
        <v>7486</v>
      </c>
      <c r="P766" s="3" t="s">
        <v>61</v>
      </c>
      <c r="Q766" s="4">
        <v>5769.19</v>
      </c>
      <c r="R766" s="3">
        <v>-87.630209841649901</v>
      </c>
      <c r="S766" s="3">
        <v>41.638697872726297</v>
      </c>
      <c r="T766" s="3" t="s">
        <v>2760</v>
      </c>
      <c r="U766" s="3" t="s">
        <v>191</v>
      </c>
      <c r="V766" s="3"/>
      <c r="W766" s="3"/>
      <c r="X766" s="3" t="s">
        <v>129</v>
      </c>
      <c r="Y766" s="3" t="s">
        <v>192</v>
      </c>
      <c r="Z766" s="3" t="s">
        <v>193</v>
      </c>
      <c r="AA766" s="8">
        <f>Table1[[#This Row],[2022 AV (BOR final)]]-Table1[[#This Row],[2021 AV (BOR final)]]</f>
        <v>0</v>
      </c>
      <c r="AB766" s="8">
        <f>Table1[[#This Row],[2023 AV (BOR final)]]-Table1[[#This Row],[2022 AV (BOR final)]]</f>
        <v>-6427</v>
      </c>
      <c r="AC766" s="8">
        <f>Table1[[#This Row],[2022 Tax Bill]]-Table1[[#This Row],[2021 Tax Bill]]</f>
        <v>308.95999999999913</v>
      </c>
      <c r="AD766" s="3">
        <f>COUNTIF(D:D,Table1[[#This Row],[Project Name]])</f>
        <v>4</v>
      </c>
      <c r="AE766" s="2">
        <f>IF(Table1[[#This Row],[Year Accepted]]=2022,Table1[[#This Row],[2021 AV (BOR final)]],Table1[[#This Row],[2022 AV (BOR final)]])</f>
        <v>13913</v>
      </c>
      <c r="AF766" s="2">
        <f>IF(Table1[[#This Row],[Year Accepted]]=2022,Table1[[#This Row],[2022 AV (BOR final)]],Table1[[#This Row],[2023 AV (BOR final)]])</f>
        <v>13913</v>
      </c>
      <c r="AG766" s="2">
        <f>IF(Table1[[#This Row],[Year Accepted]]=2022,Table1[[#This Row],[2021 Tax Bill]],Table1[[#This Row],[2022 Tax Bill]])</f>
        <v>13107.53</v>
      </c>
      <c r="AH766" s="2">
        <f>IF(Table1[[#This Row],[Year Accepted]]=2022,Table1[[#This Row],[2022 Tax Bill]],Table1[[#This Row],[2023 Tax Bill]])</f>
        <v>13416.49</v>
      </c>
    </row>
    <row r="767" spans="1:34" x14ac:dyDescent="0.25">
      <c r="A767" s="3" t="s">
        <v>25</v>
      </c>
      <c r="B767" s="3" t="s">
        <v>26</v>
      </c>
      <c r="C767" s="3" t="s">
        <v>72</v>
      </c>
      <c r="D767" s="3" t="s">
        <v>1997</v>
      </c>
      <c r="E767" s="3" t="s">
        <v>1998</v>
      </c>
      <c r="F767" s="3" t="s">
        <v>1999</v>
      </c>
      <c r="G767" s="3">
        <v>2022</v>
      </c>
      <c r="H767" s="3">
        <v>2021</v>
      </c>
      <c r="I767" s="4">
        <v>13913</v>
      </c>
      <c r="J767" s="3" t="s">
        <v>61</v>
      </c>
      <c r="K767" s="4">
        <v>13107.53</v>
      </c>
      <c r="L767" s="4">
        <v>13913</v>
      </c>
      <c r="M767" s="3" t="s">
        <v>61</v>
      </c>
      <c r="N767" s="4">
        <v>13416.49</v>
      </c>
      <c r="O767" s="4">
        <v>7486</v>
      </c>
      <c r="P767" s="3" t="s">
        <v>61</v>
      </c>
      <c r="Q767" s="4">
        <v>5769.19</v>
      </c>
      <c r="R767" s="3">
        <v>-87.630210886364594</v>
      </c>
      <c r="S767" s="3">
        <v>41.638628515455302</v>
      </c>
      <c r="T767" s="3" t="s">
        <v>2000</v>
      </c>
      <c r="U767" s="3" t="s">
        <v>191</v>
      </c>
      <c r="V767" s="3"/>
      <c r="W767" s="3"/>
      <c r="X767" s="3" t="s">
        <v>129</v>
      </c>
      <c r="Y767" s="3" t="s">
        <v>192</v>
      </c>
      <c r="Z767" s="3" t="s">
        <v>193</v>
      </c>
      <c r="AA767" s="8">
        <f>Table1[[#This Row],[2022 AV (BOR final)]]-Table1[[#This Row],[2021 AV (BOR final)]]</f>
        <v>0</v>
      </c>
      <c r="AB767" s="8">
        <f>Table1[[#This Row],[2023 AV (BOR final)]]-Table1[[#This Row],[2022 AV (BOR final)]]</f>
        <v>-6427</v>
      </c>
      <c r="AC767" s="8">
        <f>Table1[[#This Row],[2022 Tax Bill]]-Table1[[#This Row],[2021 Tax Bill]]</f>
        <v>308.95999999999913</v>
      </c>
      <c r="AD767" s="3">
        <f>COUNTIF(D:D,Table1[[#This Row],[Project Name]])</f>
        <v>4</v>
      </c>
      <c r="AE767" s="2">
        <f>IF(Table1[[#This Row],[Year Accepted]]=2022,Table1[[#This Row],[2021 AV (BOR final)]],Table1[[#This Row],[2022 AV (BOR final)]])</f>
        <v>13913</v>
      </c>
      <c r="AF767" s="2">
        <f>IF(Table1[[#This Row],[Year Accepted]]=2022,Table1[[#This Row],[2022 AV (BOR final)]],Table1[[#This Row],[2023 AV (BOR final)]])</f>
        <v>13913</v>
      </c>
      <c r="AG767" s="2">
        <f>IF(Table1[[#This Row],[Year Accepted]]=2022,Table1[[#This Row],[2021 Tax Bill]],Table1[[#This Row],[2022 Tax Bill]])</f>
        <v>13107.53</v>
      </c>
      <c r="AH767" s="2">
        <f>IF(Table1[[#This Row],[Year Accepted]]=2022,Table1[[#This Row],[2022 Tax Bill]],Table1[[#This Row],[2023 Tax Bill]])</f>
        <v>13416.49</v>
      </c>
    </row>
    <row r="768" spans="1:34" x14ac:dyDescent="0.25">
      <c r="A768" s="3" t="s">
        <v>25</v>
      </c>
      <c r="B768" s="3" t="s">
        <v>26</v>
      </c>
      <c r="C768" s="3" t="s">
        <v>72</v>
      </c>
      <c r="D768" s="3" t="s">
        <v>4534</v>
      </c>
      <c r="E768" s="3" t="s">
        <v>4535</v>
      </c>
      <c r="F768" s="3" t="s">
        <v>4536</v>
      </c>
      <c r="G768" s="3">
        <v>2022</v>
      </c>
      <c r="H768" s="3">
        <v>2021</v>
      </c>
      <c r="I768" s="4">
        <v>53699</v>
      </c>
      <c r="J768" s="3" t="s">
        <v>61</v>
      </c>
      <c r="K768" s="4">
        <v>50589.68</v>
      </c>
      <c r="L768" s="4">
        <v>34904</v>
      </c>
      <c r="M768" s="3" t="s">
        <v>61</v>
      </c>
      <c r="N768" s="4">
        <v>33658.82</v>
      </c>
      <c r="O768" s="4">
        <v>30162</v>
      </c>
      <c r="P768" s="3" t="s">
        <v>61</v>
      </c>
      <c r="Q768" s="4">
        <v>23244.880000000001</v>
      </c>
      <c r="R768" s="3">
        <v>-87.630210527694203</v>
      </c>
      <c r="S768" s="3">
        <v>41.638453832645702</v>
      </c>
      <c r="T768" s="3" t="s">
        <v>4537</v>
      </c>
      <c r="U768" s="3" t="s">
        <v>191</v>
      </c>
      <c r="V768" s="3"/>
      <c r="W768" s="3"/>
      <c r="X768" s="3" t="s">
        <v>129</v>
      </c>
      <c r="Y768" s="3" t="s">
        <v>192</v>
      </c>
      <c r="Z768" s="3" t="s">
        <v>193</v>
      </c>
      <c r="AA768" s="8">
        <f>Table1[[#This Row],[2022 AV (BOR final)]]-Table1[[#This Row],[2021 AV (BOR final)]]</f>
        <v>-18795</v>
      </c>
      <c r="AB768" s="8">
        <f>Table1[[#This Row],[2023 AV (BOR final)]]-Table1[[#This Row],[2022 AV (BOR final)]]</f>
        <v>-4742</v>
      </c>
      <c r="AC768" s="8">
        <f>Table1[[#This Row],[2022 Tax Bill]]-Table1[[#This Row],[2021 Tax Bill]]</f>
        <v>-16930.86</v>
      </c>
      <c r="AD768" s="3">
        <f>COUNTIF(D:D,Table1[[#This Row],[Project Name]])</f>
        <v>1</v>
      </c>
      <c r="AE768" s="2">
        <f>IF(Table1[[#This Row],[Year Accepted]]=2022,Table1[[#This Row],[2021 AV (BOR final)]],Table1[[#This Row],[2022 AV (BOR final)]])</f>
        <v>53699</v>
      </c>
      <c r="AF768" s="2">
        <f>IF(Table1[[#This Row],[Year Accepted]]=2022,Table1[[#This Row],[2022 AV (BOR final)]],Table1[[#This Row],[2023 AV (BOR final)]])</f>
        <v>34904</v>
      </c>
      <c r="AG768" s="2">
        <f>IF(Table1[[#This Row],[Year Accepted]]=2022,Table1[[#This Row],[2021 Tax Bill]],Table1[[#This Row],[2022 Tax Bill]])</f>
        <v>50589.68</v>
      </c>
      <c r="AH768" s="2">
        <f>IF(Table1[[#This Row],[Year Accepted]]=2022,Table1[[#This Row],[2022 Tax Bill]],Table1[[#This Row],[2023 Tax Bill]])</f>
        <v>33658.82</v>
      </c>
    </row>
    <row r="769" spans="1:34" x14ac:dyDescent="0.25">
      <c r="A769" s="3" t="s">
        <v>25</v>
      </c>
      <c r="B769" s="3" t="s">
        <v>26</v>
      </c>
      <c r="C769" s="3" t="s">
        <v>72</v>
      </c>
      <c r="D769" s="3" t="s">
        <v>2463</v>
      </c>
      <c r="E769" s="3" t="s">
        <v>2464</v>
      </c>
      <c r="F769" s="3" t="s">
        <v>2465</v>
      </c>
      <c r="G769" s="3">
        <v>2022</v>
      </c>
      <c r="H769" s="3">
        <v>2021</v>
      </c>
      <c r="I769" s="4">
        <v>37026</v>
      </c>
      <c r="J769" s="3" t="s">
        <v>52</v>
      </c>
      <c r="K769" s="4">
        <v>34882.1</v>
      </c>
      <c r="L769" s="4">
        <v>24067</v>
      </c>
      <c r="M769" s="3" t="s">
        <v>52</v>
      </c>
      <c r="N769" s="4">
        <v>23208.49</v>
      </c>
      <c r="O769" s="4">
        <v>20106</v>
      </c>
      <c r="P769" s="3" t="s">
        <v>52</v>
      </c>
      <c r="Q769" s="4">
        <v>15495.05</v>
      </c>
      <c r="R769" s="3">
        <v>-87.629692264226406</v>
      </c>
      <c r="S769" s="3">
        <v>41.637307433519801</v>
      </c>
      <c r="T769" s="3" t="s">
        <v>2466</v>
      </c>
      <c r="U769" s="3" t="s">
        <v>191</v>
      </c>
      <c r="V769" s="3"/>
      <c r="W769" s="3"/>
      <c r="X769" s="3" t="s">
        <v>129</v>
      </c>
      <c r="Y769" s="3" t="s">
        <v>192</v>
      </c>
      <c r="Z769" s="3" t="s">
        <v>193</v>
      </c>
      <c r="AA769" s="8">
        <f>Table1[[#This Row],[2022 AV (BOR final)]]-Table1[[#This Row],[2021 AV (BOR final)]]</f>
        <v>-12959</v>
      </c>
      <c r="AB769" s="8">
        <f>Table1[[#This Row],[2023 AV (BOR final)]]-Table1[[#This Row],[2022 AV (BOR final)]]</f>
        <v>-3961</v>
      </c>
      <c r="AC769" s="8">
        <f>Table1[[#This Row],[2022 Tax Bill]]-Table1[[#This Row],[2021 Tax Bill]]</f>
        <v>-11673.609999999997</v>
      </c>
      <c r="AD769" s="3">
        <f>COUNTIF(D:D,Table1[[#This Row],[Project Name]])</f>
        <v>1</v>
      </c>
      <c r="AE769" s="2">
        <f>IF(Table1[[#This Row],[Year Accepted]]=2022,Table1[[#This Row],[2021 AV (BOR final)]],Table1[[#This Row],[2022 AV (BOR final)]])</f>
        <v>37026</v>
      </c>
      <c r="AF769" s="2">
        <f>IF(Table1[[#This Row],[Year Accepted]]=2022,Table1[[#This Row],[2022 AV (BOR final)]],Table1[[#This Row],[2023 AV (BOR final)]])</f>
        <v>24067</v>
      </c>
      <c r="AG769" s="2">
        <f>IF(Table1[[#This Row],[Year Accepted]]=2022,Table1[[#This Row],[2021 Tax Bill]],Table1[[#This Row],[2022 Tax Bill]])</f>
        <v>34882.1</v>
      </c>
      <c r="AH769" s="2">
        <f>IF(Table1[[#This Row],[Year Accepted]]=2022,Table1[[#This Row],[2022 Tax Bill]],Table1[[#This Row],[2023 Tax Bill]])</f>
        <v>23208.49</v>
      </c>
    </row>
    <row r="770" spans="1:34" x14ac:dyDescent="0.25">
      <c r="A770" s="3" t="s">
        <v>25</v>
      </c>
      <c r="B770" s="3" t="s">
        <v>26</v>
      </c>
      <c r="C770" s="3" t="s">
        <v>72</v>
      </c>
      <c r="D770" s="3" t="s">
        <v>4640</v>
      </c>
      <c r="E770" s="3" t="s">
        <v>5303</v>
      </c>
      <c r="F770" s="3" t="s">
        <v>5304</v>
      </c>
      <c r="G770" s="3">
        <v>2022</v>
      </c>
      <c r="H770" s="3">
        <v>2021</v>
      </c>
      <c r="I770" s="4">
        <v>51679</v>
      </c>
      <c r="J770" s="3" t="s">
        <v>52</v>
      </c>
      <c r="K770" s="4">
        <v>48686.78</v>
      </c>
      <c r="L770" s="4">
        <v>33591</v>
      </c>
      <c r="M770" s="3" t="s">
        <v>52</v>
      </c>
      <c r="N770" s="4">
        <v>32392.6</v>
      </c>
      <c r="O770" s="4">
        <v>32823</v>
      </c>
      <c r="P770" s="3" t="s">
        <v>52</v>
      </c>
      <c r="Q770" s="4">
        <v>25295.52</v>
      </c>
      <c r="R770" s="3">
        <v>-87.628478818770802</v>
      </c>
      <c r="S770" s="3">
        <v>41.638737432060402</v>
      </c>
      <c r="T770" s="3" t="s">
        <v>5305</v>
      </c>
      <c r="U770" s="3" t="s">
        <v>191</v>
      </c>
      <c r="V770" s="3"/>
      <c r="W770" s="3"/>
      <c r="X770" s="3" t="s">
        <v>129</v>
      </c>
      <c r="Y770" s="3" t="s">
        <v>192</v>
      </c>
      <c r="Z770" s="3" t="s">
        <v>193</v>
      </c>
      <c r="AA770" s="8">
        <f>Table1[[#This Row],[2022 AV (BOR final)]]-Table1[[#This Row],[2021 AV (BOR final)]]</f>
        <v>-18088</v>
      </c>
      <c r="AB770" s="8">
        <f>Table1[[#This Row],[2023 AV (BOR final)]]-Table1[[#This Row],[2022 AV (BOR final)]]</f>
        <v>-768</v>
      </c>
      <c r="AC770" s="8">
        <f>Table1[[#This Row],[2022 Tax Bill]]-Table1[[#This Row],[2021 Tax Bill]]</f>
        <v>-16294.18</v>
      </c>
      <c r="AD770" s="3">
        <f>COUNTIF(D:D,Table1[[#This Row],[Project Name]])</f>
        <v>2</v>
      </c>
      <c r="AE770" s="2">
        <f>IF(Table1[[#This Row],[Year Accepted]]=2022,Table1[[#This Row],[2021 AV (BOR final)]],Table1[[#This Row],[2022 AV (BOR final)]])</f>
        <v>51679</v>
      </c>
      <c r="AF770" s="2">
        <f>IF(Table1[[#This Row],[Year Accepted]]=2022,Table1[[#This Row],[2022 AV (BOR final)]],Table1[[#This Row],[2023 AV (BOR final)]])</f>
        <v>33591</v>
      </c>
      <c r="AG770" s="2">
        <f>IF(Table1[[#This Row],[Year Accepted]]=2022,Table1[[#This Row],[2021 Tax Bill]],Table1[[#This Row],[2022 Tax Bill]])</f>
        <v>48686.78</v>
      </c>
      <c r="AH770" s="2">
        <f>IF(Table1[[#This Row],[Year Accepted]]=2022,Table1[[#This Row],[2022 Tax Bill]],Table1[[#This Row],[2023 Tax Bill]])</f>
        <v>32392.6</v>
      </c>
    </row>
    <row r="771" spans="1:34" x14ac:dyDescent="0.25">
      <c r="A771" s="3" t="s">
        <v>25</v>
      </c>
      <c r="B771" s="3" t="s">
        <v>26</v>
      </c>
      <c r="C771" s="3" t="s">
        <v>72</v>
      </c>
      <c r="D771" s="3" t="s">
        <v>4640</v>
      </c>
      <c r="E771" s="3" t="s">
        <v>4637</v>
      </c>
      <c r="F771" s="3" t="s">
        <v>4638</v>
      </c>
      <c r="G771" s="3">
        <v>2022</v>
      </c>
      <c r="H771" s="3">
        <v>2021</v>
      </c>
      <c r="I771" s="4">
        <v>52824</v>
      </c>
      <c r="J771" s="3" t="s">
        <v>52</v>
      </c>
      <c r="K771" s="4">
        <v>49765.46</v>
      </c>
      <c r="L771" s="4">
        <v>52824</v>
      </c>
      <c r="M771" s="3" t="s">
        <v>52</v>
      </c>
      <c r="N771" s="4">
        <v>50939.6</v>
      </c>
      <c r="O771" s="4">
        <v>33717</v>
      </c>
      <c r="P771" s="3" t="s">
        <v>52</v>
      </c>
      <c r="Q771" s="4">
        <v>25984.61</v>
      </c>
      <c r="R771" s="3">
        <v>-87.628477497662203</v>
      </c>
      <c r="S771" s="3">
        <v>41.638455540740701</v>
      </c>
      <c r="T771" s="3" t="s">
        <v>4639</v>
      </c>
      <c r="U771" s="3" t="s">
        <v>191</v>
      </c>
      <c r="V771" s="3"/>
      <c r="W771" s="3"/>
      <c r="X771" s="3" t="s">
        <v>129</v>
      </c>
      <c r="Y771" s="3" t="s">
        <v>192</v>
      </c>
      <c r="Z771" s="3" t="s">
        <v>193</v>
      </c>
      <c r="AA771" s="8">
        <f>Table1[[#This Row],[2022 AV (BOR final)]]-Table1[[#This Row],[2021 AV (BOR final)]]</f>
        <v>0</v>
      </c>
      <c r="AB771" s="8">
        <f>Table1[[#This Row],[2023 AV (BOR final)]]-Table1[[#This Row],[2022 AV (BOR final)]]</f>
        <v>-19107</v>
      </c>
      <c r="AC771" s="8">
        <f>Table1[[#This Row],[2022 Tax Bill]]-Table1[[#This Row],[2021 Tax Bill]]</f>
        <v>1174.1399999999994</v>
      </c>
      <c r="AD771" s="3">
        <f>COUNTIF(D:D,Table1[[#This Row],[Project Name]])</f>
        <v>2</v>
      </c>
      <c r="AE771" s="2">
        <f>IF(Table1[[#This Row],[Year Accepted]]=2022,Table1[[#This Row],[2021 AV (BOR final)]],Table1[[#This Row],[2022 AV (BOR final)]])</f>
        <v>52824</v>
      </c>
      <c r="AF771" s="2">
        <f>IF(Table1[[#This Row],[Year Accepted]]=2022,Table1[[#This Row],[2022 AV (BOR final)]],Table1[[#This Row],[2023 AV (BOR final)]])</f>
        <v>52824</v>
      </c>
      <c r="AG771" s="2">
        <f>IF(Table1[[#This Row],[Year Accepted]]=2022,Table1[[#This Row],[2021 Tax Bill]],Table1[[#This Row],[2022 Tax Bill]])</f>
        <v>49765.46</v>
      </c>
      <c r="AH771" s="2">
        <f>IF(Table1[[#This Row],[Year Accepted]]=2022,Table1[[#This Row],[2022 Tax Bill]],Table1[[#This Row],[2023 Tax Bill]])</f>
        <v>50939.6</v>
      </c>
    </row>
    <row r="772" spans="1:34" x14ac:dyDescent="0.25">
      <c r="A772" s="3" t="s">
        <v>25</v>
      </c>
      <c r="B772" s="3" t="s">
        <v>71</v>
      </c>
      <c r="C772" s="3" t="s">
        <v>72</v>
      </c>
      <c r="D772" s="3" t="s">
        <v>2658</v>
      </c>
      <c r="E772" s="3" t="s">
        <v>2659</v>
      </c>
      <c r="F772" s="3" t="s">
        <v>2660</v>
      </c>
      <c r="G772" s="3">
        <v>2022</v>
      </c>
      <c r="H772" s="3">
        <v>2021</v>
      </c>
      <c r="I772" s="4">
        <v>69409</v>
      </c>
      <c r="J772" s="3" t="s">
        <v>126</v>
      </c>
      <c r="K772" s="4">
        <v>65389.89</v>
      </c>
      <c r="L772" s="4">
        <v>45115</v>
      </c>
      <c r="M772" s="3" t="s">
        <v>126</v>
      </c>
      <c r="N772" s="4">
        <v>43505.57</v>
      </c>
      <c r="O772" s="4">
        <v>28390</v>
      </c>
      <c r="P772" s="3" t="s">
        <v>126</v>
      </c>
      <c r="Q772" s="4">
        <v>21879.23</v>
      </c>
      <c r="R772" s="3">
        <v>-87.618135829702297</v>
      </c>
      <c r="S772" s="3">
        <v>41.644315626828899</v>
      </c>
      <c r="T772" s="3" t="s">
        <v>2661</v>
      </c>
      <c r="U772" s="3" t="s">
        <v>191</v>
      </c>
      <c r="V772" s="3"/>
      <c r="W772" s="3"/>
      <c r="X772" s="3" t="s">
        <v>129</v>
      </c>
      <c r="Y772" s="3" t="s">
        <v>192</v>
      </c>
      <c r="Z772" s="3" t="s">
        <v>193</v>
      </c>
      <c r="AA772" s="8">
        <f>Table1[[#This Row],[2022 AV (BOR final)]]-Table1[[#This Row],[2021 AV (BOR final)]]</f>
        <v>-24294</v>
      </c>
      <c r="AB772" s="8">
        <f>Table1[[#This Row],[2023 AV (BOR final)]]-Table1[[#This Row],[2022 AV (BOR final)]]</f>
        <v>-16725</v>
      </c>
      <c r="AC772" s="8">
        <f>Table1[[#This Row],[2022 Tax Bill]]-Table1[[#This Row],[2021 Tax Bill]]</f>
        <v>-21884.32</v>
      </c>
      <c r="AD772" s="3">
        <f>COUNTIF(D:D,Table1[[#This Row],[Project Name]])</f>
        <v>1</v>
      </c>
      <c r="AE772" s="2">
        <f>IF(Table1[[#This Row],[Year Accepted]]=2022,Table1[[#This Row],[2021 AV (BOR final)]],Table1[[#This Row],[2022 AV (BOR final)]])</f>
        <v>69409</v>
      </c>
      <c r="AF772" s="2">
        <f>IF(Table1[[#This Row],[Year Accepted]]=2022,Table1[[#This Row],[2022 AV (BOR final)]],Table1[[#This Row],[2023 AV (BOR final)]])</f>
        <v>45115</v>
      </c>
      <c r="AG772" s="2">
        <f>IF(Table1[[#This Row],[Year Accepted]]=2022,Table1[[#This Row],[2021 Tax Bill]],Table1[[#This Row],[2022 Tax Bill]])</f>
        <v>65389.89</v>
      </c>
      <c r="AH772" s="2">
        <f>IF(Table1[[#This Row],[Year Accepted]]=2022,Table1[[#This Row],[2022 Tax Bill]],Table1[[#This Row],[2023 Tax Bill]])</f>
        <v>43505.57</v>
      </c>
    </row>
    <row r="773" spans="1:34" x14ac:dyDescent="0.25">
      <c r="A773" s="3" t="s">
        <v>25</v>
      </c>
      <c r="B773" s="3" t="s">
        <v>26</v>
      </c>
      <c r="C773" s="3" t="s">
        <v>1933</v>
      </c>
      <c r="D773" s="3" t="s">
        <v>3737</v>
      </c>
      <c r="E773" s="3" t="s">
        <v>3738</v>
      </c>
      <c r="F773" s="3" t="s">
        <v>3739</v>
      </c>
      <c r="G773" s="3">
        <v>2022</v>
      </c>
      <c r="H773" s="3">
        <v>2021</v>
      </c>
      <c r="I773" s="4">
        <v>14742</v>
      </c>
      <c r="J773" s="3" t="s">
        <v>61</v>
      </c>
      <c r="K773" s="4">
        <v>13888.46</v>
      </c>
      <c r="L773" s="4">
        <v>9582</v>
      </c>
      <c r="M773" s="3" t="s">
        <v>61</v>
      </c>
      <c r="N773" s="4">
        <v>9240.19</v>
      </c>
      <c r="O773" s="4">
        <v>6902</v>
      </c>
      <c r="P773" s="3" t="s">
        <v>61</v>
      </c>
      <c r="Q773" s="4">
        <v>5319.25</v>
      </c>
      <c r="R773" s="3">
        <v>-87.619451208123493</v>
      </c>
      <c r="S773" s="3">
        <v>41.633841406759899</v>
      </c>
      <c r="T773" s="3" t="s">
        <v>3740</v>
      </c>
      <c r="U773" s="3" t="s">
        <v>191</v>
      </c>
      <c r="V773" s="3"/>
      <c r="W773" s="3"/>
      <c r="X773" s="3" t="s">
        <v>129</v>
      </c>
      <c r="Y773" s="3" t="s">
        <v>192</v>
      </c>
      <c r="Z773" s="3" t="s">
        <v>193</v>
      </c>
      <c r="AA773" s="8">
        <f>Table1[[#This Row],[2022 AV (BOR final)]]-Table1[[#This Row],[2021 AV (BOR final)]]</f>
        <v>-5160</v>
      </c>
      <c r="AB773" s="8">
        <f>Table1[[#This Row],[2023 AV (BOR final)]]-Table1[[#This Row],[2022 AV (BOR final)]]</f>
        <v>-2680</v>
      </c>
      <c r="AC773" s="8">
        <f>Table1[[#This Row],[2022 Tax Bill]]-Table1[[#This Row],[2021 Tax Bill]]</f>
        <v>-4648.2699999999986</v>
      </c>
      <c r="AD773" s="3">
        <f>COUNTIF(D:D,Table1[[#This Row],[Project Name]])</f>
        <v>1</v>
      </c>
      <c r="AE773" s="2">
        <f>IF(Table1[[#This Row],[Year Accepted]]=2022,Table1[[#This Row],[2021 AV (BOR final)]],Table1[[#This Row],[2022 AV (BOR final)]])</f>
        <v>14742</v>
      </c>
      <c r="AF773" s="2">
        <f>IF(Table1[[#This Row],[Year Accepted]]=2022,Table1[[#This Row],[2022 AV (BOR final)]],Table1[[#This Row],[2023 AV (BOR final)]])</f>
        <v>9582</v>
      </c>
      <c r="AG773" s="2">
        <f>IF(Table1[[#This Row],[Year Accepted]]=2022,Table1[[#This Row],[2021 Tax Bill]],Table1[[#This Row],[2022 Tax Bill]])</f>
        <v>13888.46</v>
      </c>
      <c r="AH773" s="2">
        <f>IF(Table1[[#This Row],[Year Accepted]]=2022,Table1[[#This Row],[2022 Tax Bill]],Table1[[#This Row],[2023 Tax Bill]])</f>
        <v>9240.19</v>
      </c>
    </row>
    <row r="774" spans="1:34" x14ac:dyDescent="0.25">
      <c r="A774" s="3" t="s">
        <v>25</v>
      </c>
      <c r="B774" s="3" t="s">
        <v>26</v>
      </c>
      <c r="C774" s="3" t="s">
        <v>72</v>
      </c>
      <c r="D774" s="3" t="s">
        <v>5133</v>
      </c>
      <c r="E774" s="3" t="s">
        <v>5134</v>
      </c>
      <c r="F774" s="3" t="s">
        <v>5135</v>
      </c>
      <c r="G774" s="3">
        <v>2022</v>
      </c>
      <c r="H774" s="3">
        <v>2021</v>
      </c>
      <c r="I774" s="4">
        <v>52028</v>
      </c>
      <c r="J774" s="3" t="s">
        <v>52</v>
      </c>
      <c r="K774" s="4">
        <v>38791.980000000003</v>
      </c>
      <c r="L774" s="4">
        <v>52028</v>
      </c>
      <c r="M774" s="3" t="s">
        <v>52</v>
      </c>
      <c r="N774" s="4">
        <v>41184.870000000003</v>
      </c>
      <c r="O774" s="4">
        <v>36896</v>
      </c>
      <c r="P774" s="3" t="s">
        <v>52</v>
      </c>
      <c r="Q774" s="4">
        <v>23040.16</v>
      </c>
      <c r="R774" s="3">
        <v>-87.564903844721698</v>
      </c>
      <c r="S774" s="3">
        <v>41.629765174449602</v>
      </c>
      <c r="T774" s="3" t="s">
        <v>5136</v>
      </c>
      <c r="U774" s="3" t="s">
        <v>78</v>
      </c>
      <c r="V774" s="3"/>
      <c r="W774" s="3"/>
      <c r="X774" s="3" t="s">
        <v>79</v>
      </c>
      <c r="Y774" s="3" t="s">
        <v>80</v>
      </c>
      <c r="Z774" s="3" t="s">
        <v>71</v>
      </c>
      <c r="AA774" s="8">
        <f>Table1[[#This Row],[2022 AV (BOR final)]]-Table1[[#This Row],[2021 AV (BOR final)]]</f>
        <v>0</v>
      </c>
      <c r="AB774" s="8">
        <f>Table1[[#This Row],[2023 AV (BOR final)]]-Table1[[#This Row],[2022 AV (BOR final)]]</f>
        <v>-15132</v>
      </c>
      <c r="AC774" s="8">
        <f>Table1[[#This Row],[2022 Tax Bill]]-Table1[[#This Row],[2021 Tax Bill]]</f>
        <v>2392.8899999999994</v>
      </c>
      <c r="AD774" s="3">
        <f>COUNTIF(D:D,Table1[[#This Row],[Project Name]])</f>
        <v>1</v>
      </c>
      <c r="AE774" s="2">
        <f>IF(Table1[[#This Row],[Year Accepted]]=2022,Table1[[#This Row],[2021 AV (BOR final)]],Table1[[#This Row],[2022 AV (BOR final)]])</f>
        <v>52028</v>
      </c>
      <c r="AF774" s="2">
        <f>IF(Table1[[#This Row],[Year Accepted]]=2022,Table1[[#This Row],[2022 AV (BOR final)]],Table1[[#This Row],[2023 AV (BOR final)]])</f>
        <v>52028</v>
      </c>
      <c r="AG774" s="2">
        <f>IF(Table1[[#This Row],[Year Accepted]]=2022,Table1[[#This Row],[2021 Tax Bill]],Table1[[#This Row],[2022 Tax Bill]])</f>
        <v>38791.980000000003</v>
      </c>
      <c r="AH774" s="2">
        <f>IF(Table1[[#This Row],[Year Accepted]]=2022,Table1[[#This Row],[2022 Tax Bill]],Table1[[#This Row],[2023 Tax Bill]])</f>
        <v>41184.870000000003</v>
      </c>
    </row>
    <row r="775" spans="1:34" x14ac:dyDescent="0.25">
      <c r="A775" s="3" t="s">
        <v>25</v>
      </c>
      <c r="B775" s="3" t="s">
        <v>71</v>
      </c>
      <c r="C775" s="3" t="s">
        <v>72</v>
      </c>
      <c r="D775" s="3" t="s">
        <v>4228</v>
      </c>
      <c r="E775" s="3" t="s">
        <v>4229</v>
      </c>
      <c r="F775" s="3" t="s">
        <v>4230</v>
      </c>
      <c r="G775" s="3">
        <v>2022</v>
      </c>
      <c r="H775" s="3">
        <v>2021</v>
      </c>
      <c r="I775" s="4">
        <v>219217</v>
      </c>
      <c r="J775" s="3" t="s">
        <v>76</v>
      </c>
      <c r="K775" s="4">
        <v>163448.32000000001</v>
      </c>
      <c r="L775" s="4">
        <v>142384</v>
      </c>
      <c r="M775" s="3" t="s">
        <v>76</v>
      </c>
      <c r="N775" s="4">
        <v>112709.98</v>
      </c>
      <c r="O775" s="4">
        <v>221962</v>
      </c>
      <c r="P775" s="3" t="s">
        <v>76</v>
      </c>
      <c r="Q775" s="4">
        <v>138607.41</v>
      </c>
      <c r="R775" s="3">
        <v>-87.572296631711794</v>
      </c>
      <c r="S775" s="3">
        <v>41.621513613637497</v>
      </c>
      <c r="T775" s="3" t="s">
        <v>4231</v>
      </c>
      <c r="U775" s="3" t="s">
        <v>78</v>
      </c>
      <c r="V775" s="3"/>
      <c r="W775" s="3"/>
      <c r="X775" s="3" t="s">
        <v>79</v>
      </c>
      <c r="Y775" s="3" t="s">
        <v>80</v>
      </c>
      <c r="Z775" s="3" t="s">
        <v>71</v>
      </c>
      <c r="AA775" s="8">
        <f>Table1[[#This Row],[2022 AV (BOR final)]]-Table1[[#This Row],[2021 AV (BOR final)]]</f>
        <v>-76833</v>
      </c>
      <c r="AB775" s="8">
        <f>Table1[[#This Row],[2023 AV (BOR final)]]-Table1[[#This Row],[2022 AV (BOR final)]]</f>
        <v>79578</v>
      </c>
      <c r="AC775" s="8">
        <f>Table1[[#This Row],[2022 Tax Bill]]-Table1[[#This Row],[2021 Tax Bill]]</f>
        <v>-50738.340000000011</v>
      </c>
      <c r="AD775" s="3">
        <f>COUNTIF(D:D,Table1[[#This Row],[Project Name]])</f>
        <v>1</v>
      </c>
      <c r="AE775" s="2">
        <f>IF(Table1[[#This Row],[Year Accepted]]=2022,Table1[[#This Row],[2021 AV (BOR final)]],Table1[[#This Row],[2022 AV (BOR final)]])</f>
        <v>219217</v>
      </c>
      <c r="AF775" s="2">
        <f>IF(Table1[[#This Row],[Year Accepted]]=2022,Table1[[#This Row],[2022 AV (BOR final)]],Table1[[#This Row],[2023 AV (BOR final)]])</f>
        <v>142384</v>
      </c>
      <c r="AG775" s="2">
        <f>IF(Table1[[#This Row],[Year Accepted]]=2022,Table1[[#This Row],[2021 Tax Bill]],Table1[[#This Row],[2022 Tax Bill]])</f>
        <v>163448.32000000001</v>
      </c>
      <c r="AH775" s="2">
        <f>IF(Table1[[#This Row],[Year Accepted]]=2022,Table1[[#This Row],[2022 Tax Bill]],Table1[[#This Row],[2023 Tax Bill]])</f>
        <v>112709.98</v>
      </c>
    </row>
    <row r="776" spans="1:34" x14ac:dyDescent="0.25">
      <c r="A776" s="3" t="s">
        <v>25</v>
      </c>
      <c r="B776" s="3" t="s">
        <v>71</v>
      </c>
      <c r="C776" s="3" t="s">
        <v>72</v>
      </c>
      <c r="D776" s="3" t="s">
        <v>4088</v>
      </c>
      <c r="E776" s="3" t="s">
        <v>4089</v>
      </c>
      <c r="F776" s="3" t="s">
        <v>4090</v>
      </c>
      <c r="G776" s="3">
        <v>2022</v>
      </c>
      <c r="H776" s="3">
        <v>2021</v>
      </c>
      <c r="I776" s="4">
        <v>100990</v>
      </c>
      <c r="J776" s="3" t="s">
        <v>76</v>
      </c>
      <c r="K776" s="4">
        <v>75298.27</v>
      </c>
      <c r="L776" s="4">
        <v>65626</v>
      </c>
      <c r="M776" s="3" t="s">
        <v>76</v>
      </c>
      <c r="N776" s="4">
        <v>51949.07</v>
      </c>
      <c r="O776" s="4">
        <v>11276</v>
      </c>
      <c r="P776" s="3" t="s">
        <v>203</v>
      </c>
      <c r="Q776" s="4">
        <v>7041.5</v>
      </c>
      <c r="R776" s="3">
        <v>-87.570198024693497</v>
      </c>
      <c r="S776" s="3">
        <v>41.621660476337198</v>
      </c>
      <c r="T776" s="3" t="s">
        <v>4091</v>
      </c>
      <c r="U776" s="3" t="s">
        <v>78</v>
      </c>
      <c r="V776" s="3"/>
      <c r="W776" s="3"/>
      <c r="X776" s="3" t="s">
        <v>79</v>
      </c>
      <c r="Y776" s="3" t="s">
        <v>80</v>
      </c>
      <c r="Z776" s="3" t="s">
        <v>71</v>
      </c>
      <c r="AA776" s="8">
        <f>Table1[[#This Row],[2022 AV (BOR final)]]-Table1[[#This Row],[2021 AV (BOR final)]]</f>
        <v>-35364</v>
      </c>
      <c r="AB776" s="8">
        <f>Table1[[#This Row],[2023 AV (BOR final)]]-Table1[[#This Row],[2022 AV (BOR final)]]</f>
        <v>-54350</v>
      </c>
      <c r="AC776" s="8">
        <f>Table1[[#This Row],[2022 Tax Bill]]-Table1[[#This Row],[2021 Tax Bill]]</f>
        <v>-23349.200000000004</v>
      </c>
      <c r="AD776" s="3">
        <f>COUNTIF(D:D,Table1[[#This Row],[Project Name]])</f>
        <v>1</v>
      </c>
      <c r="AE776" s="2">
        <f>IF(Table1[[#This Row],[Year Accepted]]=2022,Table1[[#This Row],[2021 AV (BOR final)]],Table1[[#This Row],[2022 AV (BOR final)]])</f>
        <v>100990</v>
      </c>
      <c r="AF776" s="2">
        <f>IF(Table1[[#This Row],[Year Accepted]]=2022,Table1[[#This Row],[2022 AV (BOR final)]],Table1[[#This Row],[2023 AV (BOR final)]])</f>
        <v>65626</v>
      </c>
      <c r="AG776" s="2">
        <f>IF(Table1[[#This Row],[Year Accepted]]=2022,Table1[[#This Row],[2021 Tax Bill]],Table1[[#This Row],[2022 Tax Bill]])</f>
        <v>75298.27</v>
      </c>
      <c r="AH776" s="2">
        <f>IF(Table1[[#This Row],[Year Accepted]]=2022,Table1[[#This Row],[2022 Tax Bill]],Table1[[#This Row],[2023 Tax Bill]])</f>
        <v>51949.07</v>
      </c>
    </row>
    <row r="777" spans="1:34" x14ac:dyDescent="0.25">
      <c r="A777" s="3" t="s">
        <v>25</v>
      </c>
      <c r="B777" s="3" t="s">
        <v>71</v>
      </c>
      <c r="C777" s="3" t="s">
        <v>72</v>
      </c>
      <c r="D777" s="3" t="s">
        <v>3373</v>
      </c>
      <c r="E777" s="3" t="s">
        <v>3374</v>
      </c>
      <c r="F777" s="3" t="s">
        <v>3375</v>
      </c>
      <c r="G777" s="3">
        <v>2022</v>
      </c>
      <c r="H777" s="3">
        <v>2021</v>
      </c>
      <c r="I777" s="4">
        <v>116987</v>
      </c>
      <c r="J777" s="3" t="s">
        <v>76</v>
      </c>
      <c r="K777" s="4">
        <v>87225.59</v>
      </c>
      <c r="L777" s="4">
        <v>75999</v>
      </c>
      <c r="M777" s="3" t="s">
        <v>76</v>
      </c>
      <c r="N777" s="4">
        <v>60160.11</v>
      </c>
      <c r="O777" s="4">
        <v>97246</v>
      </c>
      <c r="P777" s="3" t="s">
        <v>76</v>
      </c>
      <c r="Q777" s="4">
        <v>60726.66</v>
      </c>
      <c r="R777" s="3">
        <v>-87.570665468170503</v>
      </c>
      <c r="S777" s="3">
        <v>41.621652675104301</v>
      </c>
      <c r="T777" s="3" t="s">
        <v>3376</v>
      </c>
      <c r="U777" s="3" t="s">
        <v>78</v>
      </c>
      <c r="V777" s="3"/>
      <c r="W777" s="3"/>
      <c r="X777" s="3" t="s">
        <v>79</v>
      </c>
      <c r="Y777" s="3" t="s">
        <v>80</v>
      </c>
      <c r="Z777" s="3" t="s">
        <v>71</v>
      </c>
      <c r="AA777" s="8">
        <f>Table1[[#This Row],[2022 AV (BOR final)]]-Table1[[#This Row],[2021 AV (BOR final)]]</f>
        <v>-40988</v>
      </c>
      <c r="AB777" s="8">
        <f>Table1[[#This Row],[2023 AV (BOR final)]]-Table1[[#This Row],[2022 AV (BOR final)]]</f>
        <v>21247</v>
      </c>
      <c r="AC777" s="8">
        <f>Table1[[#This Row],[2022 Tax Bill]]-Table1[[#This Row],[2021 Tax Bill]]</f>
        <v>-27065.479999999996</v>
      </c>
      <c r="AD777" s="3">
        <f>COUNTIF(D:D,Table1[[#This Row],[Project Name]])</f>
        <v>1</v>
      </c>
      <c r="AE777" s="2">
        <f>IF(Table1[[#This Row],[Year Accepted]]=2022,Table1[[#This Row],[2021 AV (BOR final)]],Table1[[#This Row],[2022 AV (BOR final)]])</f>
        <v>116987</v>
      </c>
      <c r="AF777" s="2">
        <f>IF(Table1[[#This Row],[Year Accepted]]=2022,Table1[[#This Row],[2022 AV (BOR final)]],Table1[[#This Row],[2023 AV (BOR final)]])</f>
        <v>75999</v>
      </c>
      <c r="AG777" s="2">
        <f>IF(Table1[[#This Row],[Year Accepted]]=2022,Table1[[#This Row],[2021 Tax Bill]],Table1[[#This Row],[2022 Tax Bill]])</f>
        <v>87225.59</v>
      </c>
      <c r="AH777" s="2">
        <f>IF(Table1[[#This Row],[Year Accepted]]=2022,Table1[[#This Row],[2022 Tax Bill]],Table1[[#This Row],[2023 Tax Bill]])</f>
        <v>60160.11</v>
      </c>
    </row>
    <row r="778" spans="1:34" x14ac:dyDescent="0.25">
      <c r="A778" s="3" t="s">
        <v>25</v>
      </c>
      <c r="B778" s="3" t="s">
        <v>71</v>
      </c>
      <c r="C778" s="3" t="s">
        <v>72</v>
      </c>
      <c r="D778" s="3" t="s">
        <v>1231</v>
      </c>
      <c r="E778" s="3" t="s">
        <v>1232</v>
      </c>
      <c r="F778" s="3" t="s">
        <v>1233</v>
      </c>
      <c r="G778" s="3">
        <v>2022</v>
      </c>
      <c r="H778" s="3">
        <v>2021</v>
      </c>
      <c r="I778" s="4">
        <v>253941</v>
      </c>
      <c r="J778" s="3" t="s">
        <v>76</v>
      </c>
      <c r="K778" s="4">
        <v>189338.61</v>
      </c>
      <c r="L778" s="4">
        <v>164877</v>
      </c>
      <c r="M778" s="3" t="s">
        <v>76</v>
      </c>
      <c r="N778" s="4">
        <v>130515.31</v>
      </c>
      <c r="O778" s="4">
        <v>415264</v>
      </c>
      <c r="P778" s="3" t="s">
        <v>76</v>
      </c>
      <c r="Q778" s="4">
        <v>259317.7</v>
      </c>
      <c r="R778" s="3">
        <v>-87.5723688796391</v>
      </c>
      <c r="S778" s="3">
        <v>41.620040816245499</v>
      </c>
      <c r="T778" s="3" t="s">
        <v>1234</v>
      </c>
      <c r="U778" s="3" t="s">
        <v>78</v>
      </c>
      <c r="V778" s="3"/>
      <c r="W778" s="3"/>
      <c r="X778" s="3" t="s">
        <v>79</v>
      </c>
      <c r="Y778" s="3" t="s">
        <v>80</v>
      </c>
      <c r="Z778" s="3" t="s">
        <v>71</v>
      </c>
      <c r="AA778" s="8">
        <f>Table1[[#This Row],[2022 AV (BOR final)]]-Table1[[#This Row],[2021 AV (BOR final)]]</f>
        <v>-89064</v>
      </c>
      <c r="AB778" s="8">
        <f>Table1[[#This Row],[2023 AV (BOR final)]]-Table1[[#This Row],[2022 AV (BOR final)]]</f>
        <v>250387</v>
      </c>
      <c r="AC778" s="8">
        <f>Table1[[#This Row],[2022 Tax Bill]]-Table1[[#This Row],[2021 Tax Bill]]</f>
        <v>-58823.299999999988</v>
      </c>
      <c r="AD778" s="3">
        <f>COUNTIF(D:D,Table1[[#This Row],[Project Name]])</f>
        <v>1</v>
      </c>
      <c r="AE778" s="2">
        <f>IF(Table1[[#This Row],[Year Accepted]]=2022,Table1[[#This Row],[2021 AV (BOR final)]],Table1[[#This Row],[2022 AV (BOR final)]])</f>
        <v>253941</v>
      </c>
      <c r="AF778" s="2">
        <f>IF(Table1[[#This Row],[Year Accepted]]=2022,Table1[[#This Row],[2022 AV (BOR final)]],Table1[[#This Row],[2023 AV (BOR final)]])</f>
        <v>164877</v>
      </c>
      <c r="AG778" s="2">
        <f>IF(Table1[[#This Row],[Year Accepted]]=2022,Table1[[#This Row],[2021 Tax Bill]],Table1[[#This Row],[2022 Tax Bill]])</f>
        <v>189338.61</v>
      </c>
      <c r="AH778" s="2">
        <f>IF(Table1[[#This Row],[Year Accepted]]=2022,Table1[[#This Row],[2022 Tax Bill]],Table1[[#This Row],[2023 Tax Bill]])</f>
        <v>130515.31</v>
      </c>
    </row>
    <row r="779" spans="1:34" x14ac:dyDescent="0.25">
      <c r="A779" s="3" t="s">
        <v>25</v>
      </c>
      <c r="B779" s="3" t="s">
        <v>71</v>
      </c>
      <c r="C779" s="3" t="s">
        <v>1933</v>
      </c>
      <c r="D779" s="3" t="s">
        <v>2645</v>
      </c>
      <c r="E779" s="3" t="s">
        <v>2646</v>
      </c>
      <c r="F779" s="3" t="s">
        <v>2647</v>
      </c>
      <c r="G779" s="3">
        <v>2022</v>
      </c>
      <c r="H779" s="3">
        <v>2021</v>
      </c>
      <c r="I779" s="4">
        <v>121013</v>
      </c>
      <c r="J779" s="3" t="s">
        <v>76</v>
      </c>
      <c r="K779" s="4">
        <v>90227.41</v>
      </c>
      <c r="L779" s="4">
        <v>78658</v>
      </c>
      <c r="M779" s="3" t="s">
        <v>76</v>
      </c>
      <c r="N779" s="4">
        <v>62264.92</v>
      </c>
      <c r="O779" s="4">
        <v>133167</v>
      </c>
      <c r="P779" s="3" t="s">
        <v>76</v>
      </c>
      <c r="Q779" s="4">
        <v>83158.149999999994</v>
      </c>
      <c r="R779" s="3">
        <v>-87.570652702839595</v>
      </c>
      <c r="S779" s="3">
        <v>41.620041639493301</v>
      </c>
      <c r="T779" s="3" t="s">
        <v>2648</v>
      </c>
      <c r="U779" s="3" t="s">
        <v>78</v>
      </c>
      <c r="V779" s="3"/>
      <c r="W779" s="3"/>
      <c r="X779" s="3" t="s">
        <v>79</v>
      </c>
      <c r="Y779" s="3" t="s">
        <v>80</v>
      </c>
      <c r="Z779" s="3" t="s">
        <v>71</v>
      </c>
      <c r="AA779" s="8">
        <f>Table1[[#This Row],[2022 AV (BOR final)]]-Table1[[#This Row],[2021 AV (BOR final)]]</f>
        <v>-42355</v>
      </c>
      <c r="AB779" s="8">
        <f>Table1[[#This Row],[2023 AV (BOR final)]]-Table1[[#This Row],[2022 AV (BOR final)]]</f>
        <v>54509</v>
      </c>
      <c r="AC779" s="8">
        <f>Table1[[#This Row],[2022 Tax Bill]]-Table1[[#This Row],[2021 Tax Bill]]</f>
        <v>-27962.490000000005</v>
      </c>
      <c r="AD779" s="3">
        <f>COUNTIF(D:D,Table1[[#This Row],[Project Name]])</f>
        <v>1</v>
      </c>
      <c r="AE779" s="2">
        <f>IF(Table1[[#This Row],[Year Accepted]]=2022,Table1[[#This Row],[2021 AV (BOR final)]],Table1[[#This Row],[2022 AV (BOR final)]])</f>
        <v>121013</v>
      </c>
      <c r="AF779" s="2">
        <f>IF(Table1[[#This Row],[Year Accepted]]=2022,Table1[[#This Row],[2022 AV (BOR final)]],Table1[[#This Row],[2023 AV (BOR final)]])</f>
        <v>78658</v>
      </c>
      <c r="AG779" s="2">
        <f>IF(Table1[[#This Row],[Year Accepted]]=2022,Table1[[#This Row],[2021 Tax Bill]],Table1[[#This Row],[2022 Tax Bill]])</f>
        <v>90227.41</v>
      </c>
      <c r="AH779" s="2">
        <f>IF(Table1[[#This Row],[Year Accepted]]=2022,Table1[[#This Row],[2022 Tax Bill]],Table1[[#This Row],[2023 Tax Bill]])</f>
        <v>62264.92</v>
      </c>
    </row>
    <row r="780" spans="1:34" x14ac:dyDescent="0.25">
      <c r="A780" s="3" t="s">
        <v>25</v>
      </c>
      <c r="B780" s="3" t="s">
        <v>26</v>
      </c>
      <c r="C780" s="3" t="s">
        <v>72</v>
      </c>
      <c r="D780" s="3" t="s">
        <v>5119</v>
      </c>
      <c r="E780" s="3" t="s">
        <v>5120</v>
      </c>
      <c r="F780" s="3" t="s">
        <v>5121</v>
      </c>
      <c r="G780" s="3">
        <v>2022</v>
      </c>
      <c r="H780" s="3">
        <v>2021</v>
      </c>
      <c r="I780" s="4">
        <v>103344</v>
      </c>
      <c r="J780" s="3" t="s">
        <v>76</v>
      </c>
      <c r="K780" s="4">
        <v>77053.320000000007</v>
      </c>
      <c r="L780" s="4">
        <v>67161</v>
      </c>
      <c r="M780" s="3" t="s">
        <v>76</v>
      </c>
      <c r="N780" s="4">
        <v>53164.2</v>
      </c>
      <c r="O780" s="4">
        <v>30332</v>
      </c>
      <c r="P780" s="3" t="s">
        <v>76</v>
      </c>
      <c r="Q780" s="4">
        <v>18941.169999999998</v>
      </c>
      <c r="R780" s="3">
        <v>-87.571554759097197</v>
      </c>
      <c r="S780" s="3">
        <v>41.6188400673106</v>
      </c>
      <c r="T780" s="3" t="s">
        <v>5122</v>
      </c>
      <c r="U780" s="3" t="s">
        <v>78</v>
      </c>
      <c r="V780" s="3"/>
      <c r="W780" s="3"/>
      <c r="X780" s="3" t="s">
        <v>79</v>
      </c>
      <c r="Y780" s="3" t="s">
        <v>80</v>
      </c>
      <c r="Z780" s="3" t="s">
        <v>71</v>
      </c>
      <c r="AA780" s="8">
        <f>Table1[[#This Row],[2022 AV (BOR final)]]-Table1[[#This Row],[2021 AV (BOR final)]]</f>
        <v>-36183</v>
      </c>
      <c r="AB780" s="8">
        <f>Table1[[#This Row],[2023 AV (BOR final)]]-Table1[[#This Row],[2022 AV (BOR final)]]</f>
        <v>-36829</v>
      </c>
      <c r="AC780" s="8">
        <f>Table1[[#This Row],[2022 Tax Bill]]-Table1[[#This Row],[2021 Tax Bill]]</f>
        <v>-23889.12000000001</v>
      </c>
      <c r="AD780" s="3">
        <f>COUNTIF(D:D,Table1[[#This Row],[Project Name]])</f>
        <v>1</v>
      </c>
      <c r="AE780" s="2">
        <f>IF(Table1[[#This Row],[Year Accepted]]=2022,Table1[[#This Row],[2021 AV (BOR final)]],Table1[[#This Row],[2022 AV (BOR final)]])</f>
        <v>103344</v>
      </c>
      <c r="AF780" s="2">
        <f>IF(Table1[[#This Row],[Year Accepted]]=2022,Table1[[#This Row],[2022 AV (BOR final)]],Table1[[#This Row],[2023 AV (BOR final)]])</f>
        <v>67161</v>
      </c>
      <c r="AG780" s="2">
        <f>IF(Table1[[#This Row],[Year Accepted]]=2022,Table1[[#This Row],[2021 Tax Bill]],Table1[[#This Row],[2022 Tax Bill]])</f>
        <v>77053.320000000007</v>
      </c>
      <c r="AH780" s="2">
        <f>IF(Table1[[#This Row],[Year Accepted]]=2022,Table1[[#This Row],[2022 Tax Bill]],Table1[[#This Row],[2023 Tax Bill]])</f>
        <v>53164.2</v>
      </c>
    </row>
    <row r="781" spans="1:34" x14ac:dyDescent="0.25">
      <c r="A781" s="3" t="s">
        <v>25</v>
      </c>
      <c r="B781" s="3" t="s">
        <v>71</v>
      </c>
      <c r="C781" s="3" t="s">
        <v>72</v>
      </c>
      <c r="D781" s="3" t="s">
        <v>73</v>
      </c>
      <c r="E781" s="3" t="s">
        <v>74</v>
      </c>
      <c r="F781" s="3" t="s">
        <v>75</v>
      </c>
      <c r="G781" s="3">
        <v>2022</v>
      </c>
      <c r="H781" s="3">
        <v>2021</v>
      </c>
      <c r="I781" s="4">
        <v>97362</v>
      </c>
      <c r="J781" s="3" t="s">
        <v>76</v>
      </c>
      <c r="K781" s="4">
        <v>72593.179999999993</v>
      </c>
      <c r="L781" s="4">
        <v>63273</v>
      </c>
      <c r="M781" s="3" t="s">
        <v>76</v>
      </c>
      <c r="N781" s="4">
        <v>50086.31</v>
      </c>
      <c r="O781" s="4">
        <v>30332</v>
      </c>
      <c r="P781" s="3" t="s">
        <v>76</v>
      </c>
      <c r="Q781" s="4">
        <v>18941.169999999998</v>
      </c>
      <c r="R781" s="3">
        <v>-87.570647690215694</v>
      </c>
      <c r="S781" s="3">
        <v>41.618851771183998</v>
      </c>
      <c r="T781" s="3" t="s">
        <v>77</v>
      </c>
      <c r="U781" s="3" t="s">
        <v>78</v>
      </c>
      <c r="V781" s="3"/>
      <c r="W781" s="3"/>
      <c r="X781" s="3" t="s">
        <v>79</v>
      </c>
      <c r="Y781" s="3" t="s">
        <v>80</v>
      </c>
      <c r="Z781" s="3" t="s">
        <v>71</v>
      </c>
      <c r="AA781" s="8">
        <f>Table1[[#This Row],[2022 AV (BOR final)]]-Table1[[#This Row],[2021 AV (BOR final)]]</f>
        <v>-34089</v>
      </c>
      <c r="AB781" s="8">
        <f>Table1[[#This Row],[2023 AV (BOR final)]]-Table1[[#This Row],[2022 AV (BOR final)]]</f>
        <v>-32941</v>
      </c>
      <c r="AC781" s="8">
        <f>Table1[[#This Row],[2022 Tax Bill]]-Table1[[#This Row],[2021 Tax Bill]]</f>
        <v>-22506.869999999995</v>
      </c>
      <c r="AD781" s="3">
        <f>COUNTIF(D:D,Table1[[#This Row],[Project Name]])</f>
        <v>1</v>
      </c>
      <c r="AE781" s="2">
        <f>IF(Table1[[#This Row],[Year Accepted]]=2022,Table1[[#This Row],[2021 AV (BOR final)]],Table1[[#This Row],[2022 AV (BOR final)]])</f>
        <v>97362</v>
      </c>
      <c r="AF781" s="2">
        <f>IF(Table1[[#This Row],[Year Accepted]]=2022,Table1[[#This Row],[2022 AV (BOR final)]],Table1[[#This Row],[2023 AV (BOR final)]])</f>
        <v>63273</v>
      </c>
      <c r="AG781" s="2">
        <f>IF(Table1[[#This Row],[Year Accepted]]=2022,Table1[[#This Row],[2021 Tax Bill]],Table1[[#This Row],[2022 Tax Bill]])</f>
        <v>72593.179999999993</v>
      </c>
      <c r="AH781" s="2">
        <f>IF(Table1[[#This Row],[Year Accepted]]=2022,Table1[[#This Row],[2022 Tax Bill]],Table1[[#This Row],[2023 Tax Bill]])</f>
        <v>50086.31</v>
      </c>
    </row>
    <row r="782" spans="1:34" x14ac:dyDescent="0.25">
      <c r="A782" s="3" t="s">
        <v>25</v>
      </c>
      <c r="B782" s="3" t="s">
        <v>71</v>
      </c>
      <c r="C782" s="3" t="s">
        <v>1933</v>
      </c>
      <c r="D782" s="3" t="s">
        <v>1934</v>
      </c>
      <c r="E782" s="3" t="s">
        <v>1935</v>
      </c>
      <c r="F782" s="3" t="s">
        <v>1936</v>
      </c>
      <c r="G782" s="3">
        <v>2022</v>
      </c>
      <c r="H782" s="3">
        <v>2021</v>
      </c>
      <c r="I782" s="4">
        <v>630000</v>
      </c>
      <c r="J782" s="3" t="s">
        <v>43</v>
      </c>
      <c r="K782" s="4">
        <v>543844.18999999994</v>
      </c>
      <c r="L782" s="4">
        <v>409500</v>
      </c>
      <c r="M782" s="3" t="s">
        <v>43</v>
      </c>
      <c r="N782" s="4">
        <v>372513.92</v>
      </c>
      <c r="O782" s="4">
        <v>347088</v>
      </c>
      <c r="P782" s="3" t="s">
        <v>43</v>
      </c>
      <c r="Q782" s="4">
        <v>249125.56</v>
      </c>
      <c r="R782" s="3">
        <v>-87.564968020474296</v>
      </c>
      <c r="S782" s="3">
        <v>41.596893274368398</v>
      </c>
      <c r="T782" s="3" t="s">
        <v>1937</v>
      </c>
      <c r="U782" s="3" t="s">
        <v>78</v>
      </c>
      <c r="V782" s="3"/>
      <c r="W782" s="3"/>
      <c r="X782" s="3" t="s">
        <v>79</v>
      </c>
      <c r="Y782" s="3" t="s">
        <v>143</v>
      </c>
      <c r="Z782" s="3" t="s">
        <v>144</v>
      </c>
      <c r="AA782" s="8">
        <f>Table1[[#This Row],[2022 AV (BOR final)]]-Table1[[#This Row],[2021 AV (BOR final)]]</f>
        <v>-220500</v>
      </c>
      <c r="AB782" s="8">
        <f>Table1[[#This Row],[2023 AV (BOR final)]]-Table1[[#This Row],[2022 AV (BOR final)]]</f>
        <v>-62412</v>
      </c>
      <c r="AC782" s="8">
        <f>Table1[[#This Row],[2022 Tax Bill]]-Table1[[#This Row],[2021 Tax Bill]]</f>
        <v>-171330.26999999996</v>
      </c>
      <c r="AD782" s="3">
        <f>COUNTIF(D:D,Table1[[#This Row],[Project Name]])</f>
        <v>1</v>
      </c>
      <c r="AE782" s="2">
        <f>IF(Table1[[#This Row],[Year Accepted]]=2022,Table1[[#This Row],[2021 AV (BOR final)]],Table1[[#This Row],[2022 AV (BOR final)]])</f>
        <v>630000</v>
      </c>
      <c r="AF782" s="2">
        <f>IF(Table1[[#This Row],[Year Accepted]]=2022,Table1[[#This Row],[2022 AV (BOR final)]],Table1[[#This Row],[2023 AV (BOR final)]])</f>
        <v>409500</v>
      </c>
      <c r="AG782" s="2">
        <f>IF(Table1[[#This Row],[Year Accepted]]=2022,Table1[[#This Row],[2021 Tax Bill]],Table1[[#This Row],[2022 Tax Bill]])</f>
        <v>543844.18999999994</v>
      </c>
      <c r="AH782" s="2">
        <f>IF(Table1[[#This Row],[Year Accepted]]=2022,Table1[[#This Row],[2022 Tax Bill]],Table1[[#This Row],[2023 Tax Bill]])</f>
        <v>372513.92</v>
      </c>
    </row>
    <row r="783" spans="1:34" x14ac:dyDescent="0.25">
      <c r="A783" s="3" t="s">
        <v>25</v>
      </c>
      <c r="B783" s="3" t="s">
        <v>26</v>
      </c>
      <c r="C783" s="3" t="s">
        <v>72</v>
      </c>
      <c r="D783" s="3" t="s">
        <v>3445</v>
      </c>
      <c r="E783" s="3" t="s">
        <v>5147</v>
      </c>
      <c r="F783" s="3" t="s">
        <v>5148</v>
      </c>
      <c r="G783" s="3">
        <v>2022</v>
      </c>
      <c r="H783" s="3">
        <v>2021</v>
      </c>
      <c r="I783" s="4">
        <v>180672</v>
      </c>
      <c r="J783" s="3" t="s">
        <v>197</v>
      </c>
      <c r="K783" s="4">
        <v>159729.45000000001</v>
      </c>
      <c r="L783" s="4">
        <v>117435</v>
      </c>
      <c r="M783" s="3" t="s">
        <v>197</v>
      </c>
      <c r="N783" s="4">
        <v>106828.36</v>
      </c>
      <c r="O783" s="4">
        <v>77538</v>
      </c>
      <c r="P783" s="3" t="s">
        <v>197</v>
      </c>
      <c r="Q783" s="4">
        <v>55653.61</v>
      </c>
      <c r="R783" s="3">
        <v>-87.562980680486802</v>
      </c>
      <c r="S783" s="3">
        <v>41.594546104419102</v>
      </c>
      <c r="T783" s="3" t="s">
        <v>5149</v>
      </c>
      <c r="U783" s="3" t="s">
        <v>78</v>
      </c>
      <c r="V783" s="3"/>
      <c r="W783" s="3"/>
      <c r="X783" s="3" t="s">
        <v>79</v>
      </c>
      <c r="Y783" s="3" t="s">
        <v>143</v>
      </c>
      <c r="Z783" s="3" t="s">
        <v>144</v>
      </c>
      <c r="AA783" s="8">
        <f>Table1[[#This Row],[2022 AV (BOR final)]]-Table1[[#This Row],[2021 AV (BOR final)]]</f>
        <v>-63237</v>
      </c>
      <c r="AB783" s="8">
        <f>Table1[[#This Row],[2023 AV (BOR final)]]-Table1[[#This Row],[2022 AV (BOR final)]]</f>
        <v>-39897</v>
      </c>
      <c r="AC783" s="8">
        <f>Table1[[#This Row],[2022 Tax Bill]]-Table1[[#This Row],[2021 Tax Bill]]</f>
        <v>-52901.090000000011</v>
      </c>
      <c r="AD783" s="3">
        <f>COUNTIF(D:D,Table1[[#This Row],[Project Name]])</f>
        <v>2</v>
      </c>
      <c r="AE783" s="2">
        <f>IF(Table1[[#This Row],[Year Accepted]]=2022,Table1[[#This Row],[2021 AV (BOR final)]],Table1[[#This Row],[2022 AV (BOR final)]])</f>
        <v>180672</v>
      </c>
      <c r="AF783" s="2">
        <f>IF(Table1[[#This Row],[Year Accepted]]=2022,Table1[[#This Row],[2022 AV (BOR final)]],Table1[[#This Row],[2023 AV (BOR final)]])</f>
        <v>117435</v>
      </c>
      <c r="AG783" s="2">
        <f>IF(Table1[[#This Row],[Year Accepted]]=2022,Table1[[#This Row],[2021 Tax Bill]],Table1[[#This Row],[2022 Tax Bill]])</f>
        <v>159729.45000000001</v>
      </c>
      <c r="AH783" s="2">
        <f>IF(Table1[[#This Row],[Year Accepted]]=2022,Table1[[#This Row],[2022 Tax Bill]],Table1[[#This Row],[2023 Tax Bill]])</f>
        <v>106828.36</v>
      </c>
    </row>
    <row r="784" spans="1:34" x14ac:dyDescent="0.25">
      <c r="A784" s="3" t="s">
        <v>25</v>
      </c>
      <c r="B784" s="3" t="s">
        <v>26</v>
      </c>
      <c r="C784" s="3" t="s">
        <v>72</v>
      </c>
      <c r="D784" s="3" t="s">
        <v>3445</v>
      </c>
      <c r="E784" s="3" t="s">
        <v>3446</v>
      </c>
      <c r="F784" s="3" t="s">
        <v>3447</v>
      </c>
      <c r="G784" s="3">
        <v>2022</v>
      </c>
      <c r="H784" s="3">
        <v>2021</v>
      </c>
      <c r="I784" s="4">
        <v>314361</v>
      </c>
      <c r="J784" s="3" t="s">
        <v>197</v>
      </c>
      <c r="K784" s="4">
        <v>277921.90000000002</v>
      </c>
      <c r="L784" s="4">
        <v>204332</v>
      </c>
      <c r="M784" s="3" t="s">
        <v>197</v>
      </c>
      <c r="N784" s="4">
        <v>185876.59</v>
      </c>
      <c r="O784" s="4">
        <v>133759</v>
      </c>
      <c r="P784" s="3" t="s">
        <v>197</v>
      </c>
      <c r="Q784" s="4">
        <v>96006.63</v>
      </c>
      <c r="R784" s="3">
        <v>-87.562498504115297</v>
      </c>
      <c r="S784" s="3">
        <v>41.594327564169902</v>
      </c>
      <c r="T784" s="3" t="s">
        <v>3448</v>
      </c>
      <c r="U784" s="3" t="s">
        <v>78</v>
      </c>
      <c r="V784" s="3"/>
      <c r="W784" s="3"/>
      <c r="X784" s="3" t="s">
        <v>79</v>
      </c>
      <c r="Y784" s="3" t="s">
        <v>143</v>
      </c>
      <c r="Z784" s="3" t="s">
        <v>144</v>
      </c>
      <c r="AA784" s="8">
        <f>Table1[[#This Row],[2022 AV (BOR final)]]-Table1[[#This Row],[2021 AV (BOR final)]]</f>
        <v>-110029</v>
      </c>
      <c r="AB784" s="8">
        <f>Table1[[#This Row],[2023 AV (BOR final)]]-Table1[[#This Row],[2022 AV (BOR final)]]</f>
        <v>-70573</v>
      </c>
      <c r="AC784" s="8">
        <f>Table1[[#This Row],[2022 Tax Bill]]-Table1[[#This Row],[2021 Tax Bill]]</f>
        <v>-92045.310000000027</v>
      </c>
      <c r="AD784" s="3">
        <f>COUNTIF(D:D,Table1[[#This Row],[Project Name]])</f>
        <v>2</v>
      </c>
      <c r="AE784" s="2">
        <f>IF(Table1[[#This Row],[Year Accepted]]=2022,Table1[[#This Row],[2021 AV (BOR final)]],Table1[[#This Row],[2022 AV (BOR final)]])</f>
        <v>314361</v>
      </c>
      <c r="AF784" s="2">
        <f>IF(Table1[[#This Row],[Year Accepted]]=2022,Table1[[#This Row],[2022 AV (BOR final)]],Table1[[#This Row],[2023 AV (BOR final)]])</f>
        <v>204332</v>
      </c>
      <c r="AG784" s="2">
        <f>IF(Table1[[#This Row],[Year Accepted]]=2022,Table1[[#This Row],[2021 Tax Bill]],Table1[[#This Row],[2022 Tax Bill]])</f>
        <v>277921.90000000002</v>
      </c>
      <c r="AH784" s="2">
        <f>IF(Table1[[#This Row],[Year Accepted]]=2022,Table1[[#This Row],[2022 Tax Bill]],Table1[[#This Row],[2023 Tax Bill]])</f>
        <v>185876.59</v>
      </c>
    </row>
    <row r="785" spans="1:34" x14ac:dyDescent="0.25">
      <c r="A785" s="3" t="s">
        <v>25</v>
      </c>
      <c r="B785" s="3" t="s">
        <v>26</v>
      </c>
      <c r="C785" s="3" t="s">
        <v>72</v>
      </c>
      <c r="D785" s="3" t="s">
        <v>5253</v>
      </c>
      <c r="E785" s="3" t="s">
        <v>5254</v>
      </c>
      <c r="F785" s="3" t="s">
        <v>5255</v>
      </c>
      <c r="G785" s="3">
        <v>2022</v>
      </c>
      <c r="H785" s="3">
        <v>2021</v>
      </c>
      <c r="I785" s="4">
        <v>45723</v>
      </c>
      <c r="J785" s="3" t="s">
        <v>52</v>
      </c>
      <c r="K785" s="4">
        <v>35451.54</v>
      </c>
      <c r="L785" s="4">
        <v>57429</v>
      </c>
      <c r="M785" s="3" t="s">
        <v>52</v>
      </c>
      <c r="N785" s="4">
        <v>46289.73</v>
      </c>
      <c r="O785" s="4">
        <v>47860</v>
      </c>
      <c r="P785" s="3" t="s">
        <v>52</v>
      </c>
      <c r="Q785" s="4">
        <v>30835.3</v>
      </c>
      <c r="R785" s="3">
        <v>-87.527866506367502</v>
      </c>
      <c r="S785" s="3">
        <v>41.619312326775002</v>
      </c>
      <c r="T785" s="3" t="s">
        <v>5256</v>
      </c>
      <c r="U785" s="3" t="s">
        <v>78</v>
      </c>
      <c r="V785" s="3"/>
      <c r="W785" s="3"/>
      <c r="X785" s="3" t="s">
        <v>79</v>
      </c>
      <c r="Y785" s="3" t="s">
        <v>177</v>
      </c>
      <c r="Z785" s="3" t="s">
        <v>144</v>
      </c>
      <c r="AA785" s="8">
        <f>Table1[[#This Row],[2022 AV (BOR final)]]-Table1[[#This Row],[2021 AV (BOR final)]]</f>
        <v>11706</v>
      </c>
      <c r="AB785" s="8">
        <f>Table1[[#This Row],[2023 AV (BOR final)]]-Table1[[#This Row],[2022 AV (BOR final)]]</f>
        <v>-9569</v>
      </c>
      <c r="AC785" s="8">
        <f>Table1[[#This Row],[2022 Tax Bill]]-Table1[[#This Row],[2021 Tax Bill]]</f>
        <v>10838.190000000002</v>
      </c>
      <c r="AD785" s="3">
        <f>COUNTIF(D:D,Table1[[#This Row],[Project Name]])</f>
        <v>1</v>
      </c>
      <c r="AE785" s="2">
        <f>IF(Table1[[#This Row],[Year Accepted]]=2022,Table1[[#This Row],[2021 AV (BOR final)]],Table1[[#This Row],[2022 AV (BOR final)]])</f>
        <v>45723</v>
      </c>
      <c r="AF785" s="2">
        <f>IF(Table1[[#This Row],[Year Accepted]]=2022,Table1[[#This Row],[2022 AV (BOR final)]],Table1[[#This Row],[2023 AV (BOR final)]])</f>
        <v>57429</v>
      </c>
      <c r="AG785" s="2">
        <f>IF(Table1[[#This Row],[Year Accepted]]=2022,Table1[[#This Row],[2021 Tax Bill]],Table1[[#This Row],[2022 Tax Bill]])</f>
        <v>35451.54</v>
      </c>
      <c r="AH785" s="2">
        <f>IF(Table1[[#This Row],[Year Accepted]]=2022,Table1[[#This Row],[2022 Tax Bill]],Table1[[#This Row],[2023 Tax Bill]])</f>
        <v>46289.73</v>
      </c>
    </row>
    <row r="786" spans="1:34" x14ac:dyDescent="0.25">
      <c r="A786" s="3" t="s">
        <v>25</v>
      </c>
      <c r="B786" s="3" t="s">
        <v>71</v>
      </c>
      <c r="C786" s="3" t="s">
        <v>39</v>
      </c>
      <c r="D786" s="3" t="s">
        <v>1666</v>
      </c>
      <c r="E786" s="3" t="s">
        <v>3069</v>
      </c>
      <c r="F786" s="3" t="s">
        <v>3070</v>
      </c>
      <c r="G786" s="3">
        <v>2022</v>
      </c>
      <c r="H786" s="3">
        <v>2021</v>
      </c>
      <c r="I786" s="4">
        <v>27000</v>
      </c>
      <c r="J786" s="3" t="s">
        <v>3071</v>
      </c>
      <c r="K786" s="4">
        <v>1089.8</v>
      </c>
      <c r="L786" s="4">
        <v>27000</v>
      </c>
      <c r="M786" s="3" t="s">
        <v>3071</v>
      </c>
      <c r="N786" s="4">
        <v>1144.81</v>
      </c>
      <c r="O786" s="4">
        <v>27000</v>
      </c>
      <c r="P786" s="3" t="s">
        <v>3071</v>
      </c>
      <c r="Q786" s="4">
        <v>5696.73</v>
      </c>
      <c r="R786" s="3">
        <v>-87.6911036194454</v>
      </c>
      <c r="S786" s="3">
        <v>42.0065560122042</v>
      </c>
      <c r="T786" s="3" t="s">
        <v>3072</v>
      </c>
      <c r="U786" s="3" t="s">
        <v>33</v>
      </c>
      <c r="V786" s="3" t="s">
        <v>157</v>
      </c>
      <c r="W786" s="3" t="s">
        <v>158</v>
      </c>
      <c r="X786" s="3" t="s">
        <v>57</v>
      </c>
      <c r="Y786" s="3" t="s">
        <v>468</v>
      </c>
      <c r="Z786" s="3" t="s">
        <v>48</v>
      </c>
      <c r="AA786" s="8">
        <f>Table1[[#This Row],[2022 AV (BOR final)]]-Table1[[#This Row],[2021 AV (BOR final)]]</f>
        <v>0</v>
      </c>
      <c r="AB786" s="8">
        <f>Table1[[#This Row],[2023 AV (BOR final)]]-Table1[[#This Row],[2022 AV (BOR final)]]</f>
        <v>0</v>
      </c>
      <c r="AC786" s="8">
        <f>Table1[[#This Row],[2022 Tax Bill]]-Table1[[#This Row],[2021 Tax Bill]]</f>
        <v>55.009999999999991</v>
      </c>
      <c r="AD786" s="3">
        <f>COUNTIF(D:D,Table1[[#This Row],[Project Name]])</f>
        <v>4</v>
      </c>
      <c r="AE786" s="2">
        <f>IF(Table1[[#This Row],[Year Accepted]]=2022,Table1[[#This Row],[2021 AV (BOR final)]],Table1[[#This Row],[2022 AV (BOR final)]])</f>
        <v>27000</v>
      </c>
      <c r="AF786" s="2">
        <f>IF(Table1[[#This Row],[Year Accepted]]=2022,Table1[[#This Row],[2022 AV (BOR final)]],Table1[[#This Row],[2023 AV (BOR final)]])</f>
        <v>27000</v>
      </c>
      <c r="AG786" s="2">
        <f>IF(Table1[[#This Row],[Year Accepted]]=2022,Table1[[#This Row],[2021 Tax Bill]],Table1[[#This Row],[2022 Tax Bill]])</f>
        <v>1089.8</v>
      </c>
      <c r="AH786" s="2">
        <f>IF(Table1[[#This Row],[Year Accepted]]=2022,Table1[[#This Row],[2022 Tax Bill]],Table1[[#This Row],[2023 Tax Bill]])</f>
        <v>1144.81</v>
      </c>
    </row>
    <row r="787" spans="1:34" x14ac:dyDescent="0.25">
      <c r="A787" s="3" t="s">
        <v>25</v>
      </c>
      <c r="B787" s="3" t="s">
        <v>26</v>
      </c>
      <c r="C787" s="3" t="s">
        <v>39</v>
      </c>
      <c r="D787" s="3" t="s">
        <v>1546</v>
      </c>
      <c r="E787" s="3" t="s">
        <v>1547</v>
      </c>
      <c r="F787" s="3" t="s">
        <v>1548</v>
      </c>
      <c r="G787" s="3">
        <v>2022</v>
      </c>
      <c r="H787" s="3">
        <v>2021</v>
      </c>
      <c r="I787" s="4">
        <v>127405</v>
      </c>
      <c r="J787" s="3" t="s">
        <v>52</v>
      </c>
      <c r="K787" s="4">
        <v>25704.14</v>
      </c>
      <c r="L787" s="4">
        <v>95554</v>
      </c>
      <c r="M787" s="3" t="s">
        <v>52</v>
      </c>
      <c r="N787" s="4">
        <v>19720.8</v>
      </c>
      <c r="O787" s="4">
        <v>95554</v>
      </c>
      <c r="P787" s="3" t="s">
        <v>52</v>
      </c>
      <c r="Q787" s="4">
        <v>20233.04</v>
      </c>
      <c r="R787" s="3">
        <v>-87.705398168906996</v>
      </c>
      <c r="S787" s="3">
        <v>41.934575903909803</v>
      </c>
      <c r="T787" s="3" t="s">
        <v>1549</v>
      </c>
      <c r="U787" s="3" t="s">
        <v>33</v>
      </c>
      <c r="V787" s="3" t="s">
        <v>233</v>
      </c>
      <c r="W787" s="3" t="s">
        <v>234</v>
      </c>
      <c r="X787" s="3" t="s">
        <v>235</v>
      </c>
      <c r="Y787" s="3" t="s">
        <v>131</v>
      </c>
      <c r="Z787" s="3" t="s">
        <v>236</v>
      </c>
      <c r="AA787" s="8">
        <f>Table1[[#This Row],[2022 AV (BOR final)]]-Table1[[#This Row],[2021 AV (BOR final)]]</f>
        <v>-31851</v>
      </c>
      <c r="AB787" s="8">
        <f>Table1[[#This Row],[2023 AV (BOR final)]]-Table1[[#This Row],[2022 AV (BOR final)]]</f>
        <v>0</v>
      </c>
      <c r="AC787" s="8">
        <f>Table1[[#This Row],[2022 Tax Bill]]-Table1[[#This Row],[2021 Tax Bill]]</f>
        <v>-5983.34</v>
      </c>
      <c r="AD787" s="3">
        <f>COUNTIF(D:D,Table1[[#This Row],[Project Name]])</f>
        <v>1</v>
      </c>
      <c r="AE787" s="2">
        <f>IF(Table1[[#This Row],[Year Accepted]]=2022,Table1[[#This Row],[2021 AV (BOR final)]],Table1[[#This Row],[2022 AV (BOR final)]])</f>
        <v>127405</v>
      </c>
      <c r="AF787" s="2">
        <f>IF(Table1[[#This Row],[Year Accepted]]=2022,Table1[[#This Row],[2022 AV (BOR final)]],Table1[[#This Row],[2023 AV (BOR final)]])</f>
        <v>95554</v>
      </c>
      <c r="AG787" s="2">
        <f>IF(Table1[[#This Row],[Year Accepted]]=2022,Table1[[#This Row],[2021 Tax Bill]],Table1[[#This Row],[2022 Tax Bill]])</f>
        <v>25704.14</v>
      </c>
      <c r="AH787" s="2">
        <f>IF(Table1[[#This Row],[Year Accepted]]=2022,Table1[[#This Row],[2022 Tax Bill]],Table1[[#This Row],[2023 Tax Bill]])</f>
        <v>19720.8</v>
      </c>
    </row>
    <row r="788" spans="1:34" x14ac:dyDescent="0.25">
      <c r="A788" s="3" t="s">
        <v>25</v>
      </c>
      <c r="B788" s="3" t="s">
        <v>26</v>
      </c>
      <c r="C788" s="3" t="s">
        <v>39</v>
      </c>
      <c r="D788" s="3" t="s">
        <v>5090</v>
      </c>
      <c r="E788" s="3" t="s">
        <v>5091</v>
      </c>
      <c r="F788" s="3" t="s">
        <v>5092</v>
      </c>
      <c r="G788" s="3">
        <v>2022</v>
      </c>
      <c r="H788" s="3">
        <v>2021</v>
      </c>
      <c r="I788" s="4">
        <v>39004</v>
      </c>
      <c r="J788" s="3" t="s">
        <v>126</v>
      </c>
      <c r="K788" s="4">
        <v>7869.09</v>
      </c>
      <c r="L788" s="4">
        <v>25351</v>
      </c>
      <c r="M788" s="3" t="s">
        <v>126</v>
      </c>
      <c r="N788" s="4">
        <v>5232.0600000000004</v>
      </c>
      <c r="O788" s="4">
        <v>25351</v>
      </c>
      <c r="P788" s="3" t="s">
        <v>126</v>
      </c>
      <c r="Q788" s="4">
        <v>5367.91</v>
      </c>
      <c r="R788" s="3">
        <v>-87.703410926990102</v>
      </c>
      <c r="S788" s="3">
        <v>41.923540770311099</v>
      </c>
      <c r="T788" s="3" t="s">
        <v>5093</v>
      </c>
      <c r="U788" s="3" t="s">
        <v>33</v>
      </c>
      <c r="V788" s="3" t="s">
        <v>233</v>
      </c>
      <c r="W788" s="3" t="s">
        <v>618</v>
      </c>
      <c r="X788" s="3" t="s">
        <v>235</v>
      </c>
      <c r="Y788" s="3" t="s">
        <v>121</v>
      </c>
      <c r="Z788" s="3" t="s">
        <v>236</v>
      </c>
      <c r="AA788" s="8">
        <f>Table1[[#This Row],[2022 AV (BOR final)]]-Table1[[#This Row],[2021 AV (BOR final)]]</f>
        <v>-13653</v>
      </c>
      <c r="AB788" s="8">
        <f>Table1[[#This Row],[2023 AV (BOR final)]]-Table1[[#This Row],[2022 AV (BOR final)]]</f>
        <v>0</v>
      </c>
      <c r="AC788" s="8">
        <f>Table1[[#This Row],[2022 Tax Bill]]-Table1[[#This Row],[2021 Tax Bill]]</f>
        <v>-2637.0299999999997</v>
      </c>
      <c r="AD788" s="3">
        <f>COUNTIF(D:D,Table1[[#This Row],[Project Name]])</f>
        <v>1</v>
      </c>
      <c r="AE788" s="2">
        <f>IF(Table1[[#This Row],[Year Accepted]]=2022,Table1[[#This Row],[2021 AV (BOR final)]],Table1[[#This Row],[2022 AV (BOR final)]])</f>
        <v>39004</v>
      </c>
      <c r="AF788" s="2">
        <f>IF(Table1[[#This Row],[Year Accepted]]=2022,Table1[[#This Row],[2022 AV (BOR final)]],Table1[[#This Row],[2023 AV (BOR final)]])</f>
        <v>25351</v>
      </c>
      <c r="AG788" s="2">
        <f>IF(Table1[[#This Row],[Year Accepted]]=2022,Table1[[#This Row],[2021 Tax Bill]],Table1[[#This Row],[2022 Tax Bill]])</f>
        <v>7869.09</v>
      </c>
      <c r="AH788" s="2">
        <f>IF(Table1[[#This Row],[Year Accepted]]=2022,Table1[[#This Row],[2022 Tax Bill]],Table1[[#This Row],[2023 Tax Bill]])</f>
        <v>5232.0600000000004</v>
      </c>
    </row>
    <row r="789" spans="1:34" x14ac:dyDescent="0.25">
      <c r="A789" s="3" t="s">
        <v>25</v>
      </c>
      <c r="B789" s="3" t="s">
        <v>26</v>
      </c>
      <c r="C789" s="3" t="s">
        <v>39</v>
      </c>
      <c r="D789" s="3" t="s">
        <v>4683</v>
      </c>
      <c r="E789" s="3" t="s">
        <v>4684</v>
      </c>
      <c r="F789" s="3" t="s">
        <v>4685</v>
      </c>
      <c r="G789" s="3">
        <v>2022</v>
      </c>
      <c r="H789" s="3">
        <v>2021</v>
      </c>
      <c r="I789" s="4">
        <v>47255</v>
      </c>
      <c r="J789" s="3" t="s">
        <v>126</v>
      </c>
      <c r="K789" s="4">
        <v>9533.7900000000009</v>
      </c>
      <c r="L789" s="4">
        <v>30714</v>
      </c>
      <c r="M789" s="3" t="s">
        <v>126</v>
      </c>
      <c r="N789" s="4">
        <v>6338.91</v>
      </c>
      <c r="O789" s="4">
        <v>30714</v>
      </c>
      <c r="P789" s="3" t="s">
        <v>126</v>
      </c>
      <c r="Q789" s="4">
        <v>6503.54</v>
      </c>
      <c r="R789" s="3">
        <v>-87.703483065041993</v>
      </c>
      <c r="S789" s="3">
        <v>41.922972767587297</v>
      </c>
      <c r="T789" s="3" t="s">
        <v>4686</v>
      </c>
      <c r="U789" s="3" t="s">
        <v>33</v>
      </c>
      <c r="V789" s="3" t="s">
        <v>233</v>
      </c>
      <c r="W789" s="3" t="s">
        <v>618</v>
      </c>
      <c r="X789" s="3" t="s">
        <v>235</v>
      </c>
      <c r="Y789" s="3" t="s">
        <v>121</v>
      </c>
      <c r="Z789" s="3" t="s">
        <v>236</v>
      </c>
      <c r="AA789" s="8">
        <f>Table1[[#This Row],[2022 AV (BOR final)]]-Table1[[#This Row],[2021 AV (BOR final)]]</f>
        <v>-16541</v>
      </c>
      <c r="AB789" s="8">
        <f>Table1[[#This Row],[2023 AV (BOR final)]]-Table1[[#This Row],[2022 AV (BOR final)]]</f>
        <v>0</v>
      </c>
      <c r="AC789" s="8">
        <f>Table1[[#This Row],[2022 Tax Bill]]-Table1[[#This Row],[2021 Tax Bill]]</f>
        <v>-3194.880000000001</v>
      </c>
      <c r="AD789" s="3">
        <f>COUNTIF(D:D,Table1[[#This Row],[Project Name]])</f>
        <v>1</v>
      </c>
      <c r="AE789" s="2">
        <f>IF(Table1[[#This Row],[Year Accepted]]=2022,Table1[[#This Row],[2021 AV (BOR final)]],Table1[[#This Row],[2022 AV (BOR final)]])</f>
        <v>47255</v>
      </c>
      <c r="AF789" s="2">
        <f>IF(Table1[[#This Row],[Year Accepted]]=2022,Table1[[#This Row],[2022 AV (BOR final)]],Table1[[#This Row],[2023 AV (BOR final)]])</f>
        <v>30714</v>
      </c>
      <c r="AG789" s="2">
        <f>IF(Table1[[#This Row],[Year Accepted]]=2022,Table1[[#This Row],[2021 Tax Bill]],Table1[[#This Row],[2022 Tax Bill]])</f>
        <v>9533.7900000000009</v>
      </c>
      <c r="AH789" s="2">
        <f>IF(Table1[[#This Row],[Year Accepted]]=2022,Table1[[#This Row],[2022 Tax Bill]],Table1[[#This Row],[2023 Tax Bill]])</f>
        <v>6338.91</v>
      </c>
    </row>
    <row r="790" spans="1:34" x14ac:dyDescent="0.25">
      <c r="A790" s="3" t="s">
        <v>25</v>
      </c>
      <c r="B790" s="3" t="s">
        <v>26</v>
      </c>
      <c r="C790" s="3" t="s">
        <v>39</v>
      </c>
      <c r="D790" s="3" t="s">
        <v>613</v>
      </c>
      <c r="E790" s="3" t="s">
        <v>614</v>
      </c>
      <c r="F790" s="3" t="s">
        <v>615</v>
      </c>
      <c r="G790" s="3">
        <v>2022</v>
      </c>
      <c r="H790" s="3">
        <v>2021</v>
      </c>
      <c r="I790" s="4">
        <v>45398</v>
      </c>
      <c r="J790" s="3" t="s">
        <v>126</v>
      </c>
      <c r="K790" s="4">
        <v>9159.14</v>
      </c>
      <c r="L790" s="4">
        <v>29600</v>
      </c>
      <c r="M790" s="3" t="s">
        <v>149</v>
      </c>
      <c r="N790" s="4">
        <v>6109</v>
      </c>
      <c r="O790" s="4">
        <v>30727</v>
      </c>
      <c r="P790" s="3" t="s">
        <v>126</v>
      </c>
      <c r="Q790" s="4">
        <v>6506.28</v>
      </c>
      <c r="R790" s="3">
        <v>-87.702439233566295</v>
      </c>
      <c r="S790" s="3">
        <v>41.922172826472</v>
      </c>
      <c r="T790" s="3" t="s">
        <v>616</v>
      </c>
      <c r="U790" s="3" t="s">
        <v>33</v>
      </c>
      <c r="V790" s="3" t="s">
        <v>617</v>
      </c>
      <c r="W790" s="3" t="s">
        <v>618</v>
      </c>
      <c r="X790" s="3" t="s">
        <v>235</v>
      </c>
      <c r="Y790" s="3" t="s">
        <v>121</v>
      </c>
      <c r="Z790" s="3" t="s">
        <v>236</v>
      </c>
      <c r="AA790" s="8">
        <f>Table1[[#This Row],[2022 AV (BOR final)]]-Table1[[#This Row],[2021 AV (BOR final)]]</f>
        <v>-15798</v>
      </c>
      <c r="AB790" s="8">
        <f>Table1[[#This Row],[2023 AV (BOR final)]]-Table1[[#This Row],[2022 AV (BOR final)]]</f>
        <v>1127</v>
      </c>
      <c r="AC790" s="8">
        <f>Table1[[#This Row],[2022 Tax Bill]]-Table1[[#This Row],[2021 Tax Bill]]</f>
        <v>-3050.1399999999994</v>
      </c>
      <c r="AD790" s="3">
        <f>COUNTIF(D:D,Table1[[#This Row],[Project Name]])</f>
        <v>1</v>
      </c>
      <c r="AE790" s="2">
        <f>IF(Table1[[#This Row],[Year Accepted]]=2022,Table1[[#This Row],[2021 AV (BOR final)]],Table1[[#This Row],[2022 AV (BOR final)]])</f>
        <v>45398</v>
      </c>
      <c r="AF790" s="2">
        <f>IF(Table1[[#This Row],[Year Accepted]]=2022,Table1[[#This Row],[2022 AV (BOR final)]],Table1[[#This Row],[2023 AV (BOR final)]])</f>
        <v>29600</v>
      </c>
      <c r="AG790" s="2">
        <f>IF(Table1[[#This Row],[Year Accepted]]=2022,Table1[[#This Row],[2021 Tax Bill]],Table1[[#This Row],[2022 Tax Bill]])</f>
        <v>9159.14</v>
      </c>
      <c r="AH790" s="2">
        <f>IF(Table1[[#This Row],[Year Accepted]]=2022,Table1[[#This Row],[2022 Tax Bill]],Table1[[#This Row],[2023 Tax Bill]])</f>
        <v>6109</v>
      </c>
    </row>
    <row r="791" spans="1:34" x14ac:dyDescent="0.25">
      <c r="A791" s="3" t="s">
        <v>25</v>
      </c>
      <c r="B791" s="3" t="s">
        <v>71</v>
      </c>
      <c r="C791" s="3" t="s">
        <v>39</v>
      </c>
      <c r="D791" s="3" t="s">
        <v>1666</v>
      </c>
      <c r="E791" s="3" t="s">
        <v>4299</v>
      </c>
      <c r="F791" s="3" t="s">
        <v>4300</v>
      </c>
      <c r="G791" s="3">
        <v>2022</v>
      </c>
      <c r="H791" s="3">
        <v>2021</v>
      </c>
      <c r="I791" s="4">
        <v>451424</v>
      </c>
      <c r="J791" s="3" t="s">
        <v>247</v>
      </c>
      <c r="K791" s="4">
        <v>91075.44</v>
      </c>
      <c r="L791" s="4">
        <v>293425</v>
      </c>
      <c r="M791" s="3" t="s">
        <v>247</v>
      </c>
      <c r="N791" s="4">
        <v>60558.239999999998</v>
      </c>
      <c r="O791" s="4">
        <v>293425</v>
      </c>
      <c r="P791" s="3" t="s">
        <v>247</v>
      </c>
      <c r="Q791" s="4">
        <v>62131.07</v>
      </c>
      <c r="R791" s="3">
        <v>-87.688909145783398</v>
      </c>
      <c r="S791" s="3">
        <v>41.919717390137997</v>
      </c>
      <c r="T791" s="3" t="s">
        <v>4301</v>
      </c>
      <c r="U791" s="3" t="s">
        <v>33</v>
      </c>
      <c r="V791" s="3" t="s">
        <v>617</v>
      </c>
      <c r="W791" s="3" t="s">
        <v>618</v>
      </c>
      <c r="X791" s="3" t="s">
        <v>119</v>
      </c>
      <c r="Y791" s="3" t="s">
        <v>121</v>
      </c>
      <c r="Z791" s="3" t="s">
        <v>236</v>
      </c>
      <c r="AA791" s="8">
        <f>Table1[[#This Row],[2022 AV (BOR final)]]-Table1[[#This Row],[2021 AV (BOR final)]]</f>
        <v>-157999</v>
      </c>
      <c r="AB791" s="8">
        <f>Table1[[#This Row],[2023 AV (BOR final)]]-Table1[[#This Row],[2022 AV (BOR final)]]</f>
        <v>0</v>
      </c>
      <c r="AC791" s="8">
        <f>Table1[[#This Row],[2022 Tax Bill]]-Table1[[#This Row],[2021 Tax Bill]]</f>
        <v>-30517.200000000004</v>
      </c>
      <c r="AD791" s="3">
        <f>COUNTIF(D:D,Table1[[#This Row],[Project Name]])</f>
        <v>4</v>
      </c>
      <c r="AE791" s="2">
        <f>IF(Table1[[#This Row],[Year Accepted]]=2022,Table1[[#This Row],[2021 AV (BOR final)]],Table1[[#This Row],[2022 AV (BOR final)]])</f>
        <v>451424</v>
      </c>
      <c r="AF791" s="2">
        <f>IF(Table1[[#This Row],[Year Accepted]]=2022,Table1[[#This Row],[2022 AV (BOR final)]],Table1[[#This Row],[2023 AV (BOR final)]])</f>
        <v>293425</v>
      </c>
      <c r="AG791" s="2">
        <f>IF(Table1[[#This Row],[Year Accepted]]=2022,Table1[[#This Row],[2021 Tax Bill]],Table1[[#This Row],[2022 Tax Bill]])</f>
        <v>91075.44</v>
      </c>
      <c r="AH791" s="2">
        <f>IF(Table1[[#This Row],[Year Accepted]]=2022,Table1[[#This Row],[2022 Tax Bill]],Table1[[#This Row],[2023 Tax Bill]])</f>
        <v>60558.239999999998</v>
      </c>
    </row>
    <row r="792" spans="1:34" x14ac:dyDescent="0.25">
      <c r="A792" s="3" t="s">
        <v>25</v>
      </c>
      <c r="B792" s="3" t="s">
        <v>71</v>
      </c>
      <c r="C792" s="3" t="s">
        <v>39</v>
      </c>
      <c r="D792" s="3" t="s">
        <v>1666</v>
      </c>
      <c r="E792" s="3" t="s">
        <v>3356</v>
      </c>
      <c r="F792" s="3" t="s">
        <v>3357</v>
      </c>
      <c r="G792" s="3">
        <v>2022</v>
      </c>
      <c r="H792" s="3">
        <v>2021</v>
      </c>
      <c r="I792" s="4">
        <v>406311</v>
      </c>
      <c r="J792" s="3" t="s">
        <v>247</v>
      </c>
      <c r="K792" s="4">
        <v>81973.820000000007</v>
      </c>
      <c r="L792" s="4">
        <v>264102</v>
      </c>
      <c r="M792" s="3" t="s">
        <v>247</v>
      </c>
      <c r="N792" s="4">
        <v>54506.42</v>
      </c>
      <c r="O792" s="4">
        <v>264102</v>
      </c>
      <c r="P792" s="3" t="s">
        <v>247</v>
      </c>
      <c r="Q792" s="4">
        <v>55922.09</v>
      </c>
      <c r="R792" s="3">
        <v>-87.688779089650893</v>
      </c>
      <c r="S792" s="3">
        <v>41.919476423482799</v>
      </c>
      <c r="T792" s="3" t="s">
        <v>3358</v>
      </c>
      <c r="U792" s="3" t="s">
        <v>33</v>
      </c>
      <c r="V792" s="3" t="s">
        <v>617</v>
      </c>
      <c r="W792" s="3" t="s">
        <v>618</v>
      </c>
      <c r="X792" s="3" t="s">
        <v>119</v>
      </c>
      <c r="Y792" s="3" t="s">
        <v>121</v>
      </c>
      <c r="Z792" s="3" t="s">
        <v>236</v>
      </c>
      <c r="AA792" s="8">
        <f>Table1[[#This Row],[2022 AV (BOR final)]]-Table1[[#This Row],[2021 AV (BOR final)]]</f>
        <v>-142209</v>
      </c>
      <c r="AB792" s="8">
        <f>Table1[[#This Row],[2023 AV (BOR final)]]-Table1[[#This Row],[2022 AV (BOR final)]]</f>
        <v>0</v>
      </c>
      <c r="AC792" s="8">
        <f>Table1[[#This Row],[2022 Tax Bill]]-Table1[[#This Row],[2021 Tax Bill]]</f>
        <v>-27467.400000000009</v>
      </c>
      <c r="AD792" s="3">
        <f>COUNTIF(D:D,Table1[[#This Row],[Project Name]])</f>
        <v>4</v>
      </c>
      <c r="AE792" s="2">
        <f>IF(Table1[[#This Row],[Year Accepted]]=2022,Table1[[#This Row],[2021 AV (BOR final)]],Table1[[#This Row],[2022 AV (BOR final)]])</f>
        <v>406311</v>
      </c>
      <c r="AF792" s="2">
        <f>IF(Table1[[#This Row],[Year Accepted]]=2022,Table1[[#This Row],[2022 AV (BOR final)]],Table1[[#This Row],[2023 AV (BOR final)]])</f>
        <v>264102</v>
      </c>
      <c r="AG792" s="2">
        <f>IF(Table1[[#This Row],[Year Accepted]]=2022,Table1[[#This Row],[2021 Tax Bill]],Table1[[#This Row],[2022 Tax Bill]])</f>
        <v>81973.820000000007</v>
      </c>
      <c r="AH792" s="2">
        <f>IF(Table1[[#This Row],[Year Accepted]]=2022,Table1[[#This Row],[2022 Tax Bill]],Table1[[#This Row],[2023 Tax Bill]])</f>
        <v>54506.42</v>
      </c>
    </row>
    <row r="793" spans="1:34" x14ac:dyDescent="0.25">
      <c r="A793" s="3" t="s">
        <v>25</v>
      </c>
      <c r="B793" s="3" t="s">
        <v>71</v>
      </c>
      <c r="C793" s="3" t="s">
        <v>39</v>
      </c>
      <c r="D793" s="3" t="s">
        <v>1666</v>
      </c>
      <c r="E793" s="3" t="s">
        <v>1667</v>
      </c>
      <c r="F793" s="3" t="s">
        <v>1668</v>
      </c>
      <c r="G793" s="3">
        <v>2022</v>
      </c>
      <c r="H793" s="3">
        <v>2021</v>
      </c>
      <c r="I793" s="4">
        <v>30840</v>
      </c>
      <c r="J793" s="3" t="s">
        <v>149</v>
      </c>
      <c r="K793" s="4">
        <v>6222</v>
      </c>
      <c r="L793" s="4">
        <v>20045</v>
      </c>
      <c r="M793" s="3" t="s">
        <v>149</v>
      </c>
      <c r="N793" s="4">
        <v>4137</v>
      </c>
      <c r="O793" s="4">
        <v>20045</v>
      </c>
      <c r="P793" s="3" t="s">
        <v>149</v>
      </c>
      <c r="Q793" s="4">
        <v>4244.43</v>
      </c>
      <c r="R793" s="3">
        <v>-87.688851369945397</v>
      </c>
      <c r="S793" s="3">
        <v>41.918843603012398</v>
      </c>
      <c r="T793" s="3" t="s">
        <v>1669</v>
      </c>
      <c r="U793" s="3" t="s">
        <v>33</v>
      </c>
      <c r="V793" s="3" t="s">
        <v>617</v>
      </c>
      <c r="W793" s="3" t="s">
        <v>618</v>
      </c>
      <c r="X793" s="3" t="s">
        <v>119</v>
      </c>
      <c r="Y793" s="3" t="s">
        <v>121</v>
      </c>
      <c r="Z793" s="3" t="s">
        <v>236</v>
      </c>
      <c r="AA793" s="8">
        <f>Table1[[#This Row],[2022 AV (BOR final)]]-Table1[[#This Row],[2021 AV (BOR final)]]</f>
        <v>-10795</v>
      </c>
      <c r="AB793" s="8">
        <f>Table1[[#This Row],[2023 AV (BOR final)]]-Table1[[#This Row],[2022 AV (BOR final)]]</f>
        <v>0</v>
      </c>
      <c r="AC793" s="8">
        <f>Table1[[#This Row],[2022 Tax Bill]]-Table1[[#This Row],[2021 Tax Bill]]</f>
        <v>-2085</v>
      </c>
      <c r="AD793" s="3">
        <f>COUNTIF(D:D,Table1[[#This Row],[Project Name]])</f>
        <v>4</v>
      </c>
      <c r="AE793" s="2">
        <f>IF(Table1[[#This Row],[Year Accepted]]=2022,Table1[[#This Row],[2021 AV (BOR final)]],Table1[[#This Row],[2022 AV (BOR final)]])</f>
        <v>30840</v>
      </c>
      <c r="AF793" s="2">
        <f>IF(Table1[[#This Row],[Year Accepted]]=2022,Table1[[#This Row],[2022 AV (BOR final)]],Table1[[#This Row],[2023 AV (BOR final)]])</f>
        <v>20045</v>
      </c>
      <c r="AG793" s="2">
        <f>IF(Table1[[#This Row],[Year Accepted]]=2022,Table1[[#This Row],[2021 Tax Bill]],Table1[[#This Row],[2022 Tax Bill]])</f>
        <v>6222</v>
      </c>
      <c r="AH793" s="2">
        <f>IF(Table1[[#This Row],[Year Accepted]]=2022,Table1[[#This Row],[2022 Tax Bill]],Table1[[#This Row],[2023 Tax Bill]])</f>
        <v>4137</v>
      </c>
    </row>
    <row r="794" spans="1:34" x14ac:dyDescent="0.25">
      <c r="A794" s="3" t="s">
        <v>25</v>
      </c>
      <c r="B794" s="3" t="s">
        <v>26</v>
      </c>
      <c r="C794" s="3" t="s">
        <v>39</v>
      </c>
      <c r="D794" s="3" t="s">
        <v>752</v>
      </c>
      <c r="E794" s="3" t="s">
        <v>753</v>
      </c>
      <c r="F794" s="3" t="s">
        <v>754</v>
      </c>
      <c r="G794" s="3">
        <v>2022</v>
      </c>
      <c r="H794" s="3">
        <v>2021</v>
      </c>
      <c r="I794" s="4">
        <v>101376</v>
      </c>
      <c r="J794" s="3" t="s">
        <v>126</v>
      </c>
      <c r="K794" s="4">
        <v>20452.77</v>
      </c>
      <c r="L794" s="4">
        <v>65890</v>
      </c>
      <c r="M794" s="3" t="s">
        <v>126</v>
      </c>
      <c r="N794" s="4">
        <v>13598.67</v>
      </c>
      <c r="O794" s="4">
        <v>65890</v>
      </c>
      <c r="P794" s="3" t="s">
        <v>126</v>
      </c>
      <c r="Q794" s="4">
        <v>13951.83</v>
      </c>
      <c r="R794" s="3">
        <v>-87.702847791455099</v>
      </c>
      <c r="S794" s="3">
        <v>41.916660560235101</v>
      </c>
      <c r="T794" s="3" t="s">
        <v>755</v>
      </c>
      <c r="U794" s="3" t="s">
        <v>33</v>
      </c>
      <c r="V794" s="3" t="s">
        <v>332</v>
      </c>
      <c r="W794" s="3" t="s">
        <v>618</v>
      </c>
      <c r="X794" s="3" t="s">
        <v>235</v>
      </c>
      <c r="Y794" s="3" t="s">
        <v>38</v>
      </c>
      <c r="Z794" s="3" t="s">
        <v>334</v>
      </c>
      <c r="AA794" s="8">
        <f>Table1[[#This Row],[2022 AV (BOR final)]]-Table1[[#This Row],[2021 AV (BOR final)]]</f>
        <v>-35486</v>
      </c>
      <c r="AB794" s="8">
        <f>Table1[[#This Row],[2023 AV (BOR final)]]-Table1[[#This Row],[2022 AV (BOR final)]]</f>
        <v>0</v>
      </c>
      <c r="AC794" s="8">
        <f>Table1[[#This Row],[2022 Tax Bill]]-Table1[[#This Row],[2021 Tax Bill]]</f>
        <v>-6854.1</v>
      </c>
      <c r="AD794" s="3">
        <f>COUNTIF(D:D,Table1[[#This Row],[Project Name]])</f>
        <v>1</v>
      </c>
      <c r="AE794" s="2">
        <f>IF(Table1[[#This Row],[Year Accepted]]=2022,Table1[[#This Row],[2021 AV (BOR final)]],Table1[[#This Row],[2022 AV (BOR final)]])</f>
        <v>101376</v>
      </c>
      <c r="AF794" s="2">
        <f>IF(Table1[[#This Row],[Year Accepted]]=2022,Table1[[#This Row],[2022 AV (BOR final)]],Table1[[#This Row],[2023 AV (BOR final)]])</f>
        <v>65890</v>
      </c>
      <c r="AG794" s="2">
        <f>IF(Table1[[#This Row],[Year Accepted]]=2022,Table1[[#This Row],[2021 Tax Bill]],Table1[[#This Row],[2022 Tax Bill]])</f>
        <v>20452.77</v>
      </c>
      <c r="AH794" s="2">
        <f>IF(Table1[[#This Row],[Year Accepted]]=2022,Table1[[#This Row],[2022 Tax Bill]],Table1[[#This Row],[2023 Tax Bill]])</f>
        <v>13598.67</v>
      </c>
    </row>
    <row r="795" spans="1:34" x14ac:dyDescent="0.25">
      <c r="A795" s="3" t="s">
        <v>25</v>
      </c>
      <c r="B795" s="3" t="s">
        <v>26</v>
      </c>
      <c r="C795" s="3" t="s">
        <v>39</v>
      </c>
      <c r="D795" s="3" t="s">
        <v>1268</v>
      </c>
      <c r="E795" s="3" t="s">
        <v>1269</v>
      </c>
      <c r="F795" s="3" t="s">
        <v>1270</v>
      </c>
      <c r="G795" s="3">
        <v>2022</v>
      </c>
      <c r="H795" s="3">
        <v>2021</v>
      </c>
      <c r="I795" s="4">
        <v>96641</v>
      </c>
      <c r="J795" s="3" t="s">
        <v>126</v>
      </c>
      <c r="K795" s="4">
        <v>19497.46</v>
      </c>
      <c r="L795" s="4">
        <v>62815</v>
      </c>
      <c r="M795" s="3" t="s">
        <v>126</v>
      </c>
      <c r="N795" s="4">
        <v>12963.99</v>
      </c>
      <c r="O795" s="4">
        <v>62815</v>
      </c>
      <c r="P795" s="3" t="s">
        <v>126</v>
      </c>
      <c r="Q795" s="4">
        <v>13300.72</v>
      </c>
      <c r="R795" s="3">
        <v>-87.701347599441107</v>
      </c>
      <c r="S795" s="3">
        <v>41.917167350103099</v>
      </c>
      <c r="T795" s="3" t="s">
        <v>1271</v>
      </c>
      <c r="U795" s="3" t="s">
        <v>33</v>
      </c>
      <c r="V795" s="3" t="s">
        <v>332</v>
      </c>
      <c r="W795" s="3" t="s">
        <v>618</v>
      </c>
      <c r="X795" s="3" t="s">
        <v>235</v>
      </c>
      <c r="Y795" s="3" t="s">
        <v>38</v>
      </c>
      <c r="Z795" s="3" t="s">
        <v>334</v>
      </c>
      <c r="AA795" s="8">
        <f>Table1[[#This Row],[2022 AV (BOR final)]]-Table1[[#This Row],[2021 AV (BOR final)]]</f>
        <v>-33826</v>
      </c>
      <c r="AB795" s="8">
        <f>Table1[[#This Row],[2023 AV (BOR final)]]-Table1[[#This Row],[2022 AV (BOR final)]]</f>
        <v>0</v>
      </c>
      <c r="AC795" s="8">
        <f>Table1[[#This Row],[2022 Tax Bill]]-Table1[[#This Row],[2021 Tax Bill]]</f>
        <v>-6533.4699999999993</v>
      </c>
      <c r="AD795" s="3">
        <f>COUNTIF(D:D,Table1[[#This Row],[Project Name]])</f>
        <v>1</v>
      </c>
      <c r="AE795" s="2">
        <f>IF(Table1[[#This Row],[Year Accepted]]=2022,Table1[[#This Row],[2021 AV (BOR final)]],Table1[[#This Row],[2022 AV (BOR final)]])</f>
        <v>96641</v>
      </c>
      <c r="AF795" s="2">
        <f>IF(Table1[[#This Row],[Year Accepted]]=2022,Table1[[#This Row],[2022 AV (BOR final)]],Table1[[#This Row],[2023 AV (BOR final)]])</f>
        <v>62815</v>
      </c>
      <c r="AG795" s="2">
        <f>IF(Table1[[#This Row],[Year Accepted]]=2022,Table1[[#This Row],[2021 Tax Bill]],Table1[[#This Row],[2022 Tax Bill]])</f>
        <v>19497.46</v>
      </c>
      <c r="AH795" s="2">
        <f>IF(Table1[[#This Row],[Year Accepted]]=2022,Table1[[#This Row],[2022 Tax Bill]],Table1[[#This Row],[2023 Tax Bill]])</f>
        <v>12963.99</v>
      </c>
    </row>
    <row r="796" spans="1:34" x14ac:dyDescent="0.25">
      <c r="A796" s="3" t="s">
        <v>25</v>
      </c>
      <c r="B796" s="3" t="s">
        <v>26</v>
      </c>
      <c r="C796" s="3" t="s">
        <v>39</v>
      </c>
      <c r="D796" s="3" t="s">
        <v>696</v>
      </c>
      <c r="E796" s="3" t="s">
        <v>697</v>
      </c>
      <c r="F796" s="3" t="s">
        <v>698</v>
      </c>
      <c r="G796" s="3">
        <v>2022</v>
      </c>
      <c r="H796" s="3">
        <v>2021</v>
      </c>
      <c r="I796" s="4">
        <v>165023</v>
      </c>
      <c r="J796" s="3" t="s">
        <v>203</v>
      </c>
      <c r="K796" s="4">
        <v>33184.639999999999</v>
      </c>
      <c r="L796" s="4">
        <v>107262</v>
      </c>
      <c r="M796" s="3" t="s">
        <v>203</v>
      </c>
      <c r="N796" s="4">
        <v>22061.9</v>
      </c>
      <c r="O796" s="4">
        <v>107262</v>
      </c>
      <c r="P796" s="3" t="s">
        <v>203</v>
      </c>
      <c r="Q796" s="4">
        <v>22699.15</v>
      </c>
      <c r="R796" s="3">
        <v>-87.702622771863304</v>
      </c>
      <c r="S796" s="3">
        <v>41.912375766685201</v>
      </c>
      <c r="T796" s="3" t="s">
        <v>699</v>
      </c>
      <c r="U796" s="3" t="s">
        <v>33</v>
      </c>
      <c r="V796" s="3" t="s">
        <v>332</v>
      </c>
      <c r="W796" s="3" t="s">
        <v>333</v>
      </c>
      <c r="X796" s="3" t="s">
        <v>235</v>
      </c>
      <c r="Y796" s="3" t="s">
        <v>38</v>
      </c>
      <c r="Z796" s="3" t="s">
        <v>334</v>
      </c>
      <c r="AA796" s="8">
        <f>Table1[[#This Row],[2022 AV (BOR final)]]-Table1[[#This Row],[2021 AV (BOR final)]]</f>
        <v>-57761</v>
      </c>
      <c r="AB796" s="8">
        <f>Table1[[#This Row],[2023 AV (BOR final)]]-Table1[[#This Row],[2022 AV (BOR final)]]</f>
        <v>0</v>
      </c>
      <c r="AC796" s="8">
        <f>Table1[[#This Row],[2022 Tax Bill]]-Table1[[#This Row],[2021 Tax Bill]]</f>
        <v>-11122.739999999998</v>
      </c>
      <c r="AD796" s="3">
        <f>COUNTIF(D:D,Table1[[#This Row],[Project Name]])</f>
        <v>1</v>
      </c>
      <c r="AE796" s="2">
        <f>IF(Table1[[#This Row],[Year Accepted]]=2022,Table1[[#This Row],[2021 AV (BOR final)]],Table1[[#This Row],[2022 AV (BOR final)]])</f>
        <v>165023</v>
      </c>
      <c r="AF796" s="2">
        <f>IF(Table1[[#This Row],[Year Accepted]]=2022,Table1[[#This Row],[2022 AV (BOR final)]],Table1[[#This Row],[2023 AV (BOR final)]])</f>
        <v>107262</v>
      </c>
      <c r="AG796" s="2">
        <f>IF(Table1[[#This Row],[Year Accepted]]=2022,Table1[[#This Row],[2021 Tax Bill]],Table1[[#This Row],[2022 Tax Bill]])</f>
        <v>33184.639999999999</v>
      </c>
      <c r="AH796" s="2">
        <f>IF(Table1[[#This Row],[Year Accepted]]=2022,Table1[[#This Row],[2022 Tax Bill]],Table1[[#This Row],[2023 Tax Bill]])</f>
        <v>22061.9</v>
      </c>
    </row>
    <row r="797" spans="1:34" x14ac:dyDescent="0.25">
      <c r="A797" s="3" t="s">
        <v>25</v>
      </c>
      <c r="B797" s="3" t="s">
        <v>26</v>
      </c>
      <c r="C797" s="3" t="s">
        <v>39</v>
      </c>
      <c r="D797" s="3" t="s">
        <v>4955</v>
      </c>
      <c r="E797" s="3" t="s">
        <v>4956</v>
      </c>
      <c r="F797" s="3" t="s">
        <v>4957</v>
      </c>
      <c r="G797" s="3">
        <v>2022</v>
      </c>
      <c r="H797" s="3">
        <v>2021</v>
      </c>
      <c r="I797" s="4">
        <v>72480</v>
      </c>
      <c r="J797" s="3" t="s">
        <v>126</v>
      </c>
      <c r="K797" s="4">
        <v>14575.08</v>
      </c>
      <c r="L797" s="4">
        <v>47111</v>
      </c>
      <c r="M797" s="3" t="s">
        <v>126</v>
      </c>
      <c r="N797" s="4">
        <v>9689.8700000000008</v>
      </c>
      <c r="O797" s="4">
        <v>47111</v>
      </c>
      <c r="P797" s="3" t="s">
        <v>126</v>
      </c>
      <c r="Q797" s="4">
        <v>9969.81</v>
      </c>
      <c r="R797" s="3">
        <v>-87.702615312377603</v>
      </c>
      <c r="S797" s="3">
        <v>41.912140952542103</v>
      </c>
      <c r="T797" s="3" t="s">
        <v>4958</v>
      </c>
      <c r="U797" s="3" t="s">
        <v>33</v>
      </c>
      <c r="V797" s="3" t="s">
        <v>332</v>
      </c>
      <c r="W797" s="3" t="s">
        <v>333</v>
      </c>
      <c r="X797" s="3" t="s">
        <v>235</v>
      </c>
      <c r="Y797" s="3" t="s">
        <v>38</v>
      </c>
      <c r="Z797" s="3" t="s">
        <v>334</v>
      </c>
      <c r="AA797" s="8">
        <f>Table1[[#This Row],[2022 AV (BOR final)]]-Table1[[#This Row],[2021 AV (BOR final)]]</f>
        <v>-25369</v>
      </c>
      <c r="AB797" s="8">
        <f>Table1[[#This Row],[2023 AV (BOR final)]]-Table1[[#This Row],[2022 AV (BOR final)]]</f>
        <v>0</v>
      </c>
      <c r="AC797" s="8">
        <f>Table1[[#This Row],[2022 Tax Bill]]-Table1[[#This Row],[2021 Tax Bill]]</f>
        <v>-4885.2099999999991</v>
      </c>
      <c r="AD797" s="3">
        <f>COUNTIF(D:D,Table1[[#This Row],[Project Name]])</f>
        <v>1</v>
      </c>
      <c r="AE797" s="2">
        <f>IF(Table1[[#This Row],[Year Accepted]]=2022,Table1[[#This Row],[2021 AV (BOR final)]],Table1[[#This Row],[2022 AV (BOR final)]])</f>
        <v>72480</v>
      </c>
      <c r="AF797" s="2">
        <f>IF(Table1[[#This Row],[Year Accepted]]=2022,Table1[[#This Row],[2022 AV (BOR final)]],Table1[[#This Row],[2023 AV (BOR final)]])</f>
        <v>47111</v>
      </c>
      <c r="AG797" s="2">
        <f>IF(Table1[[#This Row],[Year Accepted]]=2022,Table1[[#This Row],[2021 Tax Bill]],Table1[[#This Row],[2022 Tax Bill]])</f>
        <v>14575.08</v>
      </c>
      <c r="AH797" s="2">
        <f>IF(Table1[[#This Row],[Year Accepted]]=2022,Table1[[#This Row],[2022 Tax Bill]],Table1[[#This Row],[2023 Tax Bill]])</f>
        <v>9689.8700000000008</v>
      </c>
    </row>
    <row r="798" spans="1:34" x14ac:dyDescent="0.25">
      <c r="A798" s="3" t="s">
        <v>25</v>
      </c>
      <c r="B798" s="3" t="s">
        <v>26</v>
      </c>
      <c r="C798" s="3" t="s">
        <v>39</v>
      </c>
      <c r="D798" s="3" t="s">
        <v>1719</v>
      </c>
      <c r="E798" s="3" t="s">
        <v>1720</v>
      </c>
      <c r="F798" s="3" t="s">
        <v>1721</v>
      </c>
      <c r="G798" s="3">
        <v>2022</v>
      </c>
      <c r="H798" s="3">
        <v>2021</v>
      </c>
      <c r="I798" s="4">
        <v>95082</v>
      </c>
      <c r="J798" s="3" t="s">
        <v>126</v>
      </c>
      <c r="K798" s="4">
        <v>19120.14</v>
      </c>
      <c r="L798" s="4">
        <v>61800</v>
      </c>
      <c r="M798" s="3" t="s">
        <v>126</v>
      </c>
      <c r="N798" s="4">
        <v>12711.19</v>
      </c>
      <c r="O798" s="4">
        <v>61800</v>
      </c>
      <c r="P798" s="3" t="s">
        <v>126</v>
      </c>
      <c r="Q798" s="4">
        <v>13078.32</v>
      </c>
      <c r="R798" s="3">
        <v>-87.701215545436497</v>
      </c>
      <c r="S798" s="3">
        <v>41.912927549395199</v>
      </c>
      <c r="T798" s="3" t="s">
        <v>1722</v>
      </c>
      <c r="U798" s="3" t="s">
        <v>33</v>
      </c>
      <c r="V798" s="3" t="s">
        <v>332</v>
      </c>
      <c r="W798" s="3" t="s">
        <v>427</v>
      </c>
      <c r="X798" s="3" t="s">
        <v>235</v>
      </c>
      <c r="Y798" s="3" t="s">
        <v>38</v>
      </c>
      <c r="Z798" s="3" t="s">
        <v>334</v>
      </c>
      <c r="AA798" s="8">
        <f>Table1[[#This Row],[2022 AV (BOR final)]]-Table1[[#This Row],[2021 AV (BOR final)]]</f>
        <v>-33282</v>
      </c>
      <c r="AB798" s="8">
        <f>Table1[[#This Row],[2023 AV (BOR final)]]-Table1[[#This Row],[2022 AV (BOR final)]]</f>
        <v>0</v>
      </c>
      <c r="AC798" s="8">
        <f>Table1[[#This Row],[2022 Tax Bill]]-Table1[[#This Row],[2021 Tax Bill]]</f>
        <v>-6408.9499999999989</v>
      </c>
      <c r="AD798" s="3">
        <f>COUNTIF(D:D,Table1[[#This Row],[Project Name]])</f>
        <v>1</v>
      </c>
      <c r="AE798" s="2">
        <f>IF(Table1[[#This Row],[Year Accepted]]=2022,Table1[[#This Row],[2021 AV (BOR final)]],Table1[[#This Row],[2022 AV (BOR final)]])</f>
        <v>95082</v>
      </c>
      <c r="AF798" s="2">
        <f>IF(Table1[[#This Row],[Year Accepted]]=2022,Table1[[#This Row],[2022 AV (BOR final)]],Table1[[#This Row],[2023 AV (BOR final)]])</f>
        <v>61800</v>
      </c>
      <c r="AG798" s="2">
        <f>IF(Table1[[#This Row],[Year Accepted]]=2022,Table1[[#This Row],[2021 Tax Bill]],Table1[[#This Row],[2022 Tax Bill]])</f>
        <v>19120.14</v>
      </c>
      <c r="AH798" s="2">
        <f>IF(Table1[[#This Row],[Year Accepted]]=2022,Table1[[#This Row],[2022 Tax Bill]],Table1[[#This Row],[2023 Tax Bill]])</f>
        <v>12711.19</v>
      </c>
    </row>
    <row r="799" spans="1:34" x14ac:dyDescent="0.25">
      <c r="A799" s="3" t="s">
        <v>25</v>
      </c>
      <c r="B799" s="3" t="s">
        <v>26</v>
      </c>
      <c r="C799" s="3" t="s">
        <v>39</v>
      </c>
      <c r="D799" s="3" t="s">
        <v>1889</v>
      </c>
      <c r="E799" s="3" t="s">
        <v>1890</v>
      </c>
      <c r="F799" s="3" t="s">
        <v>1891</v>
      </c>
      <c r="G799" s="3">
        <v>2022</v>
      </c>
      <c r="H799" s="3">
        <v>2021</v>
      </c>
      <c r="I799" s="4">
        <v>63900</v>
      </c>
      <c r="J799" s="3" t="s">
        <v>126</v>
      </c>
      <c r="K799" s="4">
        <v>12849.73</v>
      </c>
      <c r="L799" s="4">
        <v>41534</v>
      </c>
      <c r="M799" s="3" t="s">
        <v>126</v>
      </c>
      <c r="N799" s="4">
        <v>8542.81</v>
      </c>
      <c r="O799" s="4">
        <v>41534</v>
      </c>
      <c r="P799" s="3" t="s">
        <v>126</v>
      </c>
      <c r="Q799" s="4">
        <v>8789.57</v>
      </c>
      <c r="R799" s="3">
        <v>-87.704895543836798</v>
      </c>
      <c r="S799" s="3">
        <v>41.9118182557363</v>
      </c>
      <c r="T799" s="3" t="s">
        <v>1892</v>
      </c>
      <c r="U799" s="3" t="s">
        <v>33</v>
      </c>
      <c r="V799" s="3" t="s">
        <v>332</v>
      </c>
      <c r="W799" s="3" t="s">
        <v>333</v>
      </c>
      <c r="X799" s="3" t="s">
        <v>235</v>
      </c>
      <c r="Y799" s="3" t="s">
        <v>38</v>
      </c>
      <c r="Z799" s="3" t="s">
        <v>334</v>
      </c>
      <c r="AA799" s="8">
        <f>Table1[[#This Row],[2022 AV (BOR final)]]-Table1[[#This Row],[2021 AV (BOR final)]]</f>
        <v>-22366</v>
      </c>
      <c r="AB799" s="8">
        <f>Table1[[#This Row],[2023 AV (BOR final)]]-Table1[[#This Row],[2022 AV (BOR final)]]</f>
        <v>0</v>
      </c>
      <c r="AC799" s="8">
        <f>Table1[[#This Row],[2022 Tax Bill]]-Table1[[#This Row],[2021 Tax Bill]]</f>
        <v>-4306.92</v>
      </c>
      <c r="AD799" s="3">
        <f>COUNTIF(D:D,Table1[[#This Row],[Project Name]])</f>
        <v>1</v>
      </c>
      <c r="AE799" s="2">
        <f>IF(Table1[[#This Row],[Year Accepted]]=2022,Table1[[#This Row],[2021 AV (BOR final)]],Table1[[#This Row],[2022 AV (BOR final)]])</f>
        <v>63900</v>
      </c>
      <c r="AF799" s="2">
        <f>IF(Table1[[#This Row],[Year Accepted]]=2022,Table1[[#This Row],[2022 AV (BOR final)]],Table1[[#This Row],[2023 AV (BOR final)]])</f>
        <v>41534</v>
      </c>
      <c r="AG799" s="2">
        <f>IF(Table1[[#This Row],[Year Accepted]]=2022,Table1[[#This Row],[2021 Tax Bill]],Table1[[#This Row],[2022 Tax Bill]])</f>
        <v>12849.73</v>
      </c>
      <c r="AH799" s="2">
        <f>IF(Table1[[#This Row],[Year Accepted]]=2022,Table1[[#This Row],[2022 Tax Bill]],Table1[[#This Row],[2023 Tax Bill]])</f>
        <v>8542.81</v>
      </c>
    </row>
    <row r="800" spans="1:34" x14ac:dyDescent="0.25">
      <c r="A800" s="3" t="s">
        <v>25</v>
      </c>
      <c r="B800" s="3" t="s">
        <v>26</v>
      </c>
      <c r="C800" s="3" t="s">
        <v>39</v>
      </c>
      <c r="D800" s="3" t="s">
        <v>2033</v>
      </c>
      <c r="E800" s="3" t="s">
        <v>2034</v>
      </c>
      <c r="F800" s="3" t="s">
        <v>2035</v>
      </c>
      <c r="G800" s="3">
        <v>2022</v>
      </c>
      <c r="H800" s="3">
        <v>2021</v>
      </c>
      <c r="I800" s="4">
        <v>85855</v>
      </c>
      <c r="J800" s="3" t="s">
        <v>197</v>
      </c>
      <c r="K800" s="4">
        <v>17264.669999999998</v>
      </c>
      <c r="L800" s="4">
        <v>55805</v>
      </c>
      <c r="M800" s="3" t="s">
        <v>197</v>
      </c>
      <c r="N800" s="4">
        <v>11478.09</v>
      </c>
      <c r="O800" s="4">
        <v>55805</v>
      </c>
      <c r="P800" s="3" t="s">
        <v>197</v>
      </c>
      <c r="Q800" s="4">
        <v>11809.68</v>
      </c>
      <c r="R800" s="3">
        <v>-87.703863988342604</v>
      </c>
      <c r="S800" s="3">
        <v>41.9104604123876</v>
      </c>
      <c r="T800" s="3" t="s">
        <v>2036</v>
      </c>
      <c r="U800" s="3" t="s">
        <v>33</v>
      </c>
      <c r="V800" s="3" t="s">
        <v>332</v>
      </c>
      <c r="W800" s="3" t="s">
        <v>333</v>
      </c>
      <c r="X800" s="3" t="s">
        <v>235</v>
      </c>
      <c r="Y800" s="3" t="s">
        <v>38</v>
      </c>
      <c r="Z800" s="3" t="s">
        <v>334</v>
      </c>
      <c r="AA800" s="8">
        <f>Table1[[#This Row],[2022 AV (BOR final)]]-Table1[[#This Row],[2021 AV (BOR final)]]</f>
        <v>-30050</v>
      </c>
      <c r="AB800" s="8">
        <f>Table1[[#This Row],[2023 AV (BOR final)]]-Table1[[#This Row],[2022 AV (BOR final)]]</f>
        <v>0</v>
      </c>
      <c r="AC800" s="8">
        <f>Table1[[#This Row],[2022 Tax Bill]]-Table1[[#This Row],[2021 Tax Bill]]</f>
        <v>-5786.5799999999981</v>
      </c>
      <c r="AD800" s="3">
        <f>COUNTIF(D:D,Table1[[#This Row],[Project Name]])</f>
        <v>1</v>
      </c>
      <c r="AE800" s="2">
        <f>IF(Table1[[#This Row],[Year Accepted]]=2022,Table1[[#This Row],[2021 AV (BOR final)]],Table1[[#This Row],[2022 AV (BOR final)]])</f>
        <v>85855</v>
      </c>
      <c r="AF800" s="2">
        <f>IF(Table1[[#This Row],[Year Accepted]]=2022,Table1[[#This Row],[2022 AV (BOR final)]],Table1[[#This Row],[2023 AV (BOR final)]])</f>
        <v>55805</v>
      </c>
      <c r="AG800" s="2">
        <f>IF(Table1[[#This Row],[Year Accepted]]=2022,Table1[[#This Row],[2021 Tax Bill]],Table1[[#This Row],[2022 Tax Bill]])</f>
        <v>17264.669999999998</v>
      </c>
      <c r="AH800" s="2">
        <f>IF(Table1[[#This Row],[Year Accepted]]=2022,Table1[[#This Row],[2022 Tax Bill]],Table1[[#This Row],[2023 Tax Bill]])</f>
        <v>11478.09</v>
      </c>
    </row>
    <row r="801" spans="1:34" x14ac:dyDescent="0.25">
      <c r="A801" s="3" t="s">
        <v>25</v>
      </c>
      <c r="B801" s="3" t="s">
        <v>26</v>
      </c>
      <c r="C801" s="3" t="s">
        <v>39</v>
      </c>
      <c r="D801" s="3" t="s">
        <v>3073</v>
      </c>
      <c r="E801" s="3" t="s">
        <v>3074</v>
      </c>
      <c r="F801" s="3" t="s">
        <v>3075</v>
      </c>
      <c r="G801" s="3">
        <v>2022</v>
      </c>
      <c r="H801" s="3">
        <v>2021</v>
      </c>
      <c r="I801" s="4">
        <v>49251</v>
      </c>
      <c r="J801" s="3" t="s">
        <v>126</v>
      </c>
      <c r="K801" s="4">
        <v>9903.93</v>
      </c>
      <c r="L801" s="4">
        <v>32011</v>
      </c>
      <c r="M801" s="3" t="s">
        <v>126</v>
      </c>
      <c r="N801" s="4">
        <v>6584.13</v>
      </c>
      <c r="O801" s="4">
        <v>32011</v>
      </c>
      <c r="P801" s="3" t="s">
        <v>126</v>
      </c>
      <c r="Q801" s="4">
        <v>6774.3</v>
      </c>
      <c r="R801" s="3">
        <v>-87.694238860163097</v>
      </c>
      <c r="S801" s="3">
        <v>41.911915332366</v>
      </c>
      <c r="T801" s="3" t="s">
        <v>3076</v>
      </c>
      <c r="U801" s="3" t="s">
        <v>33</v>
      </c>
      <c r="V801" s="3" t="s">
        <v>332</v>
      </c>
      <c r="W801" s="3" t="s">
        <v>427</v>
      </c>
      <c r="X801" s="3" t="s">
        <v>235</v>
      </c>
      <c r="Y801" s="3" t="s">
        <v>38</v>
      </c>
      <c r="Z801" s="3" t="s">
        <v>334</v>
      </c>
      <c r="AA801" s="8">
        <f>Table1[[#This Row],[2022 AV (BOR final)]]-Table1[[#This Row],[2021 AV (BOR final)]]</f>
        <v>-17240</v>
      </c>
      <c r="AB801" s="8">
        <f>Table1[[#This Row],[2023 AV (BOR final)]]-Table1[[#This Row],[2022 AV (BOR final)]]</f>
        <v>0</v>
      </c>
      <c r="AC801" s="8">
        <f>Table1[[#This Row],[2022 Tax Bill]]-Table1[[#This Row],[2021 Tax Bill]]</f>
        <v>-3319.8</v>
      </c>
      <c r="AD801" s="3">
        <f>COUNTIF(D:D,Table1[[#This Row],[Project Name]])</f>
        <v>1</v>
      </c>
      <c r="AE801" s="2">
        <f>IF(Table1[[#This Row],[Year Accepted]]=2022,Table1[[#This Row],[2021 AV (BOR final)]],Table1[[#This Row],[2022 AV (BOR final)]])</f>
        <v>49251</v>
      </c>
      <c r="AF801" s="2">
        <f>IF(Table1[[#This Row],[Year Accepted]]=2022,Table1[[#This Row],[2022 AV (BOR final)]],Table1[[#This Row],[2023 AV (BOR final)]])</f>
        <v>32011</v>
      </c>
      <c r="AG801" s="2">
        <f>IF(Table1[[#This Row],[Year Accepted]]=2022,Table1[[#This Row],[2021 Tax Bill]],Table1[[#This Row],[2022 Tax Bill]])</f>
        <v>9903.93</v>
      </c>
      <c r="AH801" s="2">
        <f>IF(Table1[[#This Row],[Year Accepted]]=2022,Table1[[#This Row],[2022 Tax Bill]],Table1[[#This Row],[2023 Tax Bill]])</f>
        <v>6584.13</v>
      </c>
    </row>
    <row r="802" spans="1:34" x14ac:dyDescent="0.25">
      <c r="A802" s="3" t="s">
        <v>25</v>
      </c>
      <c r="B802" s="3" t="s">
        <v>26</v>
      </c>
      <c r="C802" s="3" t="s">
        <v>39</v>
      </c>
      <c r="D802" s="3" t="s">
        <v>5359</v>
      </c>
      <c r="E802" s="3" t="s">
        <v>5360</v>
      </c>
      <c r="F802" s="3" t="s">
        <v>5361</v>
      </c>
      <c r="G802" s="3">
        <v>2022</v>
      </c>
      <c r="H802" s="3">
        <v>2021</v>
      </c>
      <c r="I802" s="4">
        <v>76500</v>
      </c>
      <c r="J802" s="3" t="s">
        <v>247</v>
      </c>
      <c r="K802" s="4">
        <v>15383.48</v>
      </c>
      <c r="L802" s="4">
        <v>39167</v>
      </c>
      <c r="M802" s="3" t="s">
        <v>247</v>
      </c>
      <c r="N802" s="4">
        <v>8055.99</v>
      </c>
      <c r="O802" s="4">
        <v>39167</v>
      </c>
      <c r="P802" s="3" t="s">
        <v>247</v>
      </c>
      <c r="Q802" s="4">
        <v>8288.6299999999992</v>
      </c>
      <c r="R802" s="3">
        <v>-87.694340974049595</v>
      </c>
      <c r="S802" s="3">
        <v>41.910563198403601</v>
      </c>
      <c r="T802" s="3" t="s">
        <v>5362</v>
      </c>
      <c r="U802" s="3" t="s">
        <v>33</v>
      </c>
      <c r="V802" s="3" t="s">
        <v>332</v>
      </c>
      <c r="W802" s="3" t="s">
        <v>427</v>
      </c>
      <c r="X802" s="3" t="s">
        <v>235</v>
      </c>
      <c r="Y802" s="3" t="s">
        <v>38</v>
      </c>
      <c r="Z802" s="3" t="s">
        <v>334</v>
      </c>
      <c r="AA802" s="8">
        <f>Table1[[#This Row],[2022 AV (BOR final)]]-Table1[[#This Row],[2021 AV (BOR final)]]</f>
        <v>-37333</v>
      </c>
      <c r="AB802" s="8">
        <f>Table1[[#This Row],[2023 AV (BOR final)]]-Table1[[#This Row],[2022 AV (BOR final)]]</f>
        <v>0</v>
      </c>
      <c r="AC802" s="8">
        <f>Table1[[#This Row],[2022 Tax Bill]]-Table1[[#This Row],[2021 Tax Bill]]</f>
        <v>-7327.49</v>
      </c>
      <c r="AD802" s="3">
        <f>COUNTIF(D:D,Table1[[#This Row],[Project Name]])</f>
        <v>1</v>
      </c>
      <c r="AE802" s="2">
        <f>IF(Table1[[#This Row],[Year Accepted]]=2022,Table1[[#This Row],[2021 AV (BOR final)]],Table1[[#This Row],[2022 AV (BOR final)]])</f>
        <v>76500</v>
      </c>
      <c r="AF802" s="2">
        <f>IF(Table1[[#This Row],[Year Accepted]]=2022,Table1[[#This Row],[2022 AV (BOR final)]],Table1[[#This Row],[2023 AV (BOR final)]])</f>
        <v>39167</v>
      </c>
      <c r="AG802" s="2">
        <f>IF(Table1[[#This Row],[Year Accepted]]=2022,Table1[[#This Row],[2021 Tax Bill]],Table1[[#This Row],[2022 Tax Bill]])</f>
        <v>15383.48</v>
      </c>
      <c r="AH802" s="2">
        <f>IF(Table1[[#This Row],[Year Accepted]]=2022,Table1[[#This Row],[2022 Tax Bill]],Table1[[#This Row],[2023 Tax Bill]])</f>
        <v>8055.99</v>
      </c>
    </row>
    <row r="803" spans="1:34" x14ac:dyDescent="0.25">
      <c r="A803" s="3" t="s">
        <v>25</v>
      </c>
      <c r="B803" s="3" t="s">
        <v>26</v>
      </c>
      <c r="C803" s="3" t="s">
        <v>39</v>
      </c>
      <c r="D803" s="3" t="s">
        <v>4607</v>
      </c>
      <c r="E803" s="3" t="s">
        <v>4608</v>
      </c>
      <c r="F803" s="3" t="s">
        <v>4609</v>
      </c>
      <c r="G803" s="3">
        <v>2022</v>
      </c>
      <c r="H803" s="3">
        <v>2021</v>
      </c>
      <c r="I803" s="4">
        <v>58437</v>
      </c>
      <c r="J803" s="3" t="s">
        <v>197</v>
      </c>
      <c r="K803" s="4">
        <v>11751.16</v>
      </c>
      <c r="L803" s="4">
        <v>37983</v>
      </c>
      <c r="M803" s="3" t="s">
        <v>197</v>
      </c>
      <c r="N803" s="4">
        <v>7812.44</v>
      </c>
      <c r="O803" s="4">
        <v>37983</v>
      </c>
      <c r="P803" s="3" t="s">
        <v>197</v>
      </c>
      <c r="Q803" s="4">
        <v>8038.09</v>
      </c>
      <c r="R803" s="3">
        <v>-87.694162960599002</v>
      </c>
      <c r="S803" s="3">
        <v>41.910565027723997</v>
      </c>
      <c r="T803" s="3" t="s">
        <v>4610</v>
      </c>
      <c r="U803" s="3" t="s">
        <v>33</v>
      </c>
      <c r="V803" s="3" t="s">
        <v>332</v>
      </c>
      <c r="W803" s="3" t="s">
        <v>427</v>
      </c>
      <c r="X803" s="3" t="s">
        <v>235</v>
      </c>
      <c r="Y803" s="3" t="s">
        <v>38</v>
      </c>
      <c r="Z803" s="3" t="s">
        <v>334</v>
      </c>
      <c r="AA803" s="8">
        <f>Table1[[#This Row],[2022 AV (BOR final)]]-Table1[[#This Row],[2021 AV (BOR final)]]</f>
        <v>-20454</v>
      </c>
      <c r="AB803" s="8">
        <f>Table1[[#This Row],[2023 AV (BOR final)]]-Table1[[#This Row],[2022 AV (BOR final)]]</f>
        <v>0</v>
      </c>
      <c r="AC803" s="8">
        <f>Table1[[#This Row],[2022 Tax Bill]]-Table1[[#This Row],[2021 Tax Bill]]</f>
        <v>-3938.7200000000003</v>
      </c>
      <c r="AD803" s="3">
        <f>COUNTIF(D:D,Table1[[#This Row],[Project Name]])</f>
        <v>2</v>
      </c>
      <c r="AE803" s="2">
        <f>IF(Table1[[#This Row],[Year Accepted]]=2022,Table1[[#This Row],[2021 AV (BOR final)]],Table1[[#This Row],[2022 AV (BOR final)]])</f>
        <v>58437</v>
      </c>
      <c r="AF803" s="2">
        <f>IF(Table1[[#This Row],[Year Accepted]]=2022,Table1[[#This Row],[2022 AV (BOR final)]],Table1[[#This Row],[2023 AV (BOR final)]])</f>
        <v>37983</v>
      </c>
      <c r="AG803" s="2">
        <f>IF(Table1[[#This Row],[Year Accepted]]=2022,Table1[[#This Row],[2021 Tax Bill]],Table1[[#This Row],[2022 Tax Bill]])</f>
        <v>11751.16</v>
      </c>
      <c r="AH803" s="2">
        <f>IF(Table1[[#This Row],[Year Accepted]]=2022,Table1[[#This Row],[2022 Tax Bill]],Table1[[#This Row],[2023 Tax Bill]])</f>
        <v>7812.44</v>
      </c>
    </row>
    <row r="804" spans="1:34" x14ac:dyDescent="0.25">
      <c r="A804" s="3" t="s">
        <v>25</v>
      </c>
      <c r="B804" s="3" t="s">
        <v>26</v>
      </c>
      <c r="C804" s="3" t="s">
        <v>39</v>
      </c>
      <c r="D804" s="3" t="s">
        <v>4607</v>
      </c>
      <c r="E804" s="3" t="s">
        <v>4916</v>
      </c>
      <c r="F804" s="3" t="s">
        <v>4917</v>
      </c>
      <c r="G804" s="3">
        <v>2022</v>
      </c>
      <c r="H804" s="3">
        <v>2021</v>
      </c>
      <c r="I804" s="4">
        <v>119011</v>
      </c>
      <c r="J804" s="3" t="s">
        <v>197</v>
      </c>
      <c r="K804" s="4">
        <v>23932</v>
      </c>
      <c r="L804" s="4">
        <v>77356</v>
      </c>
      <c r="M804" s="3" t="s">
        <v>197</v>
      </c>
      <c r="N804" s="4">
        <v>15910.78</v>
      </c>
      <c r="O804" s="4">
        <v>77356</v>
      </c>
      <c r="P804" s="3" t="s">
        <v>197</v>
      </c>
      <c r="Q804" s="4">
        <v>16370.36</v>
      </c>
      <c r="R804" s="3">
        <v>-87.693986305112006</v>
      </c>
      <c r="S804" s="3">
        <v>41.910566788651103</v>
      </c>
      <c r="T804" s="3" t="s">
        <v>4918</v>
      </c>
      <c r="U804" s="3" t="s">
        <v>33</v>
      </c>
      <c r="V804" s="3" t="s">
        <v>332</v>
      </c>
      <c r="W804" s="3" t="s">
        <v>427</v>
      </c>
      <c r="X804" s="3" t="s">
        <v>235</v>
      </c>
      <c r="Y804" s="3" t="s">
        <v>38</v>
      </c>
      <c r="Z804" s="3" t="s">
        <v>334</v>
      </c>
      <c r="AA804" s="8">
        <f>Table1[[#This Row],[2022 AV (BOR final)]]-Table1[[#This Row],[2021 AV (BOR final)]]</f>
        <v>-41655</v>
      </c>
      <c r="AB804" s="8">
        <f>Table1[[#This Row],[2023 AV (BOR final)]]-Table1[[#This Row],[2022 AV (BOR final)]]</f>
        <v>0</v>
      </c>
      <c r="AC804" s="8">
        <f>Table1[[#This Row],[2022 Tax Bill]]-Table1[[#This Row],[2021 Tax Bill]]</f>
        <v>-8021.2199999999993</v>
      </c>
      <c r="AD804" s="3">
        <f>COUNTIF(D:D,Table1[[#This Row],[Project Name]])</f>
        <v>2</v>
      </c>
      <c r="AE804" s="2">
        <f>IF(Table1[[#This Row],[Year Accepted]]=2022,Table1[[#This Row],[2021 AV (BOR final)]],Table1[[#This Row],[2022 AV (BOR final)]])</f>
        <v>119011</v>
      </c>
      <c r="AF804" s="2">
        <f>IF(Table1[[#This Row],[Year Accepted]]=2022,Table1[[#This Row],[2022 AV (BOR final)]],Table1[[#This Row],[2023 AV (BOR final)]])</f>
        <v>77356</v>
      </c>
      <c r="AG804" s="2">
        <f>IF(Table1[[#This Row],[Year Accepted]]=2022,Table1[[#This Row],[2021 Tax Bill]],Table1[[#This Row],[2022 Tax Bill]])</f>
        <v>23932</v>
      </c>
      <c r="AH804" s="2">
        <f>IF(Table1[[#This Row],[Year Accepted]]=2022,Table1[[#This Row],[2022 Tax Bill]],Table1[[#This Row],[2023 Tax Bill]])</f>
        <v>15910.78</v>
      </c>
    </row>
    <row r="805" spans="1:34" x14ac:dyDescent="0.25">
      <c r="A805" s="3" t="s">
        <v>25</v>
      </c>
      <c r="B805" s="3" t="s">
        <v>26</v>
      </c>
      <c r="C805" s="3" t="s">
        <v>39</v>
      </c>
      <c r="D805" s="3" t="s">
        <v>2260</v>
      </c>
      <c r="E805" s="3" t="s">
        <v>3066</v>
      </c>
      <c r="F805" s="3" t="s">
        <v>3067</v>
      </c>
      <c r="G805" s="3">
        <v>2022</v>
      </c>
      <c r="H805" s="3">
        <v>2021</v>
      </c>
      <c r="I805" s="4">
        <v>26685</v>
      </c>
      <c r="J805" s="3" t="s">
        <v>247</v>
      </c>
      <c r="K805" s="4">
        <v>5366.11</v>
      </c>
      <c r="L805" s="4">
        <v>27603</v>
      </c>
      <c r="M805" s="3" t="s">
        <v>247</v>
      </c>
      <c r="N805" s="4">
        <v>5677.46</v>
      </c>
      <c r="O805" s="4">
        <v>27603</v>
      </c>
      <c r="P805" s="3" t="s">
        <v>247</v>
      </c>
      <c r="Q805" s="4">
        <v>5841.45</v>
      </c>
      <c r="R805" s="3">
        <v>-87.693853776818997</v>
      </c>
      <c r="S805" s="3">
        <v>41.910568109157502</v>
      </c>
      <c r="T805" s="3" t="s">
        <v>3068</v>
      </c>
      <c r="U805" s="3" t="s">
        <v>33</v>
      </c>
      <c r="V805" s="3" t="s">
        <v>332</v>
      </c>
      <c r="W805" s="3" t="s">
        <v>427</v>
      </c>
      <c r="X805" s="3" t="s">
        <v>235</v>
      </c>
      <c r="Y805" s="3" t="s">
        <v>38</v>
      </c>
      <c r="Z805" s="3" t="s">
        <v>334</v>
      </c>
      <c r="AA805" s="8">
        <f>Table1[[#This Row],[2022 AV (BOR final)]]-Table1[[#This Row],[2021 AV (BOR final)]]</f>
        <v>918</v>
      </c>
      <c r="AB805" s="8">
        <f>Table1[[#This Row],[2023 AV (BOR final)]]-Table1[[#This Row],[2022 AV (BOR final)]]</f>
        <v>0</v>
      </c>
      <c r="AC805" s="8">
        <f>Table1[[#This Row],[2022 Tax Bill]]-Table1[[#This Row],[2021 Tax Bill]]</f>
        <v>311.35000000000036</v>
      </c>
      <c r="AD805" s="3">
        <f>COUNTIF(D:D,Table1[[#This Row],[Project Name]])</f>
        <v>5</v>
      </c>
      <c r="AE805" s="2">
        <f>IF(Table1[[#This Row],[Year Accepted]]=2022,Table1[[#This Row],[2021 AV (BOR final)]],Table1[[#This Row],[2022 AV (BOR final)]])</f>
        <v>26685</v>
      </c>
      <c r="AF805" s="2">
        <f>IF(Table1[[#This Row],[Year Accepted]]=2022,Table1[[#This Row],[2022 AV (BOR final)]],Table1[[#This Row],[2023 AV (BOR final)]])</f>
        <v>27603</v>
      </c>
      <c r="AG805" s="2">
        <f>IF(Table1[[#This Row],[Year Accepted]]=2022,Table1[[#This Row],[2021 Tax Bill]],Table1[[#This Row],[2022 Tax Bill]])</f>
        <v>5366.11</v>
      </c>
      <c r="AH805" s="2">
        <f>IF(Table1[[#This Row],[Year Accepted]]=2022,Table1[[#This Row],[2022 Tax Bill]],Table1[[#This Row],[2023 Tax Bill]])</f>
        <v>5677.46</v>
      </c>
    </row>
    <row r="806" spans="1:34" x14ac:dyDescent="0.25">
      <c r="A806" s="3" t="s">
        <v>25</v>
      </c>
      <c r="B806" s="3" t="s">
        <v>26</v>
      </c>
      <c r="C806" s="3" t="s">
        <v>39</v>
      </c>
      <c r="D806" s="3" t="s">
        <v>2260</v>
      </c>
      <c r="E806" s="3" t="s">
        <v>2261</v>
      </c>
      <c r="F806" s="3" t="s">
        <v>2262</v>
      </c>
      <c r="G806" s="3">
        <v>2022</v>
      </c>
      <c r="H806" s="3">
        <v>2021</v>
      </c>
      <c r="I806" s="4">
        <v>31733</v>
      </c>
      <c r="J806" s="3" t="s">
        <v>247</v>
      </c>
      <c r="K806" s="4">
        <v>6381.24</v>
      </c>
      <c r="L806" s="4">
        <v>33450</v>
      </c>
      <c r="M806" s="3" t="s">
        <v>247</v>
      </c>
      <c r="N806" s="4">
        <v>6880.09</v>
      </c>
      <c r="O806" s="4">
        <v>33450</v>
      </c>
      <c r="P806" s="3" t="s">
        <v>247</v>
      </c>
      <c r="Q806" s="4">
        <v>7078.79</v>
      </c>
      <c r="R806" s="3">
        <v>-87.693765485910205</v>
      </c>
      <c r="S806" s="3">
        <v>41.910568989234598</v>
      </c>
      <c r="T806" s="3" t="s">
        <v>2263</v>
      </c>
      <c r="U806" s="3" t="s">
        <v>33</v>
      </c>
      <c r="V806" s="3" t="s">
        <v>332</v>
      </c>
      <c r="W806" s="3" t="s">
        <v>427</v>
      </c>
      <c r="X806" s="3" t="s">
        <v>235</v>
      </c>
      <c r="Y806" s="3" t="s">
        <v>38</v>
      </c>
      <c r="Z806" s="3" t="s">
        <v>334</v>
      </c>
      <c r="AA806" s="8">
        <f>Table1[[#This Row],[2022 AV (BOR final)]]-Table1[[#This Row],[2021 AV (BOR final)]]</f>
        <v>1717</v>
      </c>
      <c r="AB806" s="8">
        <f>Table1[[#This Row],[2023 AV (BOR final)]]-Table1[[#This Row],[2022 AV (BOR final)]]</f>
        <v>0</v>
      </c>
      <c r="AC806" s="8">
        <f>Table1[[#This Row],[2022 Tax Bill]]-Table1[[#This Row],[2021 Tax Bill]]</f>
        <v>498.85000000000036</v>
      </c>
      <c r="AD806" s="3">
        <f>COUNTIF(D:D,Table1[[#This Row],[Project Name]])</f>
        <v>5</v>
      </c>
      <c r="AE806" s="2">
        <f>IF(Table1[[#This Row],[Year Accepted]]=2022,Table1[[#This Row],[2021 AV (BOR final)]],Table1[[#This Row],[2022 AV (BOR final)]])</f>
        <v>31733</v>
      </c>
      <c r="AF806" s="2">
        <f>IF(Table1[[#This Row],[Year Accepted]]=2022,Table1[[#This Row],[2022 AV (BOR final)]],Table1[[#This Row],[2023 AV (BOR final)]])</f>
        <v>33450</v>
      </c>
      <c r="AG806" s="2">
        <f>IF(Table1[[#This Row],[Year Accepted]]=2022,Table1[[#This Row],[2021 Tax Bill]],Table1[[#This Row],[2022 Tax Bill]])</f>
        <v>6381.24</v>
      </c>
      <c r="AH806" s="2">
        <f>IF(Table1[[#This Row],[Year Accepted]]=2022,Table1[[#This Row],[2022 Tax Bill]],Table1[[#This Row],[2023 Tax Bill]])</f>
        <v>6880.09</v>
      </c>
    </row>
    <row r="807" spans="1:34" x14ac:dyDescent="0.25">
      <c r="A807" s="3" t="s">
        <v>25</v>
      </c>
      <c r="B807" s="3" t="s">
        <v>26</v>
      </c>
      <c r="C807" s="3" t="s">
        <v>39</v>
      </c>
      <c r="D807" s="3" t="s">
        <v>2260</v>
      </c>
      <c r="E807" s="3" t="s">
        <v>3472</v>
      </c>
      <c r="F807" s="3" t="s">
        <v>3473</v>
      </c>
      <c r="G807" s="3">
        <v>2022</v>
      </c>
      <c r="H807" s="3">
        <v>2021</v>
      </c>
      <c r="I807" s="4">
        <v>51944</v>
      </c>
      <c r="J807" s="3" t="s">
        <v>247</v>
      </c>
      <c r="K807" s="4">
        <v>10445.44</v>
      </c>
      <c r="L807" s="4">
        <v>33801</v>
      </c>
      <c r="M807" s="3" t="s">
        <v>247</v>
      </c>
      <c r="N807" s="4">
        <v>6952.27</v>
      </c>
      <c r="O807" s="4">
        <v>33801</v>
      </c>
      <c r="P807" s="3" t="s">
        <v>247</v>
      </c>
      <c r="Q807" s="4">
        <v>7153.09</v>
      </c>
      <c r="R807" s="3">
        <v>-87.693677194301799</v>
      </c>
      <c r="S807" s="3">
        <v>41.910569868929699</v>
      </c>
      <c r="T807" s="3" t="s">
        <v>3474</v>
      </c>
      <c r="U807" s="3" t="s">
        <v>33</v>
      </c>
      <c r="V807" s="3" t="s">
        <v>332</v>
      </c>
      <c r="W807" s="3" t="s">
        <v>427</v>
      </c>
      <c r="X807" s="3" t="s">
        <v>235</v>
      </c>
      <c r="Y807" s="3" t="s">
        <v>38</v>
      </c>
      <c r="Z807" s="3" t="s">
        <v>334</v>
      </c>
      <c r="AA807" s="8">
        <f>Table1[[#This Row],[2022 AV (BOR final)]]-Table1[[#This Row],[2021 AV (BOR final)]]</f>
        <v>-18143</v>
      </c>
      <c r="AB807" s="8">
        <f>Table1[[#This Row],[2023 AV (BOR final)]]-Table1[[#This Row],[2022 AV (BOR final)]]</f>
        <v>0</v>
      </c>
      <c r="AC807" s="8">
        <f>Table1[[#This Row],[2022 Tax Bill]]-Table1[[#This Row],[2021 Tax Bill]]</f>
        <v>-3493.17</v>
      </c>
      <c r="AD807" s="3">
        <f>COUNTIF(D:D,Table1[[#This Row],[Project Name]])</f>
        <v>5</v>
      </c>
      <c r="AE807" s="2">
        <f>IF(Table1[[#This Row],[Year Accepted]]=2022,Table1[[#This Row],[2021 AV (BOR final)]],Table1[[#This Row],[2022 AV (BOR final)]])</f>
        <v>51944</v>
      </c>
      <c r="AF807" s="2">
        <f>IF(Table1[[#This Row],[Year Accepted]]=2022,Table1[[#This Row],[2022 AV (BOR final)]],Table1[[#This Row],[2023 AV (BOR final)]])</f>
        <v>33801</v>
      </c>
      <c r="AG807" s="2">
        <f>IF(Table1[[#This Row],[Year Accepted]]=2022,Table1[[#This Row],[2021 Tax Bill]],Table1[[#This Row],[2022 Tax Bill]])</f>
        <v>10445.44</v>
      </c>
      <c r="AH807" s="2">
        <f>IF(Table1[[#This Row],[Year Accepted]]=2022,Table1[[#This Row],[2022 Tax Bill]],Table1[[#This Row],[2023 Tax Bill]])</f>
        <v>6952.27</v>
      </c>
    </row>
    <row r="808" spans="1:34" x14ac:dyDescent="0.25">
      <c r="A808" s="3" t="s">
        <v>25</v>
      </c>
      <c r="B808" s="3" t="s">
        <v>26</v>
      </c>
      <c r="C808" s="3" t="s">
        <v>39</v>
      </c>
      <c r="D808" s="3" t="s">
        <v>2260</v>
      </c>
      <c r="E808" s="3" t="s">
        <v>4202</v>
      </c>
      <c r="F808" s="3" t="s">
        <v>4203</v>
      </c>
      <c r="G808" s="3">
        <v>2022</v>
      </c>
      <c r="H808" s="3">
        <v>2021</v>
      </c>
      <c r="I808" s="4">
        <v>53627</v>
      </c>
      <c r="J808" s="3" t="s">
        <v>247</v>
      </c>
      <c r="K808" s="4">
        <v>10783.91</v>
      </c>
      <c r="L808" s="4">
        <v>34895</v>
      </c>
      <c r="M808" s="3" t="s">
        <v>247</v>
      </c>
      <c r="N808" s="4">
        <v>7177.32</v>
      </c>
      <c r="O808" s="4">
        <v>34895</v>
      </c>
      <c r="P808" s="3" t="s">
        <v>247</v>
      </c>
      <c r="Q808" s="4">
        <v>7384.62</v>
      </c>
      <c r="R808" s="3">
        <v>-87.693588866230897</v>
      </c>
      <c r="S808" s="3">
        <v>41.910570749904601</v>
      </c>
      <c r="T808" s="3" t="s">
        <v>4204</v>
      </c>
      <c r="U808" s="3" t="s">
        <v>33</v>
      </c>
      <c r="V808" s="3" t="s">
        <v>332</v>
      </c>
      <c r="W808" s="3" t="s">
        <v>427</v>
      </c>
      <c r="X808" s="3" t="s">
        <v>235</v>
      </c>
      <c r="Y808" s="3" t="s">
        <v>38</v>
      </c>
      <c r="Z808" s="3" t="s">
        <v>334</v>
      </c>
      <c r="AA808" s="8">
        <f>Table1[[#This Row],[2022 AV (BOR final)]]-Table1[[#This Row],[2021 AV (BOR final)]]</f>
        <v>-18732</v>
      </c>
      <c r="AB808" s="8">
        <f>Table1[[#This Row],[2023 AV (BOR final)]]-Table1[[#This Row],[2022 AV (BOR final)]]</f>
        <v>0</v>
      </c>
      <c r="AC808" s="8">
        <f>Table1[[#This Row],[2022 Tax Bill]]-Table1[[#This Row],[2021 Tax Bill]]</f>
        <v>-3606.59</v>
      </c>
      <c r="AD808" s="3">
        <f>COUNTIF(D:D,Table1[[#This Row],[Project Name]])</f>
        <v>5</v>
      </c>
      <c r="AE808" s="2">
        <f>IF(Table1[[#This Row],[Year Accepted]]=2022,Table1[[#This Row],[2021 AV (BOR final)]],Table1[[#This Row],[2022 AV (BOR final)]])</f>
        <v>53627</v>
      </c>
      <c r="AF808" s="2">
        <f>IF(Table1[[#This Row],[Year Accepted]]=2022,Table1[[#This Row],[2022 AV (BOR final)]],Table1[[#This Row],[2023 AV (BOR final)]])</f>
        <v>34895</v>
      </c>
      <c r="AG808" s="2">
        <f>IF(Table1[[#This Row],[Year Accepted]]=2022,Table1[[#This Row],[2021 Tax Bill]],Table1[[#This Row],[2022 Tax Bill]])</f>
        <v>10783.91</v>
      </c>
      <c r="AH808" s="2">
        <f>IF(Table1[[#This Row],[Year Accepted]]=2022,Table1[[#This Row],[2022 Tax Bill]],Table1[[#This Row],[2023 Tax Bill]])</f>
        <v>7177.32</v>
      </c>
    </row>
    <row r="809" spans="1:34" x14ac:dyDescent="0.25">
      <c r="A809" s="3" t="s">
        <v>25</v>
      </c>
      <c r="B809" s="3" t="s">
        <v>26</v>
      </c>
      <c r="C809" s="3" t="s">
        <v>39</v>
      </c>
      <c r="D809" s="3" t="s">
        <v>2260</v>
      </c>
      <c r="E809" s="3" t="s">
        <v>4712</v>
      </c>
      <c r="F809" s="3" t="s">
        <v>4713</v>
      </c>
      <c r="G809" s="3">
        <v>2022</v>
      </c>
      <c r="H809" s="3">
        <v>2021</v>
      </c>
      <c r="I809" s="4">
        <v>36905</v>
      </c>
      <c r="J809" s="3" t="s">
        <v>247</v>
      </c>
      <c r="K809" s="4">
        <v>7421.28</v>
      </c>
      <c r="L809" s="4">
        <v>24015</v>
      </c>
      <c r="M809" s="3" t="s">
        <v>247</v>
      </c>
      <c r="N809" s="4">
        <v>4939.4799999999996</v>
      </c>
      <c r="O809" s="4">
        <v>24015</v>
      </c>
      <c r="P809" s="3" t="s">
        <v>247</v>
      </c>
      <c r="Q809" s="4">
        <v>5082.1099999999997</v>
      </c>
      <c r="R809" s="3">
        <v>-87.693498701489901</v>
      </c>
      <c r="S809" s="3">
        <v>41.910571646779097</v>
      </c>
      <c r="T809" s="3" t="s">
        <v>4714</v>
      </c>
      <c r="U809" s="3" t="s">
        <v>33</v>
      </c>
      <c r="V809" s="3" t="s">
        <v>332</v>
      </c>
      <c r="W809" s="3" t="s">
        <v>427</v>
      </c>
      <c r="X809" s="3" t="s">
        <v>235</v>
      </c>
      <c r="Y809" s="3" t="s">
        <v>38</v>
      </c>
      <c r="Z809" s="3" t="s">
        <v>334</v>
      </c>
      <c r="AA809" s="8">
        <f>Table1[[#This Row],[2022 AV (BOR final)]]-Table1[[#This Row],[2021 AV (BOR final)]]</f>
        <v>-12890</v>
      </c>
      <c r="AB809" s="8">
        <f>Table1[[#This Row],[2023 AV (BOR final)]]-Table1[[#This Row],[2022 AV (BOR final)]]</f>
        <v>0</v>
      </c>
      <c r="AC809" s="8">
        <f>Table1[[#This Row],[2022 Tax Bill]]-Table1[[#This Row],[2021 Tax Bill]]</f>
        <v>-2481.8000000000002</v>
      </c>
      <c r="AD809" s="3">
        <f>COUNTIF(D:D,Table1[[#This Row],[Project Name]])</f>
        <v>5</v>
      </c>
      <c r="AE809" s="2">
        <f>IF(Table1[[#This Row],[Year Accepted]]=2022,Table1[[#This Row],[2021 AV (BOR final)]],Table1[[#This Row],[2022 AV (BOR final)]])</f>
        <v>36905</v>
      </c>
      <c r="AF809" s="2">
        <f>IF(Table1[[#This Row],[Year Accepted]]=2022,Table1[[#This Row],[2022 AV (BOR final)]],Table1[[#This Row],[2023 AV (BOR final)]])</f>
        <v>24015</v>
      </c>
      <c r="AG809" s="2">
        <f>IF(Table1[[#This Row],[Year Accepted]]=2022,Table1[[#This Row],[2021 Tax Bill]],Table1[[#This Row],[2022 Tax Bill]])</f>
        <v>7421.28</v>
      </c>
      <c r="AH809" s="2">
        <f>IF(Table1[[#This Row],[Year Accepted]]=2022,Table1[[#This Row],[2022 Tax Bill]],Table1[[#This Row],[2023 Tax Bill]])</f>
        <v>4939.4799999999996</v>
      </c>
    </row>
    <row r="810" spans="1:34" x14ac:dyDescent="0.25">
      <c r="A810" s="3" t="s">
        <v>25</v>
      </c>
      <c r="B810" s="3" t="s">
        <v>26</v>
      </c>
      <c r="C810" s="3" t="s">
        <v>39</v>
      </c>
      <c r="D810" s="3" t="s">
        <v>2632</v>
      </c>
      <c r="E810" s="3" t="s">
        <v>2633</v>
      </c>
      <c r="F810" s="3" t="s">
        <v>2634</v>
      </c>
      <c r="G810" s="3">
        <v>2022</v>
      </c>
      <c r="H810" s="3">
        <v>2021</v>
      </c>
      <c r="I810" s="4">
        <v>1461209</v>
      </c>
      <c r="J810" s="3" t="s">
        <v>247</v>
      </c>
      <c r="K810" s="4">
        <v>294800.96000000002</v>
      </c>
      <c r="L810" s="4">
        <v>948063</v>
      </c>
      <c r="M810" s="3" t="s">
        <v>247</v>
      </c>
      <c r="N810" s="4">
        <v>195665.03</v>
      </c>
      <c r="O810" s="4">
        <v>948063</v>
      </c>
      <c r="P810" s="3" t="s">
        <v>247</v>
      </c>
      <c r="Q810" s="4">
        <v>200746.87</v>
      </c>
      <c r="R810" s="3">
        <v>-87.670559209237396</v>
      </c>
      <c r="S810" s="3">
        <v>41.913478751499298</v>
      </c>
      <c r="T810" s="3" t="s">
        <v>2635</v>
      </c>
      <c r="U810" s="3" t="s">
        <v>33</v>
      </c>
      <c r="V810" s="3" t="s">
        <v>484</v>
      </c>
      <c r="W810" s="3" t="s">
        <v>427</v>
      </c>
      <c r="X810" s="3" t="s">
        <v>103</v>
      </c>
      <c r="Y810" s="3" t="s">
        <v>70</v>
      </c>
      <c r="Z810" s="3" t="s">
        <v>37</v>
      </c>
      <c r="AA810" s="8">
        <f>Table1[[#This Row],[2022 AV (BOR final)]]-Table1[[#This Row],[2021 AV (BOR final)]]</f>
        <v>-513146</v>
      </c>
      <c r="AB810" s="8">
        <f>Table1[[#This Row],[2023 AV (BOR final)]]-Table1[[#This Row],[2022 AV (BOR final)]]</f>
        <v>0</v>
      </c>
      <c r="AC810" s="8">
        <f>Table1[[#This Row],[2022 Tax Bill]]-Table1[[#This Row],[2021 Tax Bill]]</f>
        <v>-99135.930000000022</v>
      </c>
      <c r="AD810" s="3">
        <f>COUNTIF(D:D,Table1[[#This Row],[Project Name]])</f>
        <v>1</v>
      </c>
      <c r="AE810" s="2">
        <f>IF(Table1[[#This Row],[Year Accepted]]=2022,Table1[[#This Row],[2021 AV (BOR final)]],Table1[[#This Row],[2022 AV (BOR final)]])</f>
        <v>1461209</v>
      </c>
      <c r="AF810" s="2">
        <f>IF(Table1[[#This Row],[Year Accepted]]=2022,Table1[[#This Row],[2022 AV (BOR final)]],Table1[[#This Row],[2023 AV (BOR final)]])</f>
        <v>948063</v>
      </c>
      <c r="AG810" s="2">
        <f>IF(Table1[[#This Row],[Year Accepted]]=2022,Table1[[#This Row],[2021 Tax Bill]],Table1[[#This Row],[2022 Tax Bill]])</f>
        <v>294800.96000000002</v>
      </c>
      <c r="AH810" s="2">
        <f>IF(Table1[[#This Row],[Year Accepted]]=2022,Table1[[#This Row],[2022 Tax Bill]],Table1[[#This Row],[2023 Tax Bill]])</f>
        <v>195665.03</v>
      </c>
    </row>
    <row r="811" spans="1:34" x14ac:dyDescent="0.25">
      <c r="A811" s="3" t="s">
        <v>25</v>
      </c>
      <c r="B811" s="3" t="s">
        <v>26</v>
      </c>
      <c r="C811" s="3" t="s">
        <v>39</v>
      </c>
      <c r="D811" s="3" t="s">
        <v>423</v>
      </c>
      <c r="E811" s="3" t="s">
        <v>1242</v>
      </c>
      <c r="F811" s="3" t="s">
        <v>1243</v>
      </c>
      <c r="G811" s="3">
        <v>2022</v>
      </c>
      <c r="H811" s="3">
        <v>2021</v>
      </c>
      <c r="I811" s="4">
        <v>44234</v>
      </c>
      <c r="J811" s="3" t="s">
        <v>197</v>
      </c>
      <c r="K811" s="4">
        <v>8895.02</v>
      </c>
      <c r="L811" s="4">
        <v>28751</v>
      </c>
      <c r="M811" s="3" t="s">
        <v>197</v>
      </c>
      <c r="N811" s="4">
        <v>5913.55</v>
      </c>
      <c r="O811" s="4">
        <v>28751</v>
      </c>
      <c r="P811" s="3" t="s">
        <v>197</v>
      </c>
      <c r="Q811" s="4">
        <v>6084.42</v>
      </c>
      <c r="R811" s="3">
        <v>-87.701391508880903</v>
      </c>
      <c r="S811" s="3">
        <v>41.900938057161397</v>
      </c>
      <c r="T811" s="3" t="s">
        <v>1244</v>
      </c>
      <c r="U811" s="3" t="s">
        <v>33</v>
      </c>
      <c r="V811" s="3" t="s">
        <v>332</v>
      </c>
      <c r="W811" s="3" t="s">
        <v>427</v>
      </c>
      <c r="X811" s="3" t="s">
        <v>235</v>
      </c>
      <c r="Y811" s="3" t="s">
        <v>264</v>
      </c>
      <c r="Z811" s="3" t="s">
        <v>334</v>
      </c>
      <c r="AA811" s="8">
        <f>Table1[[#This Row],[2022 AV (BOR final)]]-Table1[[#This Row],[2021 AV (BOR final)]]</f>
        <v>-15483</v>
      </c>
      <c r="AB811" s="8">
        <f>Table1[[#This Row],[2023 AV (BOR final)]]-Table1[[#This Row],[2022 AV (BOR final)]]</f>
        <v>0</v>
      </c>
      <c r="AC811" s="8">
        <f>Table1[[#This Row],[2022 Tax Bill]]-Table1[[#This Row],[2021 Tax Bill]]</f>
        <v>-2981.4700000000003</v>
      </c>
      <c r="AD811" s="3">
        <f>COUNTIF(D:D,Table1[[#This Row],[Project Name]])</f>
        <v>9</v>
      </c>
      <c r="AE811" s="2">
        <f>IF(Table1[[#This Row],[Year Accepted]]=2022,Table1[[#This Row],[2021 AV (BOR final)]],Table1[[#This Row],[2022 AV (BOR final)]])</f>
        <v>44234</v>
      </c>
      <c r="AF811" s="2">
        <f>IF(Table1[[#This Row],[Year Accepted]]=2022,Table1[[#This Row],[2022 AV (BOR final)]],Table1[[#This Row],[2023 AV (BOR final)]])</f>
        <v>28751</v>
      </c>
      <c r="AG811" s="2">
        <f>IF(Table1[[#This Row],[Year Accepted]]=2022,Table1[[#This Row],[2021 Tax Bill]],Table1[[#This Row],[2022 Tax Bill]])</f>
        <v>8895.02</v>
      </c>
      <c r="AH811" s="2">
        <f>IF(Table1[[#This Row],[Year Accepted]]=2022,Table1[[#This Row],[2022 Tax Bill]],Table1[[#This Row],[2023 Tax Bill]])</f>
        <v>5913.55</v>
      </c>
    </row>
    <row r="812" spans="1:34" x14ac:dyDescent="0.25">
      <c r="A812" s="3" t="s">
        <v>25</v>
      </c>
      <c r="B812" s="3" t="s">
        <v>26</v>
      </c>
      <c r="C812" s="3" t="s">
        <v>39</v>
      </c>
      <c r="D812" s="3" t="s">
        <v>423</v>
      </c>
      <c r="E812" s="3" t="s">
        <v>3918</v>
      </c>
      <c r="F812" s="3" t="s">
        <v>3919</v>
      </c>
      <c r="G812" s="3">
        <v>2022</v>
      </c>
      <c r="H812" s="3">
        <v>2021</v>
      </c>
      <c r="I812" s="4">
        <v>66361</v>
      </c>
      <c r="J812" s="3" t="s">
        <v>197</v>
      </c>
      <c r="K812" s="4">
        <v>13344.58</v>
      </c>
      <c r="L812" s="4">
        <v>43133</v>
      </c>
      <c r="M812" s="3" t="s">
        <v>197</v>
      </c>
      <c r="N812" s="4">
        <v>8871.7000000000007</v>
      </c>
      <c r="O812" s="4">
        <v>43133</v>
      </c>
      <c r="P812" s="3" t="s">
        <v>197</v>
      </c>
      <c r="Q812" s="4">
        <v>9127.9599999999991</v>
      </c>
      <c r="R812" s="3">
        <v>-87.701389164848294</v>
      </c>
      <c r="S812" s="3">
        <v>41.900852368452803</v>
      </c>
      <c r="T812" s="3" t="s">
        <v>3920</v>
      </c>
      <c r="U812" s="3" t="s">
        <v>33</v>
      </c>
      <c r="V812" s="3" t="s">
        <v>332</v>
      </c>
      <c r="W812" s="3" t="s">
        <v>427</v>
      </c>
      <c r="X812" s="3" t="s">
        <v>235</v>
      </c>
      <c r="Y812" s="3" t="s">
        <v>264</v>
      </c>
      <c r="Z812" s="3" t="s">
        <v>334</v>
      </c>
      <c r="AA812" s="8">
        <f>Table1[[#This Row],[2022 AV (BOR final)]]-Table1[[#This Row],[2021 AV (BOR final)]]</f>
        <v>-23228</v>
      </c>
      <c r="AB812" s="8">
        <f>Table1[[#This Row],[2023 AV (BOR final)]]-Table1[[#This Row],[2022 AV (BOR final)]]</f>
        <v>0</v>
      </c>
      <c r="AC812" s="8">
        <f>Table1[[#This Row],[2022 Tax Bill]]-Table1[[#This Row],[2021 Tax Bill]]</f>
        <v>-4472.8799999999992</v>
      </c>
      <c r="AD812" s="3">
        <f>COUNTIF(D:D,Table1[[#This Row],[Project Name]])</f>
        <v>9</v>
      </c>
      <c r="AE812" s="2">
        <f>IF(Table1[[#This Row],[Year Accepted]]=2022,Table1[[#This Row],[2021 AV (BOR final)]],Table1[[#This Row],[2022 AV (BOR final)]])</f>
        <v>66361</v>
      </c>
      <c r="AF812" s="2">
        <f>IF(Table1[[#This Row],[Year Accepted]]=2022,Table1[[#This Row],[2022 AV (BOR final)]],Table1[[#This Row],[2023 AV (BOR final)]])</f>
        <v>43133</v>
      </c>
      <c r="AG812" s="2">
        <f>IF(Table1[[#This Row],[Year Accepted]]=2022,Table1[[#This Row],[2021 Tax Bill]],Table1[[#This Row],[2022 Tax Bill]])</f>
        <v>13344.58</v>
      </c>
      <c r="AH812" s="2">
        <f>IF(Table1[[#This Row],[Year Accepted]]=2022,Table1[[#This Row],[2022 Tax Bill]],Table1[[#This Row],[2023 Tax Bill]])</f>
        <v>8871.7000000000007</v>
      </c>
    </row>
    <row r="813" spans="1:34" x14ac:dyDescent="0.25">
      <c r="A813" s="3" t="s">
        <v>25</v>
      </c>
      <c r="B813" s="3" t="s">
        <v>26</v>
      </c>
      <c r="C813" s="3" t="s">
        <v>39</v>
      </c>
      <c r="D813" s="3" t="s">
        <v>423</v>
      </c>
      <c r="E813" s="3" t="s">
        <v>2565</v>
      </c>
      <c r="F813" s="3" t="s">
        <v>2566</v>
      </c>
      <c r="G813" s="3">
        <v>2022</v>
      </c>
      <c r="H813" s="3">
        <v>2021</v>
      </c>
      <c r="I813" s="4">
        <v>168060</v>
      </c>
      <c r="J813" s="3" t="s">
        <v>197</v>
      </c>
      <c r="K813" s="4">
        <v>33795.339999999997</v>
      </c>
      <c r="L813" s="4">
        <v>109237</v>
      </c>
      <c r="M813" s="3" t="s">
        <v>197</v>
      </c>
      <c r="N813" s="4">
        <v>22468.1</v>
      </c>
      <c r="O813" s="4">
        <v>109237</v>
      </c>
      <c r="P813" s="3" t="s">
        <v>197</v>
      </c>
      <c r="Q813" s="4">
        <v>23117.16</v>
      </c>
      <c r="R813" s="3">
        <v>-87.701385417370105</v>
      </c>
      <c r="S813" s="3">
        <v>41.900715284879098</v>
      </c>
      <c r="T813" s="3" t="s">
        <v>2567</v>
      </c>
      <c r="U813" s="3" t="s">
        <v>33</v>
      </c>
      <c r="V813" s="3" t="s">
        <v>332</v>
      </c>
      <c r="W813" s="3" t="s">
        <v>427</v>
      </c>
      <c r="X813" s="3" t="s">
        <v>235</v>
      </c>
      <c r="Y813" s="3" t="s">
        <v>264</v>
      </c>
      <c r="Z813" s="3" t="s">
        <v>334</v>
      </c>
      <c r="AA813" s="8">
        <f>Table1[[#This Row],[2022 AV (BOR final)]]-Table1[[#This Row],[2021 AV (BOR final)]]</f>
        <v>-58823</v>
      </c>
      <c r="AB813" s="8">
        <f>Table1[[#This Row],[2023 AV (BOR final)]]-Table1[[#This Row],[2022 AV (BOR final)]]</f>
        <v>0</v>
      </c>
      <c r="AC813" s="8">
        <f>Table1[[#This Row],[2022 Tax Bill]]-Table1[[#This Row],[2021 Tax Bill]]</f>
        <v>-11327.239999999998</v>
      </c>
      <c r="AD813" s="3">
        <f>COUNTIF(D:D,Table1[[#This Row],[Project Name]])</f>
        <v>9</v>
      </c>
      <c r="AE813" s="2">
        <f>IF(Table1[[#This Row],[Year Accepted]]=2022,Table1[[#This Row],[2021 AV (BOR final)]],Table1[[#This Row],[2022 AV (BOR final)]])</f>
        <v>168060</v>
      </c>
      <c r="AF813" s="2">
        <f>IF(Table1[[#This Row],[Year Accepted]]=2022,Table1[[#This Row],[2022 AV (BOR final)]],Table1[[#This Row],[2023 AV (BOR final)]])</f>
        <v>109237</v>
      </c>
      <c r="AG813" s="2">
        <f>IF(Table1[[#This Row],[Year Accepted]]=2022,Table1[[#This Row],[2021 Tax Bill]],Table1[[#This Row],[2022 Tax Bill]])</f>
        <v>33795.339999999997</v>
      </c>
      <c r="AH813" s="2">
        <f>IF(Table1[[#This Row],[Year Accepted]]=2022,Table1[[#This Row],[2022 Tax Bill]],Table1[[#This Row],[2023 Tax Bill]])</f>
        <v>22468.1</v>
      </c>
    </row>
    <row r="814" spans="1:34" x14ac:dyDescent="0.25">
      <c r="A814" s="3" t="s">
        <v>25</v>
      </c>
      <c r="B814" s="3" t="s">
        <v>26</v>
      </c>
      <c r="C814" s="3" t="s">
        <v>39</v>
      </c>
      <c r="D814" s="3" t="s">
        <v>423</v>
      </c>
      <c r="E814" s="3" t="s">
        <v>4365</v>
      </c>
      <c r="F814" s="3" t="s">
        <v>4366</v>
      </c>
      <c r="G814" s="3">
        <v>2022</v>
      </c>
      <c r="H814" s="3">
        <v>2021</v>
      </c>
      <c r="I814" s="4">
        <v>45429</v>
      </c>
      <c r="J814" s="3" t="s">
        <v>197</v>
      </c>
      <c r="K814" s="4">
        <v>9135.3799999999992</v>
      </c>
      <c r="L814" s="4">
        <v>29528</v>
      </c>
      <c r="M814" s="3" t="s">
        <v>197</v>
      </c>
      <c r="N814" s="4">
        <v>6073.39</v>
      </c>
      <c r="O814" s="4">
        <v>29528</v>
      </c>
      <c r="P814" s="3" t="s">
        <v>197</v>
      </c>
      <c r="Q814" s="4">
        <v>6248.8</v>
      </c>
      <c r="R814" s="3">
        <v>-87.701381740574206</v>
      </c>
      <c r="S814" s="3">
        <v>41.900588472804202</v>
      </c>
      <c r="T814" s="3" t="s">
        <v>4367</v>
      </c>
      <c r="U814" s="3" t="s">
        <v>33</v>
      </c>
      <c r="V814" s="3" t="s">
        <v>332</v>
      </c>
      <c r="W814" s="3" t="s">
        <v>427</v>
      </c>
      <c r="X814" s="3" t="s">
        <v>235</v>
      </c>
      <c r="Y814" s="3" t="s">
        <v>264</v>
      </c>
      <c r="Z814" s="3" t="s">
        <v>334</v>
      </c>
      <c r="AA814" s="8">
        <f>Table1[[#This Row],[2022 AV (BOR final)]]-Table1[[#This Row],[2021 AV (BOR final)]]</f>
        <v>-15901</v>
      </c>
      <c r="AB814" s="8">
        <f>Table1[[#This Row],[2023 AV (BOR final)]]-Table1[[#This Row],[2022 AV (BOR final)]]</f>
        <v>0</v>
      </c>
      <c r="AC814" s="8">
        <f>Table1[[#This Row],[2022 Tax Bill]]-Table1[[#This Row],[2021 Tax Bill]]</f>
        <v>-3061.9899999999989</v>
      </c>
      <c r="AD814" s="3">
        <f>COUNTIF(D:D,Table1[[#This Row],[Project Name]])</f>
        <v>9</v>
      </c>
      <c r="AE814" s="2">
        <f>IF(Table1[[#This Row],[Year Accepted]]=2022,Table1[[#This Row],[2021 AV (BOR final)]],Table1[[#This Row],[2022 AV (BOR final)]])</f>
        <v>45429</v>
      </c>
      <c r="AF814" s="2">
        <f>IF(Table1[[#This Row],[Year Accepted]]=2022,Table1[[#This Row],[2022 AV (BOR final)]],Table1[[#This Row],[2023 AV (BOR final)]])</f>
        <v>29528</v>
      </c>
      <c r="AG814" s="2">
        <f>IF(Table1[[#This Row],[Year Accepted]]=2022,Table1[[#This Row],[2021 Tax Bill]],Table1[[#This Row],[2022 Tax Bill]])</f>
        <v>9135.3799999999992</v>
      </c>
      <c r="AH814" s="2">
        <f>IF(Table1[[#This Row],[Year Accepted]]=2022,Table1[[#This Row],[2022 Tax Bill]],Table1[[#This Row],[2023 Tax Bill]])</f>
        <v>6073.39</v>
      </c>
    </row>
    <row r="815" spans="1:34" x14ac:dyDescent="0.25">
      <c r="A815" s="3" t="s">
        <v>25</v>
      </c>
      <c r="B815" s="3" t="s">
        <v>26</v>
      </c>
      <c r="C815" s="3" t="s">
        <v>39</v>
      </c>
      <c r="D815" s="3" t="s">
        <v>423</v>
      </c>
      <c r="E815" s="3" t="s">
        <v>2524</v>
      </c>
      <c r="F815" s="3" t="s">
        <v>2525</v>
      </c>
      <c r="G815" s="3">
        <v>2022</v>
      </c>
      <c r="H815" s="3">
        <v>2021</v>
      </c>
      <c r="I815" s="4">
        <v>44739</v>
      </c>
      <c r="J815" s="3" t="s">
        <v>197</v>
      </c>
      <c r="K815" s="4">
        <v>8996.6200000000008</v>
      </c>
      <c r="L815" s="4">
        <v>29079</v>
      </c>
      <c r="M815" s="3" t="s">
        <v>197</v>
      </c>
      <c r="N815" s="4">
        <v>5981.02</v>
      </c>
      <c r="O815" s="4">
        <v>29079</v>
      </c>
      <c r="P815" s="3" t="s">
        <v>197</v>
      </c>
      <c r="Q815" s="4">
        <v>6153.8</v>
      </c>
      <c r="R815" s="3">
        <v>-87.700893896957496</v>
      </c>
      <c r="S815" s="3">
        <v>41.900942729010197</v>
      </c>
      <c r="T815" s="3" t="s">
        <v>2526</v>
      </c>
      <c r="U815" s="3" t="s">
        <v>33</v>
      </c>
      <c r="V815" s="3" t="s">
        <v>332</v>
      </c>
      <c r="W815" s="3" t="s">
        <v>427</v>
      </c>
      <c r="X815" s="3" t="s">
        <v>235</v>
      </c>
      <c r="Y815" s="3" t="s">
        <v>264</v>
      </c>
      <c r="Z815" s="3" t="s">
        <v>334</v>
      </c>
      <c r="AA815" s="8">
        <f>Table1[[#This Row],[2022 AV (BOR final)]]-Table1[[#This Row],[2021 AV (BOR final)]]</f>
        <v>-15660</v>
      </c>
      <c r="AB815" s="8">
        <f>Table1[[#This Row],[2023 AV (BOR final)]]-Table1[[#This Row],[2022 AV (BOR final)]]</f>
        <v>0</v>
      </c>
      <c r="AC815" s="8">
        <f>Table1[[#This Row],[2022 Tax Bill]]-Table1[[#This Row],[2021 Tax Bill]]</f>
        <v>-3015.6000000000004</v>
      </c>
      <c r="AD815" s="3">
        <f>COUNTIF(D:D,Table1[[#This Row],[Project Name]])</f>
        <v>9</v>
      </c>
      <c r="AE815" s="2">
        <f>IF(Table1[[#This Row],[Year Accepted]]=2022,Table1[[#This Row],[2021 AV (BOR final)]],Table1[[#This Row],[2022 AV (BOR final)]])</f>
        <v>44739</v>
      </c>
      <c r="AF815" s="2">
        <f>IF(Table1[[#This Row],[Year Accepted]]=2022,Table1[[#This Row],[2022 AV (BOR final)]],Table1[[#This Row],[2023 AV (BOR final)]])</f>
        <v>29079</v>
      </c>
      <c r="AG815" s="2">
        <f>IF(Table1[[#This Row],[Year Accepted]]=2022,Table1[[#This Row],[2021 Tax Bill]],Table1[[#This Row],[2022 Tax Bill]])</f>
        <v>8996.6200000000008</v>
      </c>
      <c r="AH815" s="2">
        <f>IF(Table1[[#This Row],[Year Accepted]]=2022,Table1[[#This Row],[2022 Tax Bill]],Table1[[#This Row],[2023 Tax Bill]])</f>
        <v>5981.02</v>
      </c>
    </row>
    <row r="816" spans="1:34" x14ac:dyDescent="0.25">
      <c r="A816" s="3" t="s">
        <v>25</v>
      </c>
      <c r="B816" s="3" t="s">
        <v>26</v>
      </c>
      <c r="C816" s="3" t="s">
        <v>39</v>
      </c>
      <c r="D816" s="3" t="s">
        <v>423</v>
      </c>
      <c r="E816" s="3" t="s">
        <v>4988</v>
      </c>
      <c r="F816" s="3" t="s">
        <v>4989</v>
      </c>
      <c r="G816" s="3">
        <v>2022</v>
      </c>
      <c r="H816" s="3">
        <v>2021</v>
      </c>
      <c r="I816" s="4">
        <v>44743</v>
      </c>
      <c r="J816" s="3" t="s">
        <v>197</v>
      </c>
      <c r="K816" s="4">
        <v>8997.42</v>
      </c>
      <c r="L816" s="4">
        <v>29082</v>
      </c>
      <c r="M816" s="3" t="s">
        <v>197</v>
      </c>
      <c r="N816" s="4">
        <v>5981.65</v>
      </c>
      <c r="O816" s="4">
        <v>29082</v>
      </c>
      <c r="P816" s="3" t="s">
        <v>197</v>
      </c>
      <c r="Q816" s="4">
        <v>6154.44</v>
      </c>
      <c r="R816" s="3">
        <v>-87.700892041331002</v>
      </c>
      <c r="S816" s="3">
        <v>41.900874196470397</v>
      </c>
      <c r="T816" s="3" t="s">
        <v>4990</v>
      </c>
      <c r="U816" s="3" t="s">
        <v>33</v>
      </c>
      <c r="V816" s="3" t="s">
        <v>332</v>
      </c>
      <c r="W816" s="3" t="s">
        <v>427</v>
      </c>
      <c r="X816" s="3" t="s">
        <v>235</v>
      </c>
      <c r="Y816" s="3" t="s">
        <v>264</v>
      </c>
      <c r="Z816" s="3" t="s">
        <v>334</v>
      </c>
      <c r="AA816" s="8">
        <f>Table1[[#This Row],[2022 AV (BOR final)]]-Table1[[#This Row],[2021 AV (BOR final)]]</f>
        <v>-15661</v>
      </c>
      <c r="AB816" s="8">
        <f>Table1[[#This Row],[2023 AV (BOR final)]]-Table1[[#This Row],[2022 AV (BOR final)]]</f>
        <v>0</v>
      </c>
      <c r="AC816" s="8">
        <f>Table1[[#This Row],[2022 Tax Bill]]-Table1[[#This Row],[2021 Tax Bill]]</f>
        <v>-3015.7700000000004</v>
      </c>
      <c r="AD816" s="3">
        <f>COUNTIF(D:D,Table1[[#This Row],[Project Name]])</f>
        <v>9</v>
      </c>
      <c r="AE816" s="2">
        <f>IF(Table1[[#This Row],[Year Accepted]]=2022,Table1[[#This Row],[2021 AV (BOR final)]],Table1[[#This Row],[2022 AV (BOR final)]])</f>
        <v>44743</v>
      </c>
      <c r="AF816" s="2">
        <f>IF(Table1[[#This Row],[Year Accepted]]=2022,Table1[[#This Row],[2022 AV (BOR final)]],Table1[[#This Row],[2023 AV (BOR final)]])</f>
        <v>29082</v>
      </c>
      <c r="AG816" s="2">
        <f>IF(Table1[[#This Row],[Year Accepted]]=2022,Table1[[#This Row],[2021 Tax Bill]],Table1[[#This Row],[2022 Tax Bill]])</f>
        <v>8997.42</v>
      </c>
      <c r="AH816" s="2">
        <f>IF(Table1[[#This Row],[Year Accepted]]=2022,Table1[[#This Row],[2022 Tax Bill]],Table1[[#This Row],[2023 Tax Bill]])</f>
        <v>5981.65</v>
      </c>
    </row>
    <row r="817" spans="1:34" x14ac:dyDescent="0.25">
      <c r="A817" s="3" t="s">
        <v>25</v>
      </c>
      <c r="B817" s="3" t="s">
        <v>26</v>
      </c>
      <c r="C817" s="3" t="s">
        <v>39</v>
      </c>
      <c r="D817" s="3" t="s">
        <v>423</v>
      </c>
      <c r="E817" s="3" t="s">
        <v>1652</v>
      </c>
      <c r="F817" s="3" t="s">
        <v>1653</v>
      </c>
      <c r="G817" s="3">
        <v>2022</v>
      </c>
      <c r="H817" s="3">
        <v>2021</v>
      </c>
      <c r="I817" s="4">
        <v>25584</v>
      </c>
      <c r="J817" s="3" t="s">
        <v>197</v>
      </c>
      <c r="K817" s="4">
        <v>5144.7</v>
      </c>
      <c r="L817" s="4">
        <v>16629</v>
      </c>
      <c r="M817" s="3" t="s">
        <v>197</v>
      </c>
      <c r="N817" s="4">
        <v>3420.28</v>
      </c>
      <c r="O817" s="4">
        <v>16629</v>
      </c>
      <c r="P817" s="3" t="s">
        <v>197</v>
      </c>
      <c r="Q817" s="4">
        <v>3519.09</v>
      </c>
      <c r="R817" s="3">
        <v>-87.700890257290695</v>
      </c>
      <c r="S817" s="3">
        <v>41.900805647133701</v>
      </c>
      <c r="T817" s="3" t="s">
        <v>1654</v>
      </c>
      <c r="U817" s="3" t="s">
        <v>33</v>
      </c>
      <c r="V817" s="3" t="s">
        <v>332</v>
      </c>
      <c r="W817" s="3" t="s">
        <v>427</v>
      </c>
      <c r="X817" s="3" t="s">
        <v>235</v>
      </c>
      <c r="Y817" s="3" t="s">
        <v>264</v>
      </c>
      <c r="Z817" s="3" t="s">
        <v>334</v>
      </c>
      <c r="AA817" s="8">
        <f>Table1[[#This Row],[2022 AV (BOR final)]]-Table1[[#This Row],[2021 AV (BOR final)]]</f>
        <v>-8955</v>
      </c>
      <c r="AB817" s="8">
        <f>Table1[[#This Row],[2023 AV (BOR final)]]-Table1[[#This Row],[2022 AV (BOR final)]]</f>
        <v>0</v>
      </c>
      <c r="AC817" s="8">
        <f>Table1[[#This Row],[2022 Tax Bill]]-Table1[[#This Row],[2021 Tax Bill]]</f>
        <v>-1724.4199999999996</v>
      </c>
      <c r="AD817" s="3">
        <f>COUNTIF(D:D,Table1[[#This Row],[Project Name]])</f>
        <v>9</v>
      </c>
      <c r="AE817" s="2">
        <f>IF(Table1[[#This Row],[Year Accepted]]=2022,Table1[[#This Row],[2021 AV (BOR final)]],Table1[[#This Row],[2022 AV (BOR final)]])</f>
        <v>25584</v>
      </c>
      <c r="AF817" s="2">
        <f>IF(Table1[[#This Row],[Year Accepted]]=2022,Table1[[#This Row],[2022 AV (BOR final)]],Table1[[#This Row],[2023 AV (BOR final)]])</f>
        <v>16629</v>
      </c>
      <c r="AG817" s="2">
        <f>IF(Table1[[#This Row],[Year Accepted]]=2022,Table1[[#This Row],[2021 Tax Bill]],Table1[[#This Row],[2022 Tax Bill]])</f>
        <v>5144.7</v>
      </c>
      <c r="AH817" s="2">
        <f>IF(Table1[[#This Row],[Year Accepted]]=2022,Table1[[#This Row],[2022 Tax Bill]],Table1[[#This Row],[2023 Tax Bill]])</f>
        <v>3420.28</v>
      </c>
    </row>
    <row r="818" spans="1:34" x14ac:dyDescent="0.25">
      <c r="A818" s="3" t="s">
        <v>25</v>
      </c>
      <c r="B818" s="3" t="s">
        <v>26</v>
      </c>
      <c r="C818" s="3" t="s">
        <v>39</v>
      </c>
      <c r="D818" s="3" t="s">
        <v>423</v>
      </c>
      <c r="E818" s="3" t="s">
        <v>1060</v>
      </c>
      <c r="F818" s="3" t="s">
        <v>1061</v>
      </c>
      <c r="G818" s="3">
        <v>2022</v>
      </c>
      <c r="H818" s="3">
        <v>2021</v>
      </c>
      <c r="I818" s="4">
        <v>8217</v>
      </c>
      <c r="J818" s="3" t="s">
        <v>269</v>
      </c>
      <c r="K818" s="4">
        <v>1652.35</v>
      </c>
      <c r="L818" s="4">
        <v>5340</v>
      </c>
      <c r="M818" s="3" t="s">
        <v>269</v>
      </c>
      <c r="N818" s="4">
        <v>1098.3699999999999</v>
      </c>
      <c r="O818" s="4">
        <v>5340</v>
      </c>
      <c r="P818" s="3" t="s">
        <v>269</v>
      </c>
      <c r="Q818" s="4">
        <v>1130.07</v>
      </c>
      <c r="R818" s="3">
        <v>-87.700888398127802</v>
      </c>
      <c r="S818" s="3">
        <v>41.900737098230898</v>
      </c>
      <c r="T818" s="3" t="s">
        <v>1062</v>
      </c>
      <c r="U818" s="3" t="s">
        <v>33</v>
      </c>
      <c r="V818" s="3" t="s">
        <v>332</v>
      </c>
      <c r="W818" s="3" t="s">
        <v>427</v>
      </c>
      <c r="X818" s="3" t="s">
        <v>235</v>
      </c>
      <c r="Y818" s="3" t="s">
        <v>264</v>
      </c>
      <c r="Z818" s="3" t="s">
        <v>334</v>
      </c>
      <c r="AA818" s="8">
        <f>Table1[[#This Row],[2022 AV (BOR final)]]-Table1[[#This Row],[2021 AV (BOR final)]]</f>
        <v>-2877</v>
      </c>
      <c r="AB818" s="8">
        <f>Table1[[#This Row],[2023 AV (BOR final)]]-Table1[[#This Row],[2022 AV (BOR final)]]</f>
        <v>0</v>
      </c>
      <c r="AC818" s="8">
        <f>Table1[[#This Row],[2022 Tax Bill]]-Table1[[#This Row],[2021 Tax Bill]]</f>
        <v>-553.98</v>
      </c>
      <c r="AD818" s="3">
        <f>COUNTIF(D:D,Table1[[#This Row],[Project Name]])</f>
        <v>9</v>
      </c>
      <c r="AE818" s="2">
        <f>IF(Table1[[#This Row],[Year Accepted]]=2022,Table1[[#This Row],[2021 AV (BOR final)]],Table1[[#This Row],[2022 AV (BOR final)]])</f>
        <v>8217</v>
      </c>
      <c r="AF818" s="2">
        <f>IF(Table1[[#This Row],[Year Accepted]]=2022,Table1[[#This Row],[2022 AV (BOR final)]],Table1[[#This Row],[2023 AV (BOR final)]])</f>
        <v>5340</v>
      </c>
      <c r="AG818" s="2">
        <f>IF(Table1[[#This Row],[Year Accepted]]=2022,Table1[[#This Row],[2021 Tax Bill]],Table1[[#This Row],[2022 Tax Bill]])</f>
        <v>1652.35</v>
      </c>
      <c r="AH818" s="2">
        <f>IF(Table1[[#This Row],[Year Accepted]]=2022,Table1[[#This Row],[2022 Tax Bill]],Table1[[#This Row],[2023 Tax Bill]])</f>
        <v>1098.3699999999999</v>
      </c>
    </row>
    <row r="819" spans="1:34" x14ac:dyDescent="0.25">
      <c r="A819" s="3" t="s">
        <v>25</v>
      </c>
      <c r="B819" s="3" t="s">
        <v>26</v>
      </c>
      <c r="C819" s="3" t="s">
        <v>39</v>
      </c>
      <c r="D819" s="3" t="s">
        <v>423</v>
      </c>
      <c r="E819" s="3" t="s">
        <v>424</v>
      </c>
      <c r="F819" s="3" t="s">
        <v>425</v>
      </c>
      <c r="G819" s="3">
        <v>2022</v>
      </c>
      <c r="H819" s="3">
        <v>2021</v>
      </c>
      <c r="I819" s="4">
        <v>8212</v>
      </c>
      <c r="J819" s="3" t="s">
        <v>269</v>
      </c>
      <c r="K819" s="4">
        <v>1651.35</v>
      </c>
      <c r="L819" s="4">
        <v>5336</v>
      </c>
      <c r="M819" s="3" t="s">
        <v>269</v>
      </c>
      <c r="N819" s="4">
        <v>1097.53</v>
      </c>
      <c r="O819" s="4">
        <v>5336</v>
      </c>
      <c r="P819" s="3" t="s">
        <v>269</v>
      </c>
      <c r="Q819" s="4">
        <v>1129.23</v>
      </c>
      <c r="R819" s="3">
        <v>-87.700886539250007</v>
      </c>
      <c r="S819" s="3">
        <v>41.9006685646672</v>
      </c>
      <c r="T819" s="3" t="s">
        <v>426</v>
      </c>
      <c r="U819" s="3" t="s">
        <v>33</v>
      </c>
      <c r="V819" s="3" t="s">
        <v>332</v>
      </c>
      <c r="W819" s="3" t="s">
        <v>427</v>
      </c>
      <c r="X819" s="3" t="s">
        <v>235</v>
      </c>
      <c r="Y819" s="3" t="s">
        <v>264</v>
      </c>
      <c r="Z819" s="3" t="s">
        <v>334</v>
      </c>
      <c r="AA819" s="8">
        <f>Table1[[#This Row],[2022 AV (BOR final)]]-Table1[[#This Row],[2021 AV (BOR final)]]</f>
        <v>-2876</v>
      </c>
      <c r="AB819" s="8">
        <f>Table1[[#This Row],[2023 AV (BOR final)]]-Table1[[#This Row],[2022 AV (BOR final)]]</f>
        <v>0</v>
      </c>
      <c r="AC819" s="8">
        <f>Table1[[#This Row],[2022 Tax Bill]]-Table1[[#This Row],[2021 Tax Bill]]</f>
        <v>-553.81999999999994</v>
      </c>
      <c r="AD819" s="3">
        <f>COUNTIF(D:D,Table1[[#This Row],[Project Name]])</f>
        <v>9</v>
      </c>
      <c r="AE819" s="2">
        <f>IF(Table1[[#This Row],[Year Accepted]]=2022,Table1[[#This Row],[2021 AV (BOR final)]],Table1[[#This Row],[2022 AV (BOR final)]])</f>
        <v>8212</v>
      </c>
      <c r="AF819" s="2">
        <f>IF(Table1[[#This Row],[Year Accepted]]=2022,Table1[[#This Row],[2022 AV (BOR final)]],Table1[[#This Row],[2023 AV (BOR final)]])</f>
        <v>5336</v>
      </c>
      <c r="AG819" s="2">
        <f>IF(Table1[[#This Row],[Year Accepted]]=2022,Table1[[#This Row],[2021 Tax Bill]],Table1[[#This Row],[2022 Tax Bill]])</f>
        <v>1651.35</v>
      </c>
      <c r="AH819" s="2">
        <f>IF(Table1[[#This Row],[Year Accepted]]=2022,Table1[[#This Row],[2022 Tax Bill]],Table1[[#This Row],[2023 Tax Bill]])</f>
        <v>1097.53</v>
      </c>
    </row>
    <row r="820" spans="1:34" x14ac:dyDescent="0.25">
      <c r="A820" s="3" t="s">
        <v>25</v>
      </c>
      <c r="B820" s="3" t="s">
        <v>26</v>
      </c>
      <c r="C820" s="3" t="s">
        <v>39</v>
      </c>
      <c r="D820" s="3" t="s">
        <v>2449</v>
      </c>
      <c r="E820" s="3" t="s">
        <v>2450</v>
      </c>
      <c r="F820" s="3" t="s">
        <v>2451</v>
      </c>
      <c r="G820" s="3">
        <v>2022</v>
      </c>
      <c r="H820" s="3">
        <v>2021</v>
      </c>
      <c r="I820" s="4">
        <v>57984</v>
      </c>
      <c r="J820" s="3" t="s">
        <v>126</v>
      </c>
      <c r="K820" s="4">
        <v>11660.08</v>
      </c>
      <c r="L820" s="4">
        <v>37689</v>
      </c>
      <c r="M820" s="3" t="s">
        <v>126</v>
      </c>
      <c r="N820" s="4">
        <v>7751.94</v>
      </c>
      <c r="O820" s="4">
        <v>37689</v>
      </c>
      <c r="P820" s="3" t="s">
        <v>126</v>
      </c>
      <c r="Q820" s="4">
        <v>7975.86</v>
      </c>
      <c r="R820" s="3">
        <v>-87.697691084575595</v>
      </c>
      <c r="S820" s="3">
        <v>41.899416756030902</v>
      </c>
      <c r="T820" s="3" t="s">
        <v>2452</v>
      </c>
      <c r="U820" s="3" t="s">
        <v>33</v>
      </c>
      <c r="V820" s="3" t="s">
        <v>332</v>
      </c>
      <c r="W820" s="3" t="s">
        <v>427</v>
      </c>
      <c r="X820" s="3" t="s">
        <v>235</v>
      </c>
      <c r="Y820" s="3" t="s">
        <v>264</v>
      </c>
      <c r="Z820" s="3" t="s">
        <v>334</v>
      </c>
      <c r="AA820" s="8">
        <f>Table1[[#This Row],[2022 AV (BOR final)]]-Table1[[#This Row],[2021 AV (BOR final)]]</f>
        <v>-20295</v>
      </c>
      <c r="AB820" s="8">
        <f>Table1[[#This Row],[2023 AV (BOR final)]]-Table1[[#This Row],[2022 AV (BOR final)]]</f>
        <v>0</v>
      </c>
      <c r="AC820" s="8">
        <f>Table1[[#This Row],[2022 Tax Bill]]-Table1[[#This Row],[2021 Tax Bill]]</f>
        <v>-3908.1400000000003</v>
      </c>
      <c r="AD820" s="3">
        <f>COUNTIF(D:D,Table1[[#This Row],[Project Name]])</f>
        <v>1</v>
      </c>
      <c r="AE820" s="2">
        <f>IF(Table1[[#This Row],[Year Accepted]]=2022,Table1[[#This Row],[2021 AV (BOR final)]],Table1[[#This Row],[2022 AV (BOR final)]])</f>
        <v>57984</v>
      </c>
      <c r="AF820" s="2">
        <f>IF(Table1[[#This Row],[Year Accepted]]=2022,Table1[[#This Row],[2022 AV (BOR final)]],Table1[[#This Row],[2023 AV (BOR final)]])</f>
        <v>37689</v>
      </c>
      <c r="AG820" s="2">
        <f>IF(Table1[[#This Row],[Year Accepted]]=2022,Table1[[#This Row],[2021 Tax Bill]],Table1[[#This Row],[2022 Tax Bill]])</f>
        <v>11660.08</v>
      </c>
      <c r="AH820" s="2">
        <f>IF(Table1[[#This Row],[Year Accepted]]=2022,Table1[[#This Row],[2022 Tax Bill]],Table1[[#This Row],[2023 Tax Bill]])</f>
        <v>7751.94</v>
      </c>
    </row>
    <row r="821" spans="1:34" x14ac:dyDescent="0.25">
      <c r="A821" s="3" t="s">
        <v>25</v>
      </c>
      <c r="B821" s="3" t="s">
        <v>26</v>
      </c>
      <c r="C821" s="3" t="s">
        <v>39</v>
      </c>
      <c r="D821" s="3" t="s">
        <v>4513</v>
      </c>
      <c r="E821" s="3" t="s">
        <v>4514</v>
      </c>
      <c r="F821" s="3" t="s">
        <v>4515</v>
      </c>
      <c r="G821" s="3">
        <v>2022</v>
      </c>
      <c r="H821" s="3">
        <v>2021</v>
      </c>
      <c r="I821" s="4">
        <v>92146</v>
      </c>
      <c r="J821" s="3" t="s">
        <v>126</v>
      </c>
      <c r="K821" s="4">
        <v>18529.73</v>
      </c>
      <c r="L821" s="4">
        <v>59895</v>
      </c>
      <c r="M821" s="3" t="s">
        <v>126</v>
      </c>
      <c r="N821" s="4">
        <v>12319.34</v>
      </c>
      <c r="O821" s="4">
        <v>59895</v>
      </c>
      <c r="P821" s="3" t="s">
        <v>126</v>
      </c>
      <c r="Q821" s="4">
        <v>12675.18</v>
      </c>
      <c r="R821" s="3">
        <v>-87.701413191057995</v>
      </c>
      <c r="S821" s="3">
        <v>41.8990145340411</v>
      </c>
      <c r="T821" s="3" t="s">
        <v>4516</v>
      </c>
      <c r="U821" s="3" t="s">
        <v>33</v>
      </c>
      <c r="V821" s="3" t="s">
        <v>332</v>
      </c>
      <c r="W821" s="3" t="s">
        <v>427</v>
      </c>
      <c r="X821" s="3" t="s">
        <v>119</v>
      </c>
      <c r="Y821" s="3" t="s">
        <v>264</v>
      </c>
      <c r="Z821" s="3" t="s">
        <v>334</v>
      </c>
      <c r="AA821" s="8">
        <f>Table1[[#This Row],[2022 AV (BOR final)]]-Table1[[#This Row],[2021 AV (BOR final)]]</f>
        <v>-32251</v>
      </c>
      <c r="AB821" s="8">
        <f>Table1[[#This Row],[2023 AV (BOR final)]]-Table1[[#This Row],[2022 AV (BOR final)]]</f>
        <v>0</v>
      </c>
      <c r="AC821" s="8">
        <f>Table1[[#This Row],[2022 Tax Bill]]-Table1[[#This Row],[2021 Tax Bill]]</f>
        <v>-6210.3899999999994</v>
      </c>
      <c r="AD821" s="3">
        <f>COUNTIF(D:D,Table1[[#This Row],[Project Name]])</f>
        <v>1</v>
      </c>
      <c r="AE821" s="2">
        <f>IF(Table1[[#This Row],[Year Accepted]]=2022,Table1[[#This Row],[2021 AV (BOR final)]],Table1[[#This Row],[2022 AV (BOR final)]])</f>
        <v>92146</v>
      </c>
      <c r="AF821" s="2">
        <f>IF(Table1[[#This Row],[Year Accepted]]=2022,Table1[[#This Row],[2022 AV (BOR final)]],Table1[[#This Row],[2023 AV (BOR final)]])</f>
        <v>59895</v>
      </c>
      <c r="AG821" s="2">
        <f>IF(Table1[[#This Row],[Year Accepted]]=2022,Table1[[#This Row],[2021 Tax Bill]],Table1[[#This Row],[2022 Tax Bill]])</f>
        <v>18529.73</v>
      </c>
      <c r="AH821" s="2">
        <f>IF(Table1[[#This Row],[Year Accepted]]=2022,Table1[[#This Row],[2022 Tax Bill]],Table1[[#This Row],[2023 Tax Bill]])</f>
        <v>12319.34</v>
      </c>
    </row>
    <row r="822" spans="1:34" x14ac:dyDescent="0.25">
      <c r="A822" s="3" t="s">
        <v>25</v>
      </c>
      <c r="B822" s="3" t="s">
        <v>26</v>
      </c>
      <c r="C822" s="3" t="s">
        <v>39</v>
      </c>
      <c r="D822" s="3" t="s">
        <v>3369</v>
      </c>
      <c r="E822" s="3" t="s">
        <v>3370</v>
      </c>
      <c r="F822" s="3" t="s">
        <v>3371</v>
      </c>
      <c r="G822" s="3">
        <v>2022</v>
      </c>
      <c r="H822" s="3">
        <v>2021</v>
      </c>
      <c r="I822" s="4">
        <v>57118</v>
      </c>
      <c r="J822" s="3" t="s">
        <v>126</v>
      </c>
      <c r="K822" s="4">
        <v>11485.89</v>
      </c>
      <c r="L822" s="4">
        <v>37123</v>
      </c>
      <c r="M822" s="3" t="s">
        <v>126</v>
      </c>
      <c r="N822" s="4">
        <v>7635.58</v>
      </c>
      <c r="O822" s="4">
        <v>37123</v>
      </c>
      <c r="P822" s="3" t="s">
        <v>126</v>
      </c>
      <c r="Q822" s="4">
        <v>7856.1</v>
      </c>
      <c r="R822" s="3">
        <v>-87.701397279673998</v>
      </c>
      <c r="S822" s="3">
        <v>41.898430581447599</v>
      </c>
      <c r="T822" s="3" t="s">
        <v>3372</v>
      </c>
      <c r="U822" s="3" t="s">
        <v>33</v>
      </c>
      <c r="V822" s="3" t="s">
        <v>332</v>
      </c>
      <c r="W822" s="3" t="s">
        <v>427</v>
      </c>
      <c r="X822" s="3" t="s">
        <v>119</v>
      </c>
      <c r="Y822" s="3" t="s">
        <v>264</v>
      </c>
      <c r="Z822" s="3" t="s">
        <v>334</v>
      </c>
      <c r="AA822" s="8">
        <f>Table1[[#This Row],[2022 AV (BOR final)]]-Table1[[#This Row],[2021 AV (BOR final)]]</f>
        <v>-19995</v>
      </c>
      <c r="AB822" s="8">
        <f>Table1[[#This Row],[2023 AV (BOR final)]]-Table1[[#This Row],[2022 AV (BOR final)]]</f>
        <v>0</v>
      </c>
      <c r="AC822" s="8">
        <f>Table1[[#This Row],[2022 Tax Bill]]-Table1[[#This Row],[2021 Tax Bill]]</f>
        <v>-3850.3099999999995</v>
      </c>
      <c r="AD822" s="3">
        <f>COUNTIF(D:D,Table1[[#This Row],[Project Name]])</f>
        <v>1</v>
      </c>
      <c r="AE822" s="2">
        <f>IF(Table1[[#This Row],[Year Accepted]]=2022,Table1[[#This Row],[2021 AV (BOR final)]],Table1[[#This Row],[2022 AV (BOR final)]])</f>
        <v>57118</v>
      </c>
      <c r="AF822" s="2">
        <f>IF(Table1[[#This Row],[Year Accepted]]=2022,Table1[[#This Row],[2022 AV (BOR final)]],Table1[[#This Row],[2023 AV (BOR final)]])</f>
        <v>37123</v>
      </c>
      <c r="AG822" s="2">
        <f>IF(Table1[[#This Row],[Year Accepted]]=2022,Table1[[#This Row],[2021 Tax Bill]],Table1[[#This Row],[2022 Tax Bill]])</f>
        <v>11485.89</v>
      </c>
      <c r="AH822" s="2">
        <f>IF(Table1[[#This Row],[Year Accepted]]=2022,Table1[[#This Row],[2022 Tax Bill]],Table1[[#This Row],[2023 Tax Bill]])</f>
        <v>7635.58</v>
      </c>
    </row>
    <row r="823" spans="1:34" x14ac:dyDescent="0.25">
      <c r="A823" s="3" t="s">
        <v>25</v>
      </c>
      <c r="B823" s="3" t="s">
        <v>26</v>
      </c>
      <c r="C823" s="3" t="s">
        <v>39</v>
      </c>
      <c r="D823" s="3" t="s">
        <v>1723</v>
      </c>
      <c r="E823" s="3" t="s">
        <v>1724</v>
      </c>
      <c r="F823" s="3" t="s">
        <v>1725</v>
      </c>
      <c r="G823" s="3">
        <v>2022</v>
      </c>
      <c r="H823" s="3">
        <v>2021</v>
      </c>
      <c r="I823" s="4">
        <v>37851</v>
      </c>
      <c r="J823" s="3" t="s">
        <v>76</v>
      </c>
      <c r="K823" s="4">
        <v>7611.48</v>
      </c>
      <c r="L823" s="4">
        <v>24601</v>
      </c>
      <c r="M823" s="3" t="s">
        <v>76</v>
      </c>
      <c r="N823" s="4">
        <v>5059.99</v>
      </c>
      <c r="O823" s="4">
        <v>24601</v>
      </c>
      <c r="P823" s="3" t="s">
        <v>76</v>
      </c>
      <c r="Q823" s="4">
        <v>5206.1499999999996</v>
      </c>
      <c r="R823" s="3">
        <v>-87.701390914495505</v>
      </c>
      <c r="S823" s="3">
        <v>41.8981892166912</v>
      </c>
      <c r="T823" s="3" t="s">
        <v>1726</v>
      </c>
      <c r="U823" s="3" t="s">
        <v>33</v>
      </c>
      <c r="V823" s="3" t="s">
        <v>332</v>
      </c>
      <c r="W823" s="3" t="s">
        <v>427</v>
      </c>
      <c r="X823" s="3" t="s">
        <v>119</v>
      </c>
      <c r="Y823" s="3" t="s">
        <v>264</v>
      </c>
      <c r="Z823" s="3" t="s">
        <v>334</v>
      </c>
      <c r="AA823" s="8">
        <f>Table1[[#This Row],[2022 AV (BOR final)]]-Table1[[#This Row],[2021 AV (BOR final)]]</f>
        <v>-13250</v>
      </c>
      <c r="AB823" s="8">
        <f>Table1[[#This Row],[2023 AV (BOR final)]]-Table1[[#This Row],[2022 AV (BOR final)]]</f>
        <v>0</v>
      </c>
      <c r="AC823" s="8">
        <f>Table1[[#This Row],[2022 Tax Bill]]-Table1[[#This Row],[2021 Tax Bill]]</f>
        <v>-2551.4899999999998</v>
      </c>
      <c r="AD823" s="3">
        <f>COUNTIF(D:D,Table1[[#This Row],[Project Name]])</f>
        <v>1</v>
      </c>
      <c r="AE823" s="2">
        <f>IF(Table1[[#This Row],[Year Accepted]]=2022,Table1[[#This Row],[2021 AV (BOR final)]],Table1[[#This Row],[2022 AV (BOR final)]])</f>
        <v>37851</v>
      </c>
      <c r="AF823" s="2">
        <f>IF(Table1[[#This Row],[Year Accepted]]=2022,Table1[[#This Row],[2022 AV (BOR final)]],Table1[[#This Row],[2023 AV (BOR final)]])</f>
        <v>24601</v>
      </c>
      <c r="AG823" s="2">
        <f>IF(Table1[[#This Row],[Year Accepted]]=2022,Table1[[#This Row],[2021 Tax Bill]],Table1[[#This Row],[2022 Tax Bill]])</f>
        <v>7611.48</v>
      </c>
      <c r="AH823" s="2">
        <f>IF(Table1[[#This Row],[Year Accepted]]=2022,Table1[[#This Row],[2022 Tax Bill]],Table1[[#This Row],[2023 Tax Bill]])</f>
        <v>5059.99</v>
      </c>
    </row>
    <row r="824" spans="1:34" x14ac:dyDescent="0.25">
      <c r="A824" s="3" t="s">
        <v>25</v>
      </c>
      <c r="B824" s="3" t="s">
        <v>26</v>
      </c>
      <c r="C824" s="3" t="s">
        <v>39</v>
      </c>
      <c r="D824" s="3" t="s">
        <v>2503</v>
      </c>
      <c r="E824" s="3" t="s">
        <v>2504</v>
      </c>
      <c r="F824" s="3" t="s">
        <v>2505</v>
      </c>
      <c r="G824" s="3">
        <v>2022</v>
      </c>
      <c r="H824" s="3">
        <v>2021</v>
      </c>
      <c r="I824" s="4">
        <v>43487</v>
      </c>
      <c r="J824" s="3" t="s">
        <v>126</v>
      </c>
      <c r="K824" s="4">
        <v>8744.81</v>
      </c>
      <c r="L824" s="4">
        <v>28266</v>
      </c>
      <c r="M824" s="3" t="s">
        <v>126</v>
      </c>
      <c r="N824" s="4">
        <v>5813.79</v>
      </c>
      <c r="O824" s="4">
        <v>28266</v>
      </c>
      <c r="P824" s="3" t="s">
        <v>126</v>
      </c>
      <c r="Q824" s="4">
        <v>5981.77</v>
      </c>
      <c r="R824" s="3">
        <v>-87.700117044859397</v>
      </c>
      <c r="S824" s="3">
        <v>41.899094167277397</v>
      </c>
      <c r="T824" s="3" t="s">
        <v>2506</v>
      </c>
      <c r="U824" s="3" t="s">
        <v>33</v>
      </c>
      <c r="V824" s="3" t="s">
        <v>332</v>
      </c>
      <c r="W824" s="3" t="s">
        <v>427</v>
      </c>
      <c r="X824" s="3" t="s">
        <v>119</v>
      </c>
      <c r="Y824" s="3" t="s">
        <v>264</v>
      </c>
      <c r="Z824" s="3" t="s">
        <v>334</v>
      </c>
      <c r="AA824" s="8">
        <f>Table1[[#This Row],[2022 AV (BOR final)]]-Table1[[#This Row],[2021 AV (BOR final)]]</f>
        <v>-15221</v>
      </c>
      <c r="AB824" s="8">
        <f>Table1[[#This Row],[2023 AV (BOR final)]]-Table1[[#This Row],[2022 AV (BOR final)]]</f>
        <v>0</v>
      </c>
      <c r="AC824" s="8">
        <f>Table1[[#This Row],[2022 Tax Bill]]-Table1[[#This Row],[2021 Tax Bill]]</f>
        <v>-2931.0199999999995</v>
      </c>
      <c r="AD824" s="3">
        <f>COUNTIF(D:D,Table1[[#This Row],[Project Name]])</f>
        <v>1</v>
      </c>
      <c r="AE824" s="2">
        <f>IF(Table1[[#This Row],[Year Accepted]]=2022,Table1[[#This Row],[2021 AV (BOR final)]],Table1[[#This Row],[2022 AV (BOR final)]])</f>
        <v>43487</v>
      </c>
      <c r="AF824" s="2">
        <f>IF(Table1[[#This Row],[Year Accepted]]=2022,Table1[[#This Row],[2022 AV (BOR final)]],Table1[[#This Row],[2023 AV (BOR final)]])</f>
        <v>28266</v>
      </c>
      <c r="AG824" s="2">
        <f>IF(Table1[[#This Row],[Year Accepted]]=2022,Table1[[#This Row],[2021 Tax Bill]],Table1[[#This Row],[2022 Tax Bill]])</f>
        <v>8744.81</v>
      </c>
      <c r="AH824" s="2">
        <f>IF(Table1[[#This Row],[Year Accepted]]=2022,Table1[[#This Row],[2022 Tax Bill]],Table1[[#This Row],[2023 Tax Bill]])</f>
        <v>5813.79</v>
      </c>
    </row>
    <row r="825" spans="1:34" x14ac:dyDescent="0.25">
      <c r="A825" s="3" t="s">
        <v>25</v>
      </c>
      <c r="B825" s="3" t="s">
        <v>26</v>
      </c>
      <c r="C825" s="3" t="s">
        <v>39</v>
      </c>
      <c r="D825" s="3" t="s">
        <v>4127</v>
      </c>
      <c r="E825" s="3" t="s">
        <v>4128</v>
      </c>
      <c r="F825" s="3" t="s">
        <v>4129</v>
      </c>
      <c r="G825" s="3">
        <v>2022</v>
      </c>
      <c r="H825" s="3">
        <v>2021</v>
      </c>
      <c r="I825" s="4">
        <v>115967</v>
      </c>
      <c r="J825" s="3" t="s">
        <v>126</v>
      </c>
      <c r="K825" s="4">
        <v>23319.89</v>
      </c>
      <c r="L825" s="4">
        <v>75378</v>
      </c>
      <c r="M825" s="3" t="s">
        <v>126</v>
      </c>
      <c r="N825" s="4">
        <v>15503.94</v>
      </c>
      <c r="O825" s="4">
        <v>75378</v>
      </c>
      <c r="P825" s="3" t="s">
        <v>126</v>
      </c>
      <c r="Q825" s="4">
        <v>15951.79</v>
      </c>
      <c r="R825" s="3">
        <v>-87.699604067156997</v>
      </c>
      <c r="S825" s="3">
        <v>41.8990641274764</v>
      </c>
      <c r="T825" s="3" t="s">
        <v>4130</v>
      </c>
      <c r="U825" s="3" t="s">
        <v>33</v>
      </c>
      <c r="V825" s="3" t="s">
        <v>332</v>
      </c>
      <c r="W825" s="3" t="s">
        <v>427</v>
      </c>
      <c r="X825" s="3" t="s">
        <v>119</v>
      </c>
      <c r="Y825" s="3" t="s">
        <v>264</v>
      </c>
      <c r="Z825" s="3" t="s">
        <v>334</v>
      </c>
      <c r="AA825" s="8">
        <f>Table1[[#This Row],[2022 AV (BOR final)]]-Table1[[#This Row],[2021 AV (BOR final)]]</f>
        <v>-40589</v>
      </c>
      <c r="AB825" s="8">
        <f>Table1[[#This Row],[2023 AV (BOR final)]]-Table1[[#This Row],[2022 AV (BOR final)]]</f>
        <v>0</v>
      </c>
      <c r="AC825" s="8">
        <f>Table1[[#This Row],[2022 Tax Bill]]-Table1[[#This Row],[2021 Tax Bill]]</f>
        <v>-7815.9499999999989</v>
      </c>
      <c r="AD825" s="3">
        <f>COUNTIF(D:D,Table1[[#This Row],[Project Name]])</f>
        <v>1</v>
      </c>
      <c r="AE825" s="2">
        <f>IF(Table1[[#This Row],[Year Accepted]]=2022,Table1[[#This Row],[2021 AV (BOR final)]],Table1[[#This Row],[2022 AV (BOR final)]])</f>
        <v>115967</v>
      </c>
      <c r="AF825" s="2">
        <f>IF(Table1[[#This Row],[Year Accepted]]=2022,Table1[[#This Row],[2022 AV (BOR final)]],Table1[[#This Row],[2023 AV (BOR final)]])</f>
        <v>75378</v>
      </c>
      <c r="AG825" s="2">
        <f>IF(Table1[[#This Row],[Year Accepted]]=2022,Table1[[#This Row],[2021 Tax Bill]],Table1[[#This Row],[2022 Tax Bill]])</f>
        <v>23319.89</v>
      </c>
      <c r="AH825" s="2">
        <f>IF(Table1[[#This Row],[Year Accepted]]=2022,Table1[[#This Row],[2022 Tax Bill]],Table1[[#This Row],[2023 Tax Bill]])</f>
        <v>15503.94</v>
      </c>
    </row>
    <row r="826" spans="1:34" x14ac:dyDescent="0.25">
      <c r="A826" s="3" t="s">
        <v>25</v>
      </c>
      <c r="B826" s="3" t="s">
        <v>26</v>
      </c>
      <c r="C826" s="3" t="s">
        <v>39</v>
      </c>
      <c r="D826" s="3" t="s">
        <v>1929</v>
      </c>
      <c r="E826" s="3" t="s">
        <v>1930</v>
      </c>
      <c r="F826" s="3" t="s">
        <v>1931</v>
      </c>
      <c r="G826" s="3">
        <v>2022</v>
      </c>
      <c r="H826" s="3">
        <v>2021</v>
      </c>
      <c r="I826" s="4">
        <v>47283</v>
      </c>
      <c r="J826" s="3" t="s">
        <v>126</v>
      </c>
      <c r="K826" s="4">
        <v>9508.2000000000007</v>
      </c>
      <c r="L826" s="4">
        <v>30733</v>
      </c>
      <c r="M826" s="3" t="s">
        <v>126</v>
      </c>
      <c r="N826" s="4">
        <v>6321.23</v>
      </c>
      <c r="O826" s="4">
        <v>30733</v>
      </c>
      <c r="P826" s="3" t="s">
        <v>126</v>
      </c>
      <c r="Q826" s="4">
        <v>6503.83</v>
      </c>
      <c r="R826" s="3">
        <v>-87.698387023389799</v>
      </c>
      <c r="S826" s="3">
        <v>41.899142888058599</v>
      </c>
      <c r="T826" s="3" t="s">
        <v>1932</v>
      </c>
      <c r="U826" s="3" t="s">
        <v>33</v>
      </c>
      <c r="V826" s="3" t="s">
        <v>332</v>
      </c>
      <c r="W826" s="3" t="s">
        <v>427</v>
      </c>
      <c r="X826" s="3" t="s">
        <v>119</v>
      </c>
      <c r="Y826" s="3" t="s">
        <v>264</v>
      </c>
      <c r="Z826" s="3" t="s">
        <v>334</v>
      </c>
      <c r="AA826" s="8">
        <f>Table1[[#This Row],[2022 AV (BOR final)]]-Table1[[#This Row],[2021 AV (BOR final)]]</f>
        <v>-16550</v>
      </c>
      <c r="AB826" s="8">
        <f>Table1[[#This Row],[2023 AV (BOR final)]]-Table1[[#This Row],[2022 AV (BOR final)]]</f>
        <v>0</v>
      </c>
      <c r="AC826" s="8">
        <f>Table1[[#This Row],[2022 Tax Bill]]-Table1[[#This Row],[2021 Tax Bill]]</f>
        <v>-3186.9700000000012</v>
      </c>
      <c r="AD826" s="3">
        <f>COUNTIF(D:D,Table1[[#This Row],[Project Name]])</f>
        <v>1</v>
      </c>
      <c r="AE826" s="2">
        <f>IF(Table1[[#This Row],[Year Accepted]]=2022,Table1[[#This Row],[2021 AV (BOR final)]],Table1[[#This Row],[2022 AV (BOR final)]])</f>
        <v>47283</v>
      </c>
      <c r="AF826" s="2">
        <f>IF(Table1[[#This Row],[Year Accepted]]=2022,Table1[[#This Row],[2022 AV (BOR final)]],Table1[[#This Row],[2023 AV (BOR final)]])</f>
        <v>30733</v>
      </c>
      <c r="AG826" s="2">
        <f>IF(Table1[[#This Row],[Year Accepted]]=2022,Table1[[#This Row],[2021 Tax Bill]],Table1[[#This Row],[2022 Tax Bill]])</f>
        <v>9508.2000000000007</v>
      </c>
      <c r="AH826" s="2">
        <f>IF(Table1[[#This Row],[Year Accepted]]=2022,Table1[[#This Row],[2022 Tax Bill]],Table1[[#This Row],[2023 Tax Bill]])</f>
        <v>6321.23</v>
      </c>
    </row>
    <row r="827" spans="1:34" x14ac:dyDescent="0.25">
      <c r="A827" s="3" t="s">
        <v>25</v>
      </c>
      <c r="B827" s="3" t="s">
        <v>26</v>
      </c>
      <c r="C827" s="3" t="s">
        <v>39</v>
      </c>
      <c r="D827" s="3" t="s">
        <v>2495</v>
      </c>
      <c r="E827" s="3" t="s">
        <v>4271</v>
      </c>
      <c r="F827" s="3" t="s">
        <v>4272</v>
      </c>
      <c r="G827" s="3">
        <v>2022</v>
      </c>
      <c r="H827" s="3">
        <v>2021</v>
      </c>
      <c r="I827" s="4">
        <v>122732</v>
      </c>
      <c r="J827" s="3" t="s">
        <v>135</v>
      </c>
      <c r="K827" s="4">
        <v>24680.25</v>
      </c>
      <c r="L827" s="4">
        <v>79775</v>
      </c>
      <c r="M827" s="3" t="s">
        <v>135</v>
      </c>
      <c r="N827" s="4">
        <v>16408.29</v>
      </c>
      <c r="O827" s="4">
        <v>79775</v>
      </c>
      <c r="P827" s="3" t="s">
        <v>135</v>
      </c>
      <c r="Q827" s="4">
        <v>16882.25</v>
      </c>
      <c r="R827" s="3">
        <v>-87.696546345630907</v>
      </c>
      <c r="S827" s="3">
        <v>41.902624588859702</v>
      </c>
      <c r="T827" s="3" t="s">
        <v>4273</v>
      </c>
      <c r="U827" s="3" t="s">
        <v>33</v>
      </c>
      <c r="V827" s="3" t="s">
        <v>332</v>
      </c>
      <c r="W827" s="3" t="s">
        <v>427</v>
      </c>
      <c r="X827" s="3" t="s">
        <v>119</v>
      </c>
      <c r="Y827" s="3" t="s">
        <v>264</v>
      </c>
      <c r="Z827" s="3" t="s">
        <v>334</v>
      </c>
      <c r="AA827" s="8">
        <f>Table1[[#This Row],[2022 AV (BOR final)]]-Table1[[#This Row],[2021 AV (BOR final)]]</f>
        <v>-42957</v>
      </c>
      <c r="AB827" s="8">
        <f>Table1[[#This Row],[2023 AV (BOR final)]]-Table1[[#This Row],[2022 AV (BOR final)]]</f>
        <v>0</v>
      </c>
      <c r="AC827" s="8">
        <f>Table1[[#This Row],[2022 Tax Bill]]-Table1[[#This Row],[2021 Tax Bill]]</f>
        <v>-8271.9599999999991</v>
      </c>
      <c r="AD827" s="3">
        <f>COUNTIF(D:D,Table1[[#This Row],[Project Name]])</f>
        <v>2</v>
      </c>
      <c r="AE827" s="2">
        <f>IF(Table1[[#This Row],[Year Accepted]]=2022,Table1[[#This Row],[2021 AV (BOR final)]],Table1[[#This Row],[2022 AV (BOR final)]])</f>
        <v>122732</v>
      </c>
      <c r="AF827" s="2">
        <f>IF(Table1[[#This Row],[Year Accepted]]=2022,Table1[[#This Row],[2022 AV (BOR final)]],Table1[[#This Row],[2023 AV (BOR final)]])</f>
        <v>79775</v>
      </c>
      <c r="AG827" s="2">
        <f>IF(Table1[[#This Row],[Year Accepted]]=2022,Table1[[#This Row],[2021 Tax Bill]],Table1[[#This Row],[2022 Tax Bill]])</f>
        <v>24680.25</v>
      </c>
      <c r="AH827" s="2">
        <f>IF(Table1[[#This Row],[Year Accepted]]=2022,Table1[[#This Row],[2022 Tax Bill]],Table1[[#This Row],[2023 Tax Bill]])</f>
        <v>16408.29</v>
      </c>
    </row>
    <row r="828" spans="1:34" x14ac:dyDescent="0.25">
      <c r="A828" s="3" t="s">
        <v>25</v>
      </c>
      <c r="B828" s="3" t="s">
        <v>26</v>
      </c>
      <c r="C828" s="3" t="s">
        <v>39</v>
      </c>
      <c r="D828" s="3" t="s">
        <v>2495</v>
      </c>
      <c r="E828" s="3" t="s">
        <v>2496</v>
      </c>
      <c r="F828" s="3" t="s">
        <v>2497</v>
      </c>
      <c r="G828" s="3">
        <v>2022</v>
      </c>
      <c r="H828" s="3">
        <v>2021</v>
      </c>
      <c r="I828" s="4">
        <v>23500</v>
      </c>
      <c r="J828" s="3" t="s">
        <v>135</v>
      </c>
      <c r="K828" s="4">
        <v>4725.6000000000004</v>
      </c>
      <c r="L828" s="4">
        <v>15274</v>
      </c>
      <c r="M828" s="3" t="s">
        <v>135</v>
      </c>
      <c r="N828" s="4">
        <v>3141.62</v>
      </c>
      <c r="O828" s="4">
        <v>15274</v>
      </c>
      <c r="P828" s="3" t="s">
        <v>135</v>
      </c>
      <c r="Q828" s="4">
        <v>3232.34</v>
      </c>
      <c r="R828" s="3">
        <v>-87.696320393420095</v>
      </c>
      <c r="S828" s="3">
        <v>41.902626667230997</v>
      </c>
      <c r="T828" s="3" t="s">
        <v>2498</v>
      </c>
      <c r="U828" s="3" t="s">
        <v>33</v>
      </c>
      <c r="V828" s="3" t="s">
        <v>332</v>
      </c>
      <c r="W828" s="3" t="s">
        <v>427</v>
      </c>
      <c r="X828" s="3" t="s">
        <v>119</v>
      </c>
      <c r="Y828" s="3" t="s">
        <v>264</v>
      </c>
      <c r="Z828" s="3" t="s">
        <v>334</v>
      </c>
      <c r="AA828" s="8">
        <f>Table1[[#This Row],[2022 AV (BOR final)]]-Table1[[#This Row],[2021 AV (BOR final)]]</f>
        <v>-8226</v>
      </c>
      <c r="AB828" s="8">
        <f>Table1[[#This Row],[2023 AV (BOR final)]]-Table1[[#This Row],[2022 AV (BOR final)]]</f>
        <v>0</v>
      </c>
      <c r="AC828" s="8">
        <f>Table1[[#This Row],[2022 Tax Bill]]-Table1[[#This Row],[2021 Tax Bill]]</f>
        <v>-1583.9800000000005</v>
      </c>
      <c r="AD828" s="3">
        <f>COUNTIF(D:D,Table1[[#This Row],[Project Name]])</f>
        <v>2</v>
      </c>
      <c r="AE828" s="2">
        <f>IF(Table1[[#This Row],[Year Accepted]]=2022,Table1[[#This Row],[2021 AV (BOR final)]],Table1[[#This Row],[2022 AV (BOR final)]])</f>
        <v>23500</v>
      </c>
      <c r="AF828" s="2">
        <f>IF(Table1[[#This Row],[Year Accepted]]=2022,Table1[[#This Row],[2022 AV (BOR final)]],Table1[[#This Row],[2023 AV (BOR final)]])</f>
        <v>15274</v>
      </c>
      <c r="AG828" s="2">
        <f>IF(Table1[[#This Row],[Year Accepted]]=2022,Table1[[#This Row],[2021 Tax Bill]],Table1[[#This Row],[2022 Tax Bill]])</f>
        <v>4725.6000000000004</v>
      </c>
      <c r="AH828" s="2">
        <f>IF(Table1[[#This Row],[Year Accepted]]=2022,Table1[[#This Row],[2022 Tax Bill]],Table1[[#This Row],[2023 Tax Bill]])</f>
        <v>3141.62</v>
      </c>
    </row>
    <row r="829" spans="1:34" x14ac:dyDescent="0.25">
      <c r="A829" s="3" t="s">
        <v>25</v>
      </c>
      <c r="B829" s="3" t="s">
        <v>26</v>
      </c>
      <c r="C829" s="3" t="s">
        <v>39</v>
      </c>
      <c r="D829" s="3" t="s">
        <v>1633</v>
      </c>
      <c r="E829" s="3" t="s">
        <v>1634</v>
      </c>
      <c r="F829" s="3" t="s">
        <v>1635</v>
      </c>
      <c r="G829" s="3">
        <v>2022</v>
      </c>
      <c r="H829" s="3">
        <v>2021</v>
      </c>
      <c r="I829" s="4">
        <v>7377</v>
      </c>
      <c r="J829" s="3" t="s">
        <v>247</v>
      </c>
      <c r="K829" s="4">
        <v>1483.45</v>
      </c>
      <c r="L829" s="4">
        <v>4794</v>
      </c>
      <c r="M829" s="3" t="s">
        <v>247</v>
      </c>
      <c r="N829" s="4">
        <v>986.03</v>
      </c>
      <c r="O829" s="4">
        <v>4794</v>
      </c>
      <c r="P829" s="3" t="s">
        <v>247</v>
      </c>
      <c r="Q829" s="4">
        <v>1014.51</v>
      </c>
      <c r="R829" s="3">
        <v>-87.726322603579703</v>
      </c>
      <c r="S829" s="3">
        <v>41.909470212331598</v>
      </c>
      <c r="T829" s="3" t="s">
        <v>1636</v>
      </c>
      <c r="U829" s="3" t="s">
        <v>33</v>
      </c>
      <c r="V829" s="3" t="s">
        <v>332</v>
      </c>
      <c r="W829" s="3" t="s">
        <v>333</v>
      </c>
      <c r="X829" s="3" t="s">
        <v>235</v>
      </c>
      <c r="Y829" s="3" t="s">
        <v>264</v>
      </c>
      <c r="Z829" s="3" t="s">
        <v>334</v>
      </c>
      <c r="AA829" s="8">
        <f>Table1[[#This Row],[2022 AV (BOR final)]]-Table1[[#This Row],[2021 AV (BOR final)]]</f>
        <v>-2583</v>
      </c>
      <c r="AB829" s="8">
        <f>Table1[[#This Row],[2023 AV (BOR final)]]-Table1[[#This Row],[2022 AV (BOR final)]]</f>
        <v>0</v>
      </c>
      <c r="AC829" s="8">
        <f>Table1[[#This Row],[2022 Tax Bill]]-Table1[[#This Row],[2021 Tax Bill]]</f>
        <v>-497.42000000000007</v>
      </c>
      <c r="AD829" s="3">
        <f>COUNTIF(D:D,Table1[[#This Row],[Project Name]])</f>
        <v>4</v>
      </c>
      <c r="AE829" s="2">
        <f>IF(Table1[[#This Row],[Year Accepted]]=2022,Table1[[#This Row],[2021 AV (BOR final)]],Table1[[#This Row],[2022 AV (BOR final)]])</f>
        <v>7377</v>
      </c>
      <c r="AF829" s="2">
        <f>IF(Table1[[#This Row],[Year Accepted]]=2022,Table1[[#This Row],[2022 AV (BOR final)]],Table1[[#This Row],[2023 AV (BOR final)]])</f>
        <v>4794</v>
      </c>
      <c r="AG829" s="2">
        <f>IF(Table1[[#This Row],[Year Accepted]]=2022,Table1[[#This Row],[2021 Tax Bill]],Table1[[#This Row],[2022 Tax Bill]])</f>
        <v>1483.45</v>
      </c>
      <c r="AH829" s="2">
        <f>IF(Table1[[#This Row],[Year Accepted]]=2022,Table1[[#This Row],[2022 Tax Bill]],Table1[[#This Row],[2023 Tax Bill]])</f>
        <v>986.03</v>
      </c>
    </row>
    <row r="830" spans="1:34" x14ac:dyDescent="0.25">
      <c r="A830" s="3" t="s">
        <v>25</v>
      </c>
      <c r="B830" s="3" t="s">
        <v>26</v>
      </c>
      <c r="C830" s="3" t="s">
        <v>39</v>
      </c>
      <c r="D830" s="3" t="s">
        <v>1633</v>
      </c>
      <c r="E830" s="3" t="s">
        <v>1986</v>
      </c>
      <c r="F830" s="3" t="s">
        <v>1987</v>
      </c>
      <c r="G830" s="3">
        <v>2022</v>
      </c>
      <c r="H830" s="3">
        <v>2021</v>
      </c>
      <c r="I830" s="4">
        <v>117058</v>
      </c>
      <c r="J830" s="3" t="s">
        <v>247</v>
      </c>
      <c r="K830" s="4">
        <v>23539.29</v>
      </c>
      <c r="L830" s="4">
        <v>120850</v>
      </c>
      <c r="M830" s="3" t="s">
        <v>247</v>
      </c>
      <c r="N830" s="4">
        <v>24856.7</v>
      </c>
      <c r="O830" s="4">
        <v>120850</v>
      </c>
      <c r="P830" s="3" t="s">
        <v>247</v>
      </c>
      <c r="Q830" s="4">
        <v>25574.720000000001</v>
      </c>
      <c r="R830" s="3">
        <v>-87.726114614700094</v>
      </c>
      <c r="S830" s="3">
        <v>41.909574018574602</v>
      </c>
      <c r="T830" s="3" t="s">
        <v>1988</v>
      </c>
      <c r="U830" s="3" t="s">
        <v>33</v>
      </c>
      <c r="V830" s="3" t="s">
        <v>332</v>
      </c>
      <c r="W830" s="3" t="s">
        <v>333</v>
      </c>
      <c r="X830" s="3" t="s">
        <v>235</v>
      </c>
      <c r="Y830" s="3" t="s">
        <v>264</v>
      </c>
      <c r="Z830" s="3" t="s">
        <v>334</v>
      </c>
      <c r="AA830" s="8">
        <f>Table1[[#This Row],[2022 AV (BOR final)]]-Table1[[#This Row],[2021 AV (BOR final)]]</f>
        <v>3792</v>
      </c>
      <c r="AB830" s="8">
        <f>Table1[[#This Row],[2023 AV (BOR final)]]-Table1[[#This Row],[2022 AV (BOR final)]]</f>
        <v>0</v>
      </c>
      <c r="AC830" s="8">
        <f>Table1[[#This Row],[2022 Tax Bill]]-Table1[[#This Row],[2021 Tax Bill]]</f>
        <v>1317.4099999999999</v>
      </c>
      <c r="AD830" s="3">
        <f>COUNTIF(D:D,Table1[[#This Row],[Project Name]])</f>
        <v>4</v>
      </c>
      <c r="AE830" s="2">
        <f>IF(Table1[[#This Row],[Year Accepted]]=2022,Table1[[#This Row],[2021 AV (BOR final)]],Table1[[#This Row],[2022 AV (BOR final)]])</f>
        <v>117058</v>
      </c>
      <c r="AF830" s="2">
        <f>IF(Table1[[#This Row],[Year Accepted]]=2022,Table1[[#This Row],[2022 AV (BOR final)]],Table1[[#This Row],[2023 AV (BOR final)]])</f>
        <v>120850</v>
      </c>
      <c r="AG830" s="2">
        <f>IF(Table1[[#This Row],[Year Accepted]]=2022,Table1[[#This Row],[2021 Tax Bill]],Table1[[#This Row],[2022 Tax Bill]])</f>
        <v>23539.29</v>
      </c>
      <c r="AH830" s="2">
        <f>IF(Table1[[#This Row],[Year Accepted]]=2022,Table1[[#This Row],[2022 Tax Bill]],Table1[[#This Row],[2023 Tax Bill]])</f>
        <v>24856.7</v>
      </c>
    </row>
    <row r="831" spans="1:34" x14ac:dyDescent="0.25">
      <c r="A831" s="3" t="s">
        <v>25</v>
      </c>
      <c r="B831" s="3" t="s">
        <v>26</v>
      </c>
      <c r="C831" s="3" t="s">
        <v>39</v>
      </c>
      <c r="D831" s="3" t="s">
        <v>1633</v>
      </c>
      <c r="E831" s="3" t="s">
        <v>2976</v>
      </c>
      <c r="F831" s="3" t="s">
        <v>2977</v>
      </c>
      <c r="G831" s="3">
        <v>2022</v>
      </c>
      <c r="H831" s="3">
        <v>2021</v>
      </c>
      <c r="I831" s="4">
        <v>62086</v>
      </c>
      <c r="J831" s="3" t="s">
        <v>247</v>
      </c>
      <c r="K831" s="4">
        <v>12484.95</v>
      </c>
      <c r="L831" s="4">
        <v>64165</v>
      </c>
      <c r="M831" s="3" t="s">
        <v>247</v>
      </c>
      <c r="N831" s="4">
        <v>13197.59</v>
      </c>
      <c r="O831" s="4">
        <v>64165</v>
      </c>
      <c r="P831" s="3" t="s">
        <v>247</v>
      </c>
      <c r="Q831" s="4">
        <v>13578.84</v>
      </c>
      <c r="R831" s="3">
        <v>-87.725856949118906</v>
      </c>
      <c r="S831" s="3">
        <v>41.909583367415898</v>
      </c>
      <c r="T831" s="3" t="s">
        <v>2978</v>
      </c>
      <c r="U831" s="3" t="s">
        <v>33</v>
      </c>
      <c r="V831" s="3" t="s">
        <v>332</v>
      </c>
      <c r="W831" s="3" t="s">
        <v>333</v>
      </c>
      <c r="X831" s="3" t="s">
        <v>235</v>
      </c>
      <c r="Y831" s="3" t="s">
        <v>264</v>
      </c>
      <c r="Z831" s="3" t="s">
        <v>334</v>
      </c>
      <c r="AA831" s="8">
        <f>Table1[[#This Row],[2022 AV (BOR final)]]-Table1[[#This Row],[2021 AV (BOR final)]]</f>
        <v>2079</v>
      </c>
      <c r="AB831" s="8">
        <f>Table1[[#This Row],[2023 AV (BOR final)]]-Table1[[#This Row],[2022 AV (BOR final)]]</f>
        <v>0</v>
      </c>
      <c r="AC831" s="8">
        <f>Table1[[#This Row],[2022 Tax Bill]]-Table1[[#This Row],[2021 Tax Bill]]</f>
        <v>712.63999999999942</v>
      </c>
      <c r="AD831" s="3">
        <f>COUNTIF(D:D,Table1[[#This Row],[Project Name]])</f>
        <v>4</v>
      </c>
      <c r="AE831" s="2">
        <f>IF(Table1[[#This Row],[Year Accepted]]=2022,Table1[[#This Row],[2021 AV (BOR final)]],Table1[[#This Row],[2022 AV (BOR final)]])</f>
        <v>62086</v>
      </c>
      <c r="AF831" s="2">
        <f>IF(Table1[[#This Row],[Year Accepted]]=2022,Table1[[#This Row],[2022 AV (BOR final)]],Table1[[#This Row],[2023 AV (BOR final)]])</f>
        <v>64165</v>
      </c>
      <c r="AG831" s="2">
        <f>IF(Table1[[#This Row],[Year Accepted]]=2022,Table1[[#This Row],[2021 Tax Bill]],Table1[[#This Row],[2022 Tax Bill]])</f>
        <v>12484.95</v>
      </c>
      <c r="AH831" s="2">
        <f>IF(Table1[[#This Row],[Year Accepted]]=2022,Table1[[#This Row],[2022 Tax Bill]],Table1[[#This Row],[2023 Tax Bill]])</f>
        <v>13197.59</v>
      </c>
    </row>
    <row r="832" spans="1:34" x14ac:dyDescent="0.25">
      <c r="A832" s="3" t="s">
        <v>25</v>
      </c>
      <c r="B832" s="3" t="s">
        <v>26</v>
      </c>
      <c r="C832" s="3" t="s">
        <v>39</v>
      </c>
      <c r="D832" s="3" t="s">
        <v>1633</v>
      </c>
      <c r="E832" s="3" t="s">
        <v>3143</v>
      </c>
      <c r="F832" s="3" t="s">
        <v>3144</v>
      </c>
      <c r="G832" s="3">
        <v>2022</v>
      </c>
      <c r="H832" s="3">
        <v>2021</v>
      </c>
      <c r="I832" s="4">
        <v>62069</v>
      </c>
      <c r="J832" s="3" t="s">
        <v>247</v>
      </c>
      <c r="K832" s="4">
        <v>12481.53</v>
      </c>
      <c r="L832" s="4">
        <v>64155</v>
      </c>
      <c r="M832" s="3" t="s">
        <v>247</v>
      </c>
      <c r="N832" s="4">
        <v>13195.55</v>
      </c>
      <c r="O832" s="4">
        <v>64155</v>
      </c>
      <c r="P832" s="3" t="s">
        <v>247</v>
      </c>
      <c r="Q832" s="4">
        <v>13576.73</v>
      </c>
      <c r="R832" s="3">
        <v>-87.7256806434429</v>
      </c>
      <c r="S832" s="3">
        <v>41.909585332311003</v>
      </c>
      <c r="T832" s="3" t="s">
        <v>3145</v>
      </c>
      <c r="U832" s="3" t="s">
        <v>33</v>
      </c>
      <c r="V832" s="3" t="s">
        <v>332</v>
      </c>
      <c r="W832" s="3" t="s">
        <v>333</v>
      </c>
      <c r="X832" s="3" t="s">
        <v>235</v>
      </c>
      <c r="Y832" s="3" t="s">
        <v>264</v>
      </c>
      <c r="Z832" s="3" t="s">
        <v>334</v>
      </c>
      <c r="AA832" s="8">
        <f>Table1[[#This Row],[2022 AV (BOR final)]]-Table1[[#This Row],[2021 AV (BOR final)]]</f>
        <v>2086</v>
      </c>
      <c r="AB832" s="8">
        <f>Table1[[#This Row],[2023 AV (BOR final)]]-Table1[[#This Row],[2022 AV (BOR final)]]</f>
        <v>0</v>
      </c>
      <c r="AC832" s="8">
        <f>Table1[[#This Row],[2022 Tax Bill]]-Table1[[#This Row],[2021 Tax Bill]]</f>
        <v>714.01999999999862</v>
      </c>
      <c r="AD832" s="3">
        <f>COUNTIF(D:D,Table1[[#This Row],[Project Name]])</f>
        <v>4</v>
      </c>
      <c r="AE832" s="2">
        <f>IF(Table1[[#This Row],[Year Accepted]]=2022,Table1[[#This Row],[2021 AV (BOR final)]],Table1[[#This Row],[2022 AV (BOR final)]])</f>
        <v>62069</v>
      </c>
      <c r="AF832" s="2">
        <f>IF(Table1[[#This Row],[Year Accepted]]=2022,Table1[[#This Row],[2022 AV (BOR final)]],Table1[[#This Row],[2023 AV (BOR final)]])</f>
        <v>64155</v>
      </c>
      <c r="AG832" s="2">
        <f>IF(Table1[[#This Row],[Year Accepted]]=2022,Table1[[#This Row],[2021 Tax Bill]],Table1[[#This Row],[2022 Tax Bill]])</f>
        <v>12481.53</v>
      </c>
      <c r="AH832" s="2">
        <f>IF(Table1[[#This Row],[Year Accepted]]=2022,Table1[[#This Row],[2022 Tax Bill]],Table1[[#This Row],[2023 Tax Bill]])</f>
        <v>13195.55</v>
      </c>
    </row>
    <row r="833" spans="1:34" x14ac:dyDescent="0.25">
      <c r="A833" s="3" t="s">
        <v>25</v>
      </c>
      <c r="B833" s="3" t="s">
        <v>26</v>
      </c>
      <c r="C833" s="3" t="s">
        <v>39</v>
      </c>
      <c r="D833" s="3" t="s">
        <v>453</v>
      </c>
      <c r="E833" s="3" t="s">
        <v>454</v>
      </c>
      <c r="F833" s="3" t="s">
        <v>455</v>
      </c>
      <c r="G833" s="3">
        <v>2022</v>
      </c>
      <c r="H833" s="3">
        <v>2021</v>
      </c>
      <c r="I833" s="4">
        <v>3532</v>
      </c>
      <c r="J833" s="3" t="s">
        <v>149</v>
      </c>
      <c r="K833" s="4">
        <v>710.28</v>
      </c>
      <c r="L833" s="4">
        <v>2298</v>
      </c>
      <c r="M833" s="3" t="s">
        <v>149</v>
      </c>
      <c r="N833" s="4">
        <v>472.68</v>
      </c>
      <c r="O833" s="4">
        <v>2298</v>
      </c>
      <c r="P833" s="3" t="s">
        <v>149</v>
      </c>
      <c r="Q833" s="4">
        <v>486.28</v>
      </c>
      <c r="R833" s="3">
        <v>-87.708887173570005</v>
      </c>
      <c r="S833" s="3">
        <v>41.903089952678897</v>
      </c>
      <c r="T833" s="3" t="s">
        <v>456</v>
      </c>
      <c r="U833" s="3" t="s">
        <v>33</v>
      </c>
      <c r="V833" s="3" t="s">
        <v>332</v>
      </c>
      <c r="W833" s="3" t="s">
        <v>333</v>
      </c>
      <c r="X833" s="3" t="s">
        <v>235</v>
      </c>
      <c r="Y833" s="3" t="s">
        <v>264</v>
      </c>
      <c r="Z833" s="3" t="s">
        <v>334</v>
      </c>
      <c r="AA833" s="8">
        <f>Table1[[#This Row],[2022 AV (BOR final)]]-Table1[[#This Row],[2021 AV (BOR final)]]</f>
        <v>-1234</v>
      </c>
      <c r="AB833" s="8">
        <f>Table1[[#This Row],[2023 AV (BOR final)]]-Table1[[#This Row],[2022 AV (BOR final)]]</f>
        <v>0</v>
      </c>
      <c r="AC833" s="8">
        <f>Table1[[#This Row],[2022 Tax Bill]]-Table1[[#This Row],[2021 Tax Bill]]</f>
        <v>-237.59999999999997</v>
      </c>
      <c r="AD833" s="3">
        <f>COUNTIF(D:D,Table1[[#This Row],[Project Name]])</f>
        <v>4</v>
      </c>
      <c r="AE833" s="2">
        <f>IF(Table1[[#This Row],[Year Accepted]]=2022,Table1[[#This Row],[2021 AV (BOR final)]],Table1[[#This Row],[2022 AV (BOR final)]])</f>
        <v>3532</v>
      </c>
      <c r="AF833" s="2">
        <f>IF(Table1[[#This Row],[Year Accepted]]=2022,Table1[[#This Row],[2022 AV (BOR final)]],Table1[[#This Row],[2023 AV (BOR final)]])</f>
        <v>2298</v>
      </c>
      <c r="AG833" s="2">
        <f>IF(Table1[[#This Row],[Year Accepted]]=2022,Table1[[#This Row],[2021 Tax Bill]],Table1[[#This Row],[2022 Tax Bill]])</f>
        <v>710.28</v>
      </c>
      <c r="AH833" s="2">
        <f>IF(Table1[[#This Row],[Year Accepted]]=2022,Table1[[#This Row],[2022 Tax Bill]],Table1[[#This Row],[2023 Tax Bill]])</f>
        <v>472.68</v>
      </c>
    </row>
    <row r="834" spans="1:34" x14ac:dyDescent="0.25">
      <c r="A834" s="3" t="s">
        <v>25</v>
      </c>
      <c r="B834" s="3" t="s">
        <v>26</v>
      </c>
      <c r="C834" s="3" t="s">
        <v>39</v>
      </c>
      <c r="D834" s="3" t="s">
        <v>453</v>
      </c>
      <c r="E834" s="3" t="s">
        <v>5184</v>
      </c>
      <c r="F834" s="3" t="s">
        <v>5185</v>
      </c>
      <c r="G834" s="3">
        <v>2022</v>
      </c>
      <c r="H834" s="3">
        <v>2021</v>
      </c>
      <c r="I834" s="4">
        <v>13275</v>
      </c>
      <c r="J834" s="3" t="s">
        <v>135</v>
      </c>
      <c r="K834" s="4">
        <v>2669.49</v>
      </c>
      <c r="L834" s="4">
        <v>8625</v>
      </c>
      <c r="M834" s="3" t="s">
        <v>135</v>
      </c>
      <c r="N834" s="4">
        <v>1774.02</v>
      </c>
      <c r="O834" s="4">
        <v>8625</v>
      </c>
      <c r="P834" s="3" t="s">
        <v>135</v>
      </c>
      <c r="Q834" s="4">
        <v>1825.28</v>
      </c>
      <c r="R834" s="3">
        <v>-87.708795326614194</v>
      </c>
      <c r="S834" s="3">
        <v>41.903090944245697</v>
      </c>
      <c r="T834" s="3" t="s">
        <v>5186</v>
      </c>
      <c r="U834" s="3" t="s">
        <v>33</v>
      </c>
      <c r="V834" s="3" t="s">
        <v>332</v>
      </c>
      <c r="W834" s="3" t="s">
        <v>333</v>
      </c>
      <c r="X834" s="3" t="s">
        <v>235</v>
      </c>
      <c r="Y834" s="3" t="s">
        <v>264</v>
      </c>
      <c r="Z834" s="3" t="s">
        <v>334</v>
      </c>
      <c r="AA834" s="8">
        <f>Table1[[#This Row],[2022 AV (BOR final)]]-Table1[[#This Row],[2021 AV (BOR final)]]</f>
        <v>-4650</v>
      </c>
      <c r="AB834" s="8">
        <f>Table1[[#This Row],[2023 AV (BOR final)]]-Table1[[#This Row],[2022 AV (BOR final)]]</f>
        <v>0</v>
      </c>
      <c r="AC834" s="8">
        <f>Table1[[#This Row],[2022 Tax Bill]]-Table1[[#This Row],[2021 Tax Bill]]</f>
        <v>-895.4699999999998</v>
      </c>
      <c r="AD834" s="3">
        <f>COUNTIF(D:D,Table1[[#This Row],[Project Name]])</f>
        <v>4</v>
      </c>
      <c r="AE834" s="2">
        <f>IF(Table1[[#This Row],[Year Accepted]]=2022,Table1[[#This Row],[2021 AV (BOR final)]],Table1[[#This Row],[2022 AV (BOR final)]])</f>
        <v>13275</v>
      </c>
      <c r="AF834" s="2">
        <f>IF(Table1[[#This Row],[Year Accepted]]=2022,Table1[[#This Row],[2022 AV (BOR final)]],Table1[[#This Row],[2023 AV (BOR final)]])</f>
        <v>8625</v>
      </c>
      <c r="AG834" s="2">
        <f>IF(Table1[[#This Row],[Year Accepted]]=2022,Table1[[#This Row],[2021 Tax Bill]],Table1[[#This Row],[2022 Tax Bill]])</f>
        <v>2669.49</v>
      </c>
      <c r="AH834" s="2">
        <f>IF(Table1[[#This Row],[Year Accepted]]=2022,Table1[[#This Row],[2022 Tax Bill]],Table1[[#This Row],[2023 Tax Bill]])</f>
        <v>1774.02</v>
      </c>
    </row>
    <row r="835" spans="1:34" x14ac:dyDescent="0.25">
      <c r="A835" s="3" t="s">
        <v>25</v>
      </c>
      <c r="B835" s="3" t="s">
        <v>26</v>
      </c>
      <c r="C835" s="3" t="s">
        <v>39</v>
      </c>
      <c r="D835" s="3" t="s">
        <v>453</v>
      </c>
      <c r="E835" s="3" t="s">
        <v>1550</v>
      </c>
      <c r="F835" s="3" t="s">
        <v>1551</v>
      </c>
      <c r="G835" s="3">
        <v>2022</v>
      </c>
      <c r="H835" s="3">
        <v>2021</v>
      </c>
      <c r="I835" s="4">
        <v>12982</v>
      </c>
      <c r="J835" s="3" t="s">
        <v>135</v>
      </c>
      <c r="K835" s="4">
        <v>2610.56</v>
      </c>
      <c r="L835" s="4">
        <v>8439</v>
      </c>
      <c r="M835" s="3" t="s">
        <v>135</v>
      </c>
      <c r="N835" s="4">
        <v>1735.75</v>
      </c>
      <c r="O835" s="4">
        <v>8439</v>
      </c>
      <c r="P835" s="3" t="s">
        <v>135</v>
      </c>
      <c r="Q835" s="4">
        <v>1785.92</v>
      </c>
      <c r="R835" s="3">
        <v>-87.7087034824998</v>
      </c>
      <c r="S835" s="3">
        <v>41.903092054229603</v>
      </c>
      <c r="T835" s="3" t="s">
        <v>1552</v>
      </c>
      <c r="U835" s="3" t="s">
        <v>33</v>
      </c>
      <c r="V835" s="3" t="s">
        <v>332</v>
      </c>
      <c r="W835" s="3" t="s">
        <v>333</v>
      </c>
      <c r="X835" s="3" t="s">
        <v>235</v>
      </c>
      <c r="Y835" s="3" t="s">
        <v>264</v>
      </c>
      <c r="Z835" s="3" t="s">
        <v>334</v>
      </c>
      <c r="AA835" s="8">
        <f>Table1[[#This Row],[2022 AV (BOR final)]]-Table1[[#This Row],[2021 AV (BOR final)]]</f>
        <v>-4543</v>
      </c>
      <c r="AB835" s="8">
        <f>Table1[[#This Row],[2023 AV (BOR final)]]-Table1[[#This Row],[2022 AV (BOR final)]]</f>
        <v>0</v>
      </c>
      <c r="AC835" s="8">
        <f>Table1[[#This Row],[2022 Tax Bill]]-Table1[[#This Row],[2021 Tax Bill]]</f>
        <v>-874.81</v>
      </c>
      <c r="AD835" s="3">
        <f>COUNTIF(D:D,Table1[[#This Row],[Project Name]])</f>
        <v>4</v>
      </c>
      <c r="AE835" s="2">
        <f>IF(Table1[[#This Row],[Year Accepted]]=2022,Table1[[#This Row],[2021 AV (BOR final)]],Table1[[#This Row],[2022 AV (BOR final)]])</f>
        <v>12982</v>
      </c>
      <c r="AF835" s="2">
        <f>IF(Table1[[#This Row],[Year Accepted]]=2022,Table1[[#This Row],[2022 AV (BOR final)]],Table1[[#This Row],[2023 AV (BOR final)]])</f>
        <v>8439</v>
      </c>
      <c r="AG835" s="2">
        <f>IF(Table1[[#This Row],[Year Accepted]]=2022,Table1[[#This Row],[2021 Tax Bill]],Table1[[#This Row],[2022 Tax Bill]])</f>
        <v>2610.56</v>
      </c>
      <c r="AH835" s="2">
        <f>IF(Table1[[#This Row],[Year Accepted]]=2022,Table1[[#This Row],[2022 Tax Bill]],Table1[[#This Row],[2023 Tax Bill]])</f>
        <v>1735.75</v>
      </c>
    </row>
    <row r="836" spans="1:34" x14ac:dyDescent="0.25">
      <c r="A836" s="3" t="s">
        <v>25</v>
      </c>
      <c r="B836" s="3" t="s">
        <v>26</v>
      </c>
      <c r="C836" s="3" t="s">
        <v>39</v>
      </c>
      <c r="D836" s="3" t="s">
        <v>453</v>
      </c>
      <c r="E836" s="3" t="s">
        <v>3095</v>
      </c>
      <c r="F836" s="3" t="s">
        <v>3096</v>
      </c>
      <c r="G836" s="3">
        <v>2022</v>
      </c>
      <c r="H836" s="3">
        <v>2021</v>
      </c>
      <c r="I836" s="4">
        <v>13010</v>
      </c>
      <c r="J836" s="3" t="s">
        <v>135</v>
      </c>
      <c r="K836" s="4">
        <v>2616.1799999999998</v>
      </c>
      <c r="L836" s="4">
        <v>8457</v>
      </c>
      <c r="M836" s="3" t="s">
        <v>135</v>
      </c>
      <c r="N836" s="4">
        <v>1739.47</v>
      </c>
      <c r="O836" s="4">
        <v>8457</v>
      </c>
      <c r="P836" s="3" t="s">
        <v>135</v>
      </c>
      <c r="Q836" s="4">
        <v>1789.71</v>
      </c>
      <c r="R836" s="3">
        <v>-87.7086116911738</v>
      </c>
      <c r="S836" s="3">
        <v>41.903093096433899</v>
      </c>
      <c r="T836" s="3" t="s">
        <v>3097</v>
      </c>
      <c r="U836" s="3" t="s">
        <v>33</v>
      </c>
      <c r="V836" s="3" t="s">
        <v>332</v>
      </c>
      <c r="W836" s="3" t="s">
        <v>333</v>
      </c>
      <c r="X836" s="3" t="s">
        <v>235</v>
      </c>
      <c r="Y836" s="3" t="s">
        <v>264</v>
      </c>
      <c r="Z836" s="3" t="s">
        <v>334</v>
      </c>
      <c r="AA836" s="8">
        <f>Table1[[#This Row],[2022 AV (BOR final)]]-Table1[[#This Row],[2021 AV (BOR final)]]</f>
        <v>-4553</v>
      </c>
      <c r="AB836" s="8">
        <f>Table1[[#This Row],[2023 AV (BOR final)]]-Table1[[#This Row],[2022 AV (BOR final)]]</f>
        <v>0</v>
      </c>
      <c r="AC836" s="8">
        <f>Table1[[#This Row],[2022 Tax Bill]]-Table1[[#This Row],[2021 Tax Bill]]</f>
        <v>-876.70999999999981</v>
      </c>
      <c r="AD836" s="3">
        <f>COUNTIF(D:D,Table1[[#This Row],[Project Name]])</f>
        <v>4</v>
      </c>
      <c r="AE836" s="2">
        <f>IF(Table1[[#This Row],[Year Accepted]]=2022,Table1[[#This Row],[2021 AV (BOR final)]],Table1[[#This Row],[2022 AV (BOR final)]])</f>
        <v>13010</v>
      </c>
      <c r="AF836" s="2">
        <f>IF(Table1[[#This Row],[Year Accepted]]=2022,Table1[[#This Row],[2022 AV (BOR final)]],Table1[[#This Row],[2023 AV (BOR final)]])</f>
        <v>8457</v>
      </c>
      <c r="AG836" s="2">
        <f>IF(Table1[[#This Row],[Year Accepted]]=2022,Table1[[#This Row],[2021 Tax Bill]],Table1[[#This Row],[2022 Tax Bill]])</f>
        <v>2616.1799999999998</v>
      </c>
      <c r="AH836" s="2">
        <f>IF(Table1[[#This Row],[Year Accepted]]=2022,Table1[[#This Row],[2022 Tax Bill]],Table1[[#This Row],[2023 Tax Bill]])</f>
        <v>1739.47</v>
      </c>
    </row>
    <row r="837" spans="1:34" x14ac:dyDescent="0.25">
      <c r="A837" s="3" t="s">
        <v>25</v>
      </c>
      <c r="B837" s="3" t="s">
        <v>26</v>
      </c>
      <c r="C837" s="3" t="s">
        <v>39</v>
      </c>
      <c r="D837" s="3" t="s">
        <v>969</v>
      </c>
      <c r="E837" s="3" t="s">
        <v>4166</v>
      </c>
      <c r="F837" s="3" t="s">
        <v>4167</v>
      </c>
      <c r="G837" s="3">
        <v>2022</v>
      </c>
      <c r="H837" s="3">
        <v>2021</v>
      </c>
      <c r="I837" s="4">
        <v>21926</v>
      </c>
      <c r="J837" s="3" t="s">
        <v>135</v>
      </c>
      <c r="K837" s="4">
        <v>4409.1000000000004</v>
      </c>
      <c r="L837" s="4">
        <v>14255</v>
      </c>
      <c r="M837" s="3" t="s">
        <v>135</v>
      </c>
      <c r="N837" s="4">
        <v>2931.98</v>
      </c>
      <c r="O837" s="4">
        <v>14255</v>
      </c>
      <c r="P837" s="3" t="s">
        <v>135</v>
      </c>
      <c r="Q837" s="4">
        <v>3016.67</v>
      </c>
      <c r="R837" s="3">
        <v>-87.708106598811099</v>
      </c>
      <c r="S837" s="3">
        <v>41.903098913594903</v>
      </c>
      <c r="T837" s="3" t="s">
        <v>4168</v>
      </c>
      <c r="U837" s="3" t="s">
        <v>33</v>
      </c>
      <c r="V837" s="3" t="s">
        <v>332</v>
      </c>
      <c r="W837" s="3" t="s">
        <v>333</v>
      </c>
      <c r="X837" s="3" t="s">
        <v>235</v>
      </c>
      <c r="Y837" s="3" t="s">
        <v>264</v>
      </c>
      <c r="Z837" s="3" t="s">
        <v>334</v>
      </c>
      <c r="AA837" s="8">
        <f>Table1[[#This Row],[2022 AV (BOR final)]]-Table1[[#This Row],[2021 AV (BOR final)]]</f>
        <v>-7671</v>
      </c>
      <c r="AB837" s="8">
        <f>Table1[[#This Row],[2023 AV (BOR final)]]-Table1[[#This Row],[2022 AV (BOR final)]]</f>
        <v>0</v>
      </c>
      <c r="AC837" s="8">
        <f>Table1[[#This Row],[2022 Tax Bill]]-Table1[[#This Row],[2021 Tax Bill]]</f>
        <v>-1477.1200000000003</v>
      </c>
      <c r="AD837" s="3">
        <f>COUNTIF(D:D,Table1[[#This Row],[Project Name]])</f>
        <v>4</v>
      </c>
      <c r="AE837" s="2">
        <f>IF(Table1[[#This Row],[Year Accepted]]=2022,Table1[[#This Row],[2021 AV (BOR final)]],Table1[[#This Row],[2022 AV (BOR final)]])</f>
        <v>21926</v>
      </c>
      <c r="AF837" s="2">
        <f>IF(Table1[[#This Row],[Year Accepted]]=2022,Table1[[#This Row],[2022 AV (BOR final)]],Table1[[#This Row],[2023 AV (BOR final)]])</f>
        <v>14255</v>
      </c>
      <c r="AG837" s="2">
        <f>IF(Table1[[#This Row],[Year Accepted]]=2022,Table1[[#This Row],[2021 Tax Bill]],Table1[[#This Row],[2022 Tax Bill]])</f>
        <v>4409.1000000000004</v>
      </c>
      <c r="AH837" s="2">
        <f>IF(Table1[[#This Row],[Year Accepted]]=2022,Table1[[#This Row],[2022 Tax Bill]],Table1[[#This Row],[2023 Tax Bill]])</f>
        <v>2931.98</v>
      </c>
    </row>
    <row r="838" spans="1:34" x14ac:dyDescent="0.25">
      <c r="A838" s="3" t="s">
        <v>25</v>
      </c>
      <c r="B838" s="3" t="s">
        <v>26</v>
      </c>
      <c r="C838" s="3" t="s">
        <v>39</v>
      </c>
      <c r="D838" s="3" t="s">
        <v>969</v>
      </c>
      <c r="E838" s="3" t="s">
        <v>1777</v>
      </c>
      <c r="F838" s="3" t="s">
        <v>1778</v>
      </c>
      <c r="G838" s="3">
        <v>2022</v>
      </c>
      <c r="H838" s="3">
        <v>2021</v>
      </c>
      <c r="I838" s="4">
        <v>18476</v>
      </c>
      <c r="J838" s="3" t="s">
        <v>135</v>
      </c>
      <c r="K838" s="4">
        <v>3715.36</v>
      </c>
      <c r="L838" s="4">
        <v>12011</v>
      </c>
      <c r="M838" s="3" t="s">
        <v>135</v>
      </c>
      <c r="N838" s="4">
        <v>2470.48</v>
      </c>
      <c r="O838" s="4">
        <v>12011</v>
      </c>
      <c r="P838" s="3" t="s">
        <v>135</v>
      </c>
      <c r="Q838" s="4">
        <v>2541.83</v>
      </c>
      <c r="R838" s="3">
        <v>-87.707968881427306</v>
      </c>
      <c r="S838" s="3">
        <v>41.903100479440397</v>
      </c>
      <c r="T838" s="3" t="s">
        <v>1779</v>
      </c>
      <c r="U838" s="3" t="s">
        <v>33</v>
      </c>
      <c r="V838" s="3" t="s">
        <v>332</v>
      </c>
      <c r="W838" s="3" t="s">
        <v>333</v>
      </c>
      <c r="X838" s="3" t="s">
        <v>235</v>
      </c>
      <c r="Y838" s="3" t="s">
        <v>264</v>
      </c>
      <c r="Z838" s="3" t="s">
        <v>334</v>
      </c>
      <c r="AA838" s="8">
        <f>Table1[[#This Row],[2022 AV (BOR final)]]-Table1[[#This Row],[2021 AV (BOR final)]]</f>
        <v>-6465</v>
      </c>
      <c r="AB838" s="8">
        <f>Table1[[#This Row],[2023 AV (BOR final)]]-Table1[[#This Row],[2022 AV (BOR final)]]</f>
        <v>0</v>
      </c>
      <c r="AC838" s="8">
        <f>Table1[[#This Row],[2022 Tax Bill]]-Table1[[#This Row],[2021 Tax Bill]]</f>
        <v>-1244.8800000000001</v>
      </c>
      <c r="AD838" s="3">
        <f>COUNTIF(D:D,Table1[[#This Row],[Project Name]])</f>
        <v>4</v>
      </c>
      <c r="AE838" s="2">
        <f>IF(Table1[[#This Row],[Year Accepted]]=2022,Table1[[#This Row],[2021 AV (BOR final)]],Table1[[#This Row],[2022 AV (BOR final)]])</f>
        <v>18476</v>
      </c>
      <c r="AF838" s="2">
        <f>IF(Table1[[#This Row],[Year Accepted]]=2022,Table1[[#This Row],[2022 AV (BOR final)]],Table1[[#This Row],[2023 AV (BOR final)]])</f>
        <v>12011</v>
      </c>
      <c r="AG838" s="2">
        <f>IF(Table1[[#This Row],[Year Accepted]]=2022,Table1[[#This Row],[2021 Tax Bill]],Table1[[#This Row],[2022 Tax Bill]])</f>
        <v>3715.36</v>
      </c>
      <c r="AH838" s="2">
        <f>IF(Table1[[#This Row],[Year Accepted]]=2022,Table1[[#This Row],[2022 Tax Bill]],Table1[[#This Row],[2023 Tax Bill]])</f>
        <v>2470.48</v>
      </c>
    </row>
    <row r="839" spans="1:34" x14ac:dyDescent="0.25">
      <c r="A839" s="3" t="s">
        <v>25</v>
      </c>
      <c r="B839" s="3" t="s">
        <v>26</v>
      </c>
      <c r="C839" s="3" t="s">
        <v>39</v>
      </c>
      <c r="D839" s="3" t="s">
        <v>969</v>
      </c>
      <c r="E839" s="3" t="s">
        <v>1188</v>
      </c>
      <c r="F839" s="3" t="s">
        <v>1189</v>
      </c>
      <c r="G839" s="3">
        <v>2022</v>
      </c>
      <c r="H839" s="3">
        <v>2021</v>
      </c>
      <c r="I839" s="4">
        <v>18493</v>
      </c>
      <c r="J839" s="3" t="s">
        <v>135</v>
      </c>
      <c r="K839" s="4">
        <v>3718.78</v>
      </c>
      <c r="L839" s="4">
        <v>12022</v>
      </c>
      <c r="M839" s="3" t="s">
        <v>135</v>
      </c>
      <c r="N839" s="4">
        <v>2472.73</v>
      </c>
      <c r="O839" s="4">
        <v>12022</v>
      </c>
      <c r="P839" s="3" t="s">
        <v>135</v>
      </c>
      <c r="Q839" s="4">
        <v>2544.14</v>
      </c>
      <c r="R839" s="3">
        <v>-87.707877092471605</v>
      </c>
      <c r="S839" s="3">
        <v>41.903101518463799</v>
      </c>
      <c r="T839" s="3" t="s">
        <v>1190</v>
      </c>
      <c r="U839" s="3" t="s">
        <v>33</v>
      </c>
      <c r="V839" s="3" t="s">
        <v>332</v>
      </c>
      <c r="W839" s="3" t="s">
        <v>333</v>
      </c>
      <c r="X839" s="3" t="s">
        <v>235</v>
      </c>
      <c r="Y839" s="3" t="s">
        <v>264</v>
      </c>
      <c r="Z839" s="3" t="s">
        <v>334</v>
      </c>
      <c r="AA839" s="8">
        <f>Table1[[#This Row],[2022 AV (BOR final)]]-Table1[[#This Row],[2021 AV (BOR final)]]</f>
        <v>-6471</v>
      </c>
      <c r="AB839" s="8">
        <f>Table1[[#This Row],[2023 AV (BOR final)]]-Table1[[#This Row],[2022 AV (BOR final)]]</f>
        <v>0</v>
      </c>
      <c r="AC839" s="8">
        <f>Table1[[#This Row],[2022 Tax Bill]]-Table1[[#This Row],[2021 Tax Bill]]</f>
        <v>-1246.0500000000002</v>
      </c>
      <c r="AD839" s="3">
        <f>COUNTIF(D:D,Table1[[#This Row],[Project Name]])</f>
        <v>4</v>
      </c>
      <c r="AE839" s="2">
        <f>IF(Table1[[#This Row],[Year Accepted]]=2022,Table1[[#This Row],[2021 AV (BOR final)]],Table1[[#This Row],[2022 AV (BOR final)]])</f>
        <v>18493</v>
      </c>
      <c r="AF839" s="2">
        <f>IF(Table1[[#This Row],[Year Accepted]]=2022,Table1[[#This Row],[2022 AV (BOR final)]],Table1[[#This Row],[2023 AV (BOR final)]])</f>
        <v>12022</v>
      </c>
      <c r="AG839" s="2">
        <f>IF(Table1[[#This Row],[Year Accepted]]=2022,Table1[[#This Row],[2021 Tax Bill]],Table1[[#This Row],[2022 Tax Bill]])</f>
        <v>3718.78</v>
      </c>
      <c r="AH839" s="2">
        <f>IF(Table1[[#This Row],[Year Accepted]]=2022,Table1[[#This Row],[2022 Tax Bill]],Table1[[#This Row],[2023 Tax Bill]])</f>
        <v>2472.73</v>
      </c>
    </row>
    <row r="840" spans="1:34" x14ac:dyDescent="0.25">
      <c r="A840" s="3" t="s">
        <v>25</v>
      </c>
      <c r="B840" s="3" t="s">
        <v>26</v>
      </c>
      <c r="C840" s="3" t="s">
        <v>39</v>
      </c>
      <c r="D840" s="3" t="s">
        <v>969</v>
      </c>
      <c r="E840" s="3" t="s">
        <v>970</v>
      </c>
      <c r="F840" s="3" t="s">
        <v>971</v>
      </c>
      <c r="G840" s="3">
        <v>2022</v>
      </c>
      <c r="H840" s="3">
        <v>2021</v>
      </c>
      <c r="I840" s="4">
        <v>18496</v>
      </c>
      <c r="J840" s="3" t="s">
        <v>135</v>
      </c>
      <c r="K840" s="4">
        <v>3719.38</v>
      </c>
      <c r="L840" s="4">
        <v>12024</v>
      </c>
      <c r="M840" s="3" t="s">
        <v>135</v>
      </c>
      <c r="N840" s="4">
        <v>2473.15</v>
      </c>
      <c r="O840" s="4">
        <v>12024</v>
      </c>
      <c r="P840" s="3" t="s">
        <v>135</v>
      </c>
      <c r="Q840" s="4">
        <v>2544.56</v>
      </c>
      <c r="R840" s="3">
        <v>-87.707785245485297</v>
      </c>
      <c r="S840" s="3">
        <v>41.903102631053201</v>
      </c>
      <c r="T840" s="3" t="s">
        <v>972</v>
      </c>
      <c r="U840" s="3" t="s">
        <v>33</v>
      </c>
      <c r="V840" s="3" t="s">
        <v>332</v>
      </c>
      <c r="W840" s="3" t="s">
        <v>333</v>
      </c>
      <c r="X840" s="3" t="s">
        <v>235</v>
      </c>
      <c r="Y840" s="3" t="s">
        <v>264</v>
      </c>
      <c r="Z840" s="3" t="s">
        <v>334</v>
      </c>
      <c r="AA840" s="8">
        <f>Table1[[#This Row],[2022 AV (BOR final)]]-Table1[[#This Row],[2021 AV (BOR final)]]</f>
        <v>-6472</v>
      </c>
      <c r="AB840" s="8">
        <f>Table1[[#This Row],[2023 AV (BOR final)]]-Table1[[#This Row],[2022 AV (BOR final)]]</f>
        <v>0</v>
      </c>
      <c r="AC840" s="8">
        <f>Table1[[#This Row],[2022 Tax Bill]]-Table1[[#This Row],[2021 Tax Bill]]</f>
        <v>-1246.23</v>
      </c>
      <c r="AD840" s="3">
        <f>COUNTIF(D:D,Table1[[#This Row],[Project Name]])</f>
        <v>4</v>
      </c>
      <c r="AE840" s="2">
        <f>IF(Table1[[#This Row],[Year Accepted]]=2022,Table1[[#This Row],[2021 AV (BOR final)]],Table1[[#This Row],[2022 AV (BOR final)]])</f>
        <v>18496</v>
      </c>
      <c r="AF840" s="2">
        <f>IF(Table1[[#This Row],[Year Accepted]]=2022,Table1[[#This Row],[2022 AV (BOR final)]],Table1[[#This Row],[2023 AV (BOR final)]])</f>
        <v>12024</v>
      </c>
      <c r="AG840" s="2">
        <f>IF(Table1[[#This Row],[Year Accepted]]=2022,Table1[[#This Row],[2021 Tax Bill]],Table1[[#This Row],[2022 Tax Bill]])</f>
        <v>3719.38</v>
      </c>
      <c r="AH840" s="2">
        <f>IF(Table1[[#This Row],[Year Accepted]]=2022,Table1[[#This Row],[2022 Tax Bill]],Table1[[#This Row],[2023 Tax Bill]])</f>
        <v>2473.15</v>
      </c>
    </row>
    <row r="841" spans="1:34" x14ac:dyDescent="0.25">
      <c r="A841" s="3" t="s">
        <v>25</v>
      </c>
      <c r="B841" s="3" t="s">
        <v>26</v>
      </c>
      <c r="C841" s="3" t="s">
        <v>39</v>
      </c>
      <c r="D841" s="3" t="s">
        <v>5338</v>
      </c>
      <c r="E841" s="3" t="s">
        <v>5339</v>
      </c>
      <c r="F841" s="3" t="s">
        <v>5340</v>
      </c>
      <c r="G841" s="3">
        <v>2022</v>
      </c>
      <c r="H841" s="3">
        <v>2021</v>
      </c>
      <c r="I841" s="4">
        <v>39282</v>
      </c>
      <c r="J841" s="3" t="s">
        <v>76</v>
      </c>
      <c r="K841" s="4">
        <v>7899.25</v>
      </c>
      <c r="L841" s="4">
        <v>25530</v>
      </c>
      <c r="M841" s="3" t="s">
        <v>76</v>
      </c>
      <c r="N841" s="4">
        <v>5251.06</v>
      </c>
      <c r="O841" s="4">
        <v>25530</v>
      </c>
      <c r="P841" s="3" t="s">
        <v>76</v>
      </c>
      <c r="Q841" s="4">
        <v>5402.74</v>
      </c>
      <c r="R841" s="3">
        <v>-87.724626615811502</v>
      </c>
      <c r="S841" s="3">
        <v>41.899196050465697</v>
      </c>
      <c r="T841" s="3" t="s">
        <v>5341</v>
      </c>
      <c r="U841" s="3" t="s">
        <v>33</v>
      </c>
      <c r="V841" s="3" t="s">
        <v>670</v>
      </c>
      <c r="W841" s="3" t="s">
        <v>333</v>
      </c>
      <c r="X841" s="3" t="s">
        <v>119</v>
      </c>
      <c r="Y841" s="3" t="s">
        <v>264</v>
      </c>
      <c r="Z841" s="3" t="s">
        <v>334</v>
      </c>
      <c r="AA841" s="8">
        <f>Table1[[#This Row],[2022 AV (BOR final)]]-Table1[[#This Row],[2021 AV (BOR final)]]</f>
        <v>-13752</v>
      </c>
      <c r="AB841" s="8">
        <f>Table1[[#This Row],[2023 AV (BOR final)]]-Table1[[#This Row],[2022 AV (BOR final)]]</f>
        <v>0</v>
      </c>
      <c r="AC841" s="8">
        <f>Table1[[#This Row],[2022 Tax Bill]]-Table1[[#This Row],[2021 Tax Bill]]</f>
        <v>-2648.1899999999996</v>
      </c>
      <c r="AD841" s="3">
        <f>COUNTIF(D:D,Table1[[#This Row],[Project Name]])</f>
        <v>1</v>
      </c>
      <c r="AE841" s="2">
        <f>IF(Table1[[#This Row],[Year Accepted]]=2022,Table1[[#This Row],[2021 AV (BOR final)]],Table1[[#This Row],[2022 AV (BOR final)]])</f>
        <v>39282</v>
      </c>
      <c r="AF841" s="2">
        <f>IF(Table1[[#This Row],[Year Accepted]]=2022,Table1[[#This Row],[2022 AV (BOR final)]],Table1[[#This Row],[2023 AV (BOR final)]])</f>
        <v>25530</v>
      </c>
      <c r="AG841" s="2">
        <f>IF(Table1[[#This Row],[Year Accepted]]=2022,Table1[[#This Row],[2021 Tax Bill]],Table1[[#This Row],[2022 Tax Bill]])</f>
        <v>7899.25</v>
      </c>
      <c r="AH841" s="2">
        <f>IF(Table1[[#This Row],[Year Accepted]]=2022,Table1[[#This Row],[2022 Tax Bill]],Table1[[#This Row],[2023 Tax Bill]])</f>
        <v>5251.06</v>
      </c>
    </row>
    <row r="842" spans="1:34" x14ac:dyDescent="0.25">
      <c r="A842" s="3" t="s">
        <v>25</v>
      </c>
      <c r="B842" s="3" t="s">
        <v>26</v>
      </c>
      <c r="C842" s="3" t="s">
        <v>39</v>
      </c>
      <c r="D842" s="3" t="s">
        <v>1553</v>
      </c>
      <c r="E842" s="3" t="s">
        <v>1554</v>
      </c>
      <c r="F842" s="3" t="s">
        <v>1555</v>
      </c>
      <c r="G842" s="3">
        <v>2022</v>
      </c>
      <c r="H842" s="3">
        <v>2021</v>
      </c>
      <c r="I842" s="4">
        <v>60778</v>
      </c>
      <c r="J842" s="3" t="s">
        <v>126</v>
      </c>
      <c r="K842" s="4">
        <v>12221.89</v>
      </c>
      <c r="L842" s="4">
        <v>39504</v>
      </c>
      <c r="M842" s="3" t="s">
        <v>126</v>
      </c>
      <c r="N842" s="4">
        <v>8125.28</v>
      </c>
      <c r="O842" s="4">
        <v>39504</v>
      </c>
      <c r="P842" s="3" t="s">
        <v>126</v>
      </c>
      <c r="Q842" s="4">
        <v>8359.98</v>
      </c>
      <c r="R842" s="3">
        <v>-87.720906152239806</v>
      </c>
      <c r="S842" s="3">
        <v>41.897403075376197</v>
      </c>
      <c r="T842" s="3" t="s">
        <v>1556</v>
      </c>
      <c r="U842" s="3" t="s">
        <v>33</v>
      </c>
      <c r="V842" s="3" t="s">
        <v>69</v>
      </c>
      <c r="W842" s="3" t="s">
        <v>333</v>
      </c>
      <c r="X842" s="3" t="s">
        <v>119</v>
      </c>
      <c r="Y842" s="3" t="s">
        <v>264</v>
      </c>
      <c r="Z842" s="3" t="s">
        <v>334</v>
      </c>
      <c r="AA842" s="8">
        <f>Table1[[#This Row],[2022 AV (BOR final)]]-Table1[[#This Row],[2021 AV (BOR final)]]</f>
        <v>-21274</v>
      </c>
      <c r="AB842" s="8">
        <f>Table1[[#This Row],[2023 AV (BOR final)]]-Table1[[#This Row],[2022 AV (BOR final)]]</f>
        <v>0</v>
      </c>
      <c r="AC842" s="8">
        <f>Table1[[#This Row],[2022 Tax Bill]]-Table1[[#This Row],[2021 Tax Bill]]</f>
        <v>-4096.6099999999997</v>
      </c>
      <c r="AD842" s="3">
        <f>COUNTIF(D:D,Table1[[#This Row],[Project Name]])</f>
        <v>1</v>
      </c>
      <c r="AE842" s="2">
        <f>IF(Table1[[#This Row],[Year Accepted]]=2022,Table1[[#This Row],[2021 AV (BOR final)]],Table1[[#This Row],[2022 AV (BOR final)]])</f>
        <v>60778</v>
      </c>
      <c r="AF842" s="2">
        <f>IF(Table1[[#This Row],[Year Accepted]]=2022,Table1[[#This Row],[2022 AV (BOR final)]],Table1[[#This Row],[2023 AV (BOR final)]])</f>
        <v>39504</v>
      </c>
      <c r="AG842" s="2">
        <f>IF(Table1[[#This Row],[Year Accepted]]=2022,Table1[[#This Row],[2021 Tax Bill]],Table1[[#This Row],[2022 Tax Bill]])</f>
        <v>12221.89</v>
      </c>
      <c r="AH842" s="2">
        <f>IF(Table1[[#This Row],[Year Accepted]]=2022,Table1[[#This Row],[2022 Tax Bill]],Table1[[#This Row],[2023 Tax Bill]])</f>
        <v>8125.28</v>
      </c>
    </row>
    <row r="843" spans="1:34" x14ac:dyDescent="0.25">
      <c r="A843" s="3" t="s">
        <v>25</v>
      </c>
      <c r="B843" s="3" t="s">
        <v>26</v>
      </c>
      <c r="C843" s="3" t="s">
        <v>39</v>
      </c>
      <c r="D843" s="3" t="s">
        <v>3325</v>
      </c>
      <c r="E843" s="3" t="s">
        <v>3326</v>
      </c>
      <c r="F843" s="3" t="s">
        <v>3327</v>
      </c>
      <c r="G843" s="3">
        <v>2022</v>
      </c>
      <c r="H843" s="3">
        <v>2021</v>
      </c>
      <c r="I843" s="4">
        <v>49103</v>
      </c>
      <c r="J843" s="3" t="s">
        <v>76</v>
      </c>
      <c r="K843" s="4">
        <v>9874.19</v>
      </c>
      <c r="L843" s="4">
        <v>31920</v>
      </c>
      <c r="M843" s="3" t="s">
        <v>76</v>
      </c>
      <c r="N843" s="4">
        <v>6565.41</v>
      </c>
      <c r="O843" s="4">
        <v>31920</v>
      </c>
      <c r="P843" s="3" t="s">
        <v>76</v>
      </c>
      <c r="Q843" s="4">
        <v>6755</v>
      </c>
      <c r="R843" s="3">
        <v>-87.733829250675399</v>
      </c>
      <c r="S843" s="3">
        <v>41.8986274917945</v>
      </c>
      <c r="T843" s="3" t="s">
        <v>3328</v>
      </c>
      <c r="U843" s="3" t="s">
        <v>33</v>
      </c>
      <c r="V843" s="3" t="s">
        <v>670</v>
      </c>
      <c r="W843" s="3" t="s">
        <v>333</v>
      </c>
      <c r="X843" s="3" t="s">
        <v>119</v>
      </c>
      <c r="Y843" s="3" t="s">
        <v>264</v>
      </c>
      <c r="Z843" s="3" t="s">
        <v>334</v>
      </c>
      <c r="AA843" s="8">
        <f>Table1[[#This Row],[2022 AV (BOR final)]]-Table1[[#This Row],[2021 AV (BOR final)]]</f>
        <v>-17183</v>
      </c>
      <c r="AB843" s="8">
        <f>Table1[[#This Row],[2023 AV (BOR final)]]-Table1[[#This Row],[2022 AV (BOR final)]]</f>
        <v>0</v>
      </c>
      <c r="AC843" s="8">
        <f>Table1[[#This Row],[2022 Tax Bill]]-Table1[[#This Row],[2021 Tax Bill]]</f>
        <v>-3308.7800000000007</v>
      </c>
      <c r="AD843" s="3">
        <f>COUNTIF(D:D,Table1[[#This Row],[Project Name]])</f>
        <v>1</v>
      </c>
      <c r="AE843" s="2">
        <f>IF(Table1[[#This Row],[Year Accepted]]=2022,Table1[[#This Row],[2021 AV (BOR final)]],Table1[[#This Row],[2022 AV (BOR final)]])</f>
        <v>49103</v>
      </c>
      <c r="AF843" s="2">
        <f>IF(Table1[[#This Row],[Year Accepted]]=2022,Table1[[#This Row],[2022 AV (BOR final)]],Table1[[#This Row],[2023 AV (BOR final)]])</f>
        <v>31920</v>
      </c>
      <c r="AG843" s="2">
        <f>IF(Table1[[#This Row],[Year Accepted]]=2022,Table1[[#This Row],[2021 Tax Bill]],Table1[[#This Row],[2022 Tax Bill]])</f>
        <v>9874.19</v>
      </c>
      <c r="AH843" s="2">
        <f>IF(Table1[[#This Row],[Year Accepted]]=2022,Table1[[#This Row],[2022 Tax Bill]],Table1[[#This Row],[2023 Tax Bill]])</f>
        <v>6565.41</v>
      </c>
    </row>
    <row r="844" spans="1:34" x14ac:dyDescent="0.25">
      <c r="A844" s="3" t="s">
        <v>25</v>
      </c>
      <c r="B844" s="3" t="s">
        <v>26</v>
      </c>
      <c r="C844" s="3" t="s">
        <v>39</v>
      </c>
      <c r="D844" s="3" t="s">
        <v>4603</v>
      </c>
      <c r="E844" s="3" t="s">
        <v>4604</v>
      </c>
      <c r="F844" s="3" t="s">
        <v>4605</v>
      </c>
      <c r="G844" s="3">
        <v>2022</v>
      </c>
      <c r="H844" s="3">
        <v>2021</v>
      </c>
      <c r="I844" s="4">
        <v>142587</v>
      </c>
      <c r="J844" s="3" t="s">
        <v>52</v>
      </c>
      <c r="K844" s="4">
        <v>28672.94</v>
      </c>
      <c r="L844" s="4">
        <v>92683</v>
      </c>
      <c r="M844" s="3" t="s">
        <v>52</v>
      </c>
      <c r="N844" s="4">
        <v>19063.23</v>
      </c>
      <c r="O844" s="4">
        <v>92683</v>
      </c>
      <c r="P844" s="3" t="s">
        <v>52</v>
      </c>
      <c r="Q844" s="4">
        <v>19555.22</v>
      </c>
      <c r="R844" s="3">
        <v>-87.751137275916193</v>
      </c>
      <c r="S844" s="3">
        <v>41.898413454554998</v>
      </c>
      <c r="T844" s="3" t="s">
        <v>4606</v>
      </c>
      <c r="U844" s="3" t="s">
        <v>33</v>
      </c>
      <c r="V844" s="3" t="s">
        <v>670</v>
      </c>
      <c r="W844" s="3" t="s">
        <v>118</v>
      </c>
      <c r="X844" s="3" t="s">
        <v>119</v>
      </c>
      <c r="Y844" s="3" t="s">
        <v>159</v>
      </c>
      <c r="Z844" s="3" t="s">
        <v>264</v>
      </c>
      <c r="AA844" s="8">
        <f>Table1[[#This Row],[2022 AV (BOR final)]]-Table1[[#This Row],[2021 AV (BOR final)]]</f>
        <v>-49904</v>
      </c>
      <c r="AB844" s="8">
        <f>Table1[[#This Row],[2023 AV (BOR final)]]-Table1[[#This Row],[2022 AV (BOR final)]]</f>
        <v>0</v>
      </c>
      <c r="AC844" s="8">
        <f>Table1[[#This Row],[2022 Tax Bill]]-Table1[[#This Row],[2021 Tax Bill]]</f>
        <v>-9609.7099999999991</v>
      </c>
      <c r="AD844" s="3">
        <f>COUNTIF(D:D,Table1[[#This Row],[Project Name]])</f>
        <v>1</v>
      </c>
      <c r="AE844" s="2">
        <f>IF(Table1[[#This Row],[Year Accepted]]=2022,Table1[[#This Row],[2021 AV (BOR final)]],Table1[[#This Row],[2022 AV (BOR final)]])</f>
        <v>142587</v>
      </c>
      <c r="AF844" s="2">
        <f>IF(Table1[[#This Row],[Year Accepted]]=2022,Table1[[#This Row],[2022 AV (BOR final)]],Table1[[#This Row],[2023 AV (BOR final)]])</f>
        <v>92683</v>
      </c>
      <c r="AG844" s="2">
        <f>IF(Table1[[#This Row],[Year Accepted]]=2022,Table1[[#This Row],[2021 Tax Bill]],Table1[[#This Row],[2022 Tax Bill]])</f>
        <v>28672.94</v>
      </c>
      <c r="AH844" s="2">
        <f>IF(Table1[[#This Row],[Year Accepted]]=2022,Table1[[#This Row],[2022 Tax Bill]],Table1[[#This Row],[2023 Tax Bill]])</f>
        <v>19063.23</v>
      </c>
    </row>
    <row r="845" spans="1:34" x14ac:dyDescent="0.25">
      <c r="A845" s="3" t="s">
        <v>25</v>
      </c>
      <c r="B845" s="3" t="s">
        <v>26</v>
      </c>
      <c r="C845" s="3" t="s">
        <v>39</v>
      </c>
      <c r="D845" s="3" t="s">
        <v>335</v>
      </c>
      <c r="E845" s="3" t="s">
        <v>336</v>
      </c>
      <c r="F845" s="3" t="s">
        <v>337</v>
      </c>
      <c r="G845" s="3">
        <v>2022</v>
      </c>
      <c r="H845" s="3">
        <v>2021</v>
      </c>
      <c r="I845" s="4">
        <v>115596</v>
      </c>
      <c r="J845" s="3" t="s">
        <v>126</v>
      </c>
      <c r="K845" s="4">
        <v>23245.29</v>
      </c>
      <c r="L845" s="4">
        <v>75137</v>
      </c>
      <c r="M845" s="3" t="s">
        <v>126</v>
      </c>
      <c r="N845" s="4">
        <v>15454.35</v>
      </c>
      <c r="O845" s="4">
        <v>75137</v>
      </c>
      <c r="P845" s="3" t="s">
        <v>126</v>
      </c>
      <c r="Q845" s="4">
        <v>15853.19</v>
      </c>
      <c r="R845" s="3">
        <v>-87.772328707300005</v>
      </c>
      <c r="S845" s="3">
        <v>41.8835966750041</v>
      </c>
      <c r="T845" s="3" t="s">
        <v>338</v>
      </c>
      <c r="U845" s="3" t="s">
        <v>33</v>
      </c>
      <c r="V845" s="3" t="s">
        <v>117</v>
      </c>
      <c r="W845" s="3" t="s">
        <v>118</v>
      </c>
      <c r="X845" s="3" t="s">
        <v>119</v>
      </c>
      <c r="Y845" s="3" t="s">
        <v>159</v>
      </c>
      <c r="Z845" s="3" t="s">
        <v>264</v>
      </c>
      <c r="AA845" s="8">
        <f>Table1[[#This Row],[2022 AV (BOR final)]]-Table1[[#This Row],[2021 AV (BOR final)]]</f>
        <v>-40459</v>
      </c>
      <c r="AB845" s="8">
        <f>Table1[[#This Row],[2023 AV (BOR final)]]-Table1[[#This Row],[2022 AV (BOR final)]]</f>
        <v>0</v>
      </c>
      <c r="AC845" s="8">
        <f>Table1[[#This Row],[2022 Tax Bill]]-Table1[[#This Row],[2021 Tax Bill]]</f>
        <v>-7790.9400000000005</v>
      </c>
      <c r="AD845" s="3">
        <f>COUNTIF(D:D,Table1[[#This Row],[Project Name]])</f>
        <v>1</v>
      </c>
      <c r="AE845" s="2">
        <f>IF(Table1[[#This Row],[Year Accepted]]=2022,Table1[[#This Row],[2021 AV (BOR final)]],Table1[[#This Row],[2022 AV (BOR final)]])</f>
        <v>115596</v>
      </c>
      <c r="AF845" s="2">
        <f>IF(Table1[[#This Row],[Year Accepted]]=2022,Table1[[#This Row],[2022 AV (BOR final)]],Table1[[#This Row],[2023 AV (BOR final)]])</f>
        <v>75137</v>
      </c>
      <c r="AG845" s="2">
        <f>IF(Table1[[#This Row],[Year Accepted]]=2022,Table1[[#This Row],[2021 Tax Bill]],Table1[[#This Row],[2022 Tax Bill]])</f>
        <v>23245.29</v>
      </c>
      <c r="AH845" s="2">
        <f>IF(Table1[[#This Row],[Year Accepted]]=2022,Table1[[#This Row],[2022 Tax Bill]],Table1[[#This Row],[2023 Tax Bill]])</f>
        <v>15454.35</v>
      </c>
    </row>
    <row r="846" spans="1:34" x14ac:dyDescent="0.25">
      <c r="A846" s="3" t="s">
        <v>25</v>
      </c>
      <c r="B846" s="3" t="s">
        <v>71</v>
      </c>
      <c r="C846" s="3" t="s">
        <v>39</v>
      </c>
      <c r="D846" s="3" t="s">
        <v>1658</v>
      </c>
      <c r="E846" s="3" t="s">
        <v>4877</v>
      </c>
      <c r="F846" s="3" t="s">
        <v>4878</v>
      </c>
      <c r="G846" s="3">
        <v>2022</v>
      </c>
      <c r="H846" s="3">
        <v>2021</v>
      </c>
      <c r="I846" s="4">
        <v>6904</v>
      </c>
      <c r="J846" s="3" t="s">
        <v>269</v>
      </c>
      <c r="K846" s="4">
        <v>1388.36</v>
      </c>
      <c r="L846" s="4">
        <v>4487</v>
      </c>
      <c r="M846" s="3" t="s">
        <v>269</v>
      </c>
      <c r="N846" s="4">
        <v>922.92</v>
      </c>
      <c r="O846" s="4">
        <v>4487</v>
      </c>
      <c r="P846" s="3" t="s">
        <v>269</v>
      </c>
      <c r="Q846" s="4">
        <v>946.7</v>
      </c>
      <c r="R846" s="3">
        <v>-87.767076347491795</v>
      </c>
      <c r="S846" s="3">
        <v>41.883260943303299</v>
      </c>
      <c r="T846" s="3" t="s">
        <v>4879</v>
      </c>
      <c r="U846" s="3" t="s">
        <v>33</v>
      </c>
      <c r="V846" s="3" t="s">
        <v>117</v>
      </c>
      <c r="W846" s="3" t="s">
        <v>118</v>
      </c>
      <c r="X846" s="3" t="s">
        <v>119</v>
      </c>
      <c r="Y846" s="3" t="s">
        <v>159</v>
      </c>
      <c r="Z846" s="3" t="s">
        <v>264</v>
      </c>
      <c r="AA846" s="8">
        <f>Table1[[#This Row],[2022 AV (BOR final)]]-Table1[[#This Row],[2021 AV (BOR final)]]</f>
        <v>-2417</v>
      </c>
      <c r="AB846" s="8">
        <f>Table1[[#This Row],[2023 AV (BOR final)]]-Table1[[#This Row],[2022 AV (BOR final)]]</f>
        <v>0</v>
      </c>
      <c r="AC846" s="8">
        <f>Table1[[#This Row],[2022 Tax Bill]]-Table1[[#This Row],[2021 Tax Bill]]</f>
        <v>-465.43999999999994</v>
      </c>
      <c r="AD846" s="3">
        <f>COUNTIF(D:D,Table1[[#This Row],[Project Name]])</f>
        <v>2</v>
      </c>
      <c r="AE846" s="2">
        <f>IF(Table1[[#This Row],[Year Accepted]]=2022,Table1[[#This Row],[2021 AV (BOR final)]],Table1[[#This Row],[2022 AV (BOR final)]])</f>
        <v>6904</v>
      </c>
      <c r="AF846" s="2">
        <f>IF(Table1[[#This Row],[Year Accepted]]=2022,Table1[[#This Row],[2022 AV (BOR final)]],Table1[[#This Row],[2023 AV (BOR final)]])</f>
        <v>4487</v>
      </c>
      <c r="AG846" s="2">
        <f>IF(Table1[[#This Row],[Year Accepted]]=2022,Table1[[#This Row],[2021 Tax Bill]],Table1[[#This Row],[2022 Tax Bill]])</f>
        <v>1388.36</v>
      </c>
      <c r="AH846" s="2">
        <f>IF(Table1[[#This Row],[Year Accepted]]=2022,Table1[[#This Row],[2022 Tax Bill]],Table1[[#This Row],[2023 Tax Bill]])</f>
        <v>922.92</v>
      </c>
    </row>
    <row r="847" spans="1:34" x14ac:dyDescent="0.25">
      <c r="A847" s="3" t="s">
        <v>25</v>
      </c>
      <c r="B847" s="3" t="s">
        <v>71</v>
      </c>
      <c r="C847" s="3" t="s">
        <v>39</v>
      </c>
      <c r="D847" s="3" t="s">
        <v>1658</v>
      </c>
      <c r="E847" s="3" t="s">
        <v>1659</v>
      </c>
      <c r="F847" s="3" t="s">
        <v>1660</v>
      </c>
      <c r="G847" s="3">
        <v>2022</v>
      </c>
      <c r="H847" s="3">
        <v>2021</v>
      </c>
      <c r="I847" s="4">
        <v>133315</v>
      </c>
      <c r="J847" s="3" t="s">
        <v>52</v>
      </c>
      <c r="K847" s="4">
        <v>26808.43</v>
      </c>
      <c r="L847" s="4">
        <v>86650</v>
      </c>
      <c r="M847" s="3" t="s">
        <v>52</v>
      </c>
      <c r="N847" s="4">
        <v>17822.400000000001</v>
      </c>
      <c r="O847" s="4">
        <v>86650</v>
      </c>
      <c r="P847" s="3" t="s">
        <v>52</v>
      </c>
      <c r="Q847" s="4">
        <v>18282.27</v>
      </c>
      <c r="R847" s="3">
        <v>-87.767071175615598</v>
      </c>
      <c r="S847" s="3">
        <v>41.883123803222297</v>
      </c>
      <c r="T847" s="3" t="s">
        <v>1661</v>
      </c>
      <c r="U847" s="3" t="s">
        <v>33</v>
      </c>
      <c r="V847" s="3" t="s">
        <v>117</v>
      </c>
      <c r="W847" s="3" t="s">
        <v>118</v>
      </c>
      <c r="X847" s="3" t="s">
        <v>119</v>
      </c>
      <c r="Y847" s="3" t="s">
        <v>159</v>
      </c>
      <c r="Z847" s="3" t="s">
        <v>264</v>
      </c>
      <c r="AA847" s="8">
        <f>Table1[[#This Row],[2022 AV (BOR final)]]-Table1[[#This Row],[2021 AV (BOR final)]]</f>
        <v>-46665</v>
      </c>
      <c r="AB847" s="8">
        <f>Table1[[#This Row],[2023 AV (BOR final)]]-Table1[[#This Row],[2022 AV (BOR final)]]</f>
        <v>0</v>
      </c>
      <c r="AC847" s="8">
        <f>Table1[[#This Row],[2022 Tax Bill]]-Table1[[#This Row],[2021 Tax Bill]]</f>
        <v>-8986.0299999999988</v>
      </c>
      <c r="AD847" s="3">
        <f>COUNTIF(D:D,Table1[[#This Row],[Project Name]])</f>
        <v>2</v>
      </c>
      <c r="AE847" s="2">
        <f>IF(Table1[[#This Row],[Year Accepted]]=2022,Table1[[#This Row],[2021 AV (BOR final)]],Table1[[#This Row],[2022 AV (BOR final)]])</f>
        <v>133315</v>
      </c>
      <c r="AF847" s="2">
        <f>IF(Table1[[#This Row],[Year Accepted]]=2022,Table1[[#This Row],[2022 AV (BOR final)]],Table1[[#This Row],[2023 AV (BOR final)]])</f>
        <v>86650</v>
      </c>
      <c r="AG847" s="2">
        <f>IF(Table1[[#This Row],[Year Accepted]]=2022,Table1[[#This Row],[2021 Tax Bill]],Table1[[#This Row],[2022 Tax Bill]])</f>
        <v>26808.43</v>
      </c>
      <c r="AH847" s="2">
        <f>IF(Table1[[#This Row],[Year Accepted]]=2022,Table1[[#This Row],[2022 Tax Bill]],Table1[[#This Row],[2023 Tax Bill]])</f>
        <v>17822.400000000001</v>
      </c>
    </row>
    <row r="848" spans="1:34" x14ac:dyDescent="0.25">
      <c r="A848" s="3" t="s">
        <v>25</v>
      </c>
      <c r="B848" s="3" t="s">
        <v>26</v>
      </c>
      <c r="C848" s="3" t="s">
        <v>39</v>
      </c>
      <c r="D848" s="3" t="s">
        <v>3056</v>
      </c>
      <c r="E848" s="3" t="s">
        <v>3057</v>
      </c>
      <c r="F848" s="3" t="s">
        <v>3058</v>
      </c>
      <c r="G848" s="3">
        <v>2022</v>
      </c>
      <c r="H848" s="3">
        <v>2021</v>
      </c>
      <c r="I848" s="4">
        <v>153344</v>
      </c>
      <c r="J848" s="3" t="s">
        <v>52</v>
      </c>
      <c r="K848" s="4">
        <v>30836.07</v>
      </c>
      <c r="L848" s="4">
        <v>99674</v>
      </c>
      <c r="M848" s="3" t="s">
        <v>52</v>
      </c>
      <c r="N848" s="4">
        <v>20501.189999999999</v>
      </c>
      <c r="O848" s="4">
        <v>99674</v>
      </c>
      <c r="P848" s="3" t="s">
        <v>52</v>
      </c>
      <c r="Q848" s="4">
        <v>21030.26</v>
      </c>
      <c r="R848" s="3">
        <v>-87.766172050824295</v>
      </c>
      <c r="S848" s="3">
        <v>41.883412426717101</v>
      </c>
      <c r="T848" s="3" t="s">
        <v>3059</v>
      </c>
      <c r="U848" s="3" t="s">
        <v>33</v>
      </c>
      <c r="V848" s="3" t="s">
        <v>117</v>
      </c>
      <c r="W848" s="3" t="s">
        <v>118</v>
      </c>
      <c r="X848" s="3" t="s">
        <v>119</v>
      </c>
      <c r="Y848" s="3" t="s">
        <v>159</v>
      </c>
      <c r="Z848" s="3" t="s">
        <v>264</v>
      </c>
      <c r="AA848" s="8">
        <f>Table1[[#This Row],[2022 AV (BOR final)]]-Table1[[#This Row],[2021 AV (BOR final)]]</f>
        <v>-53670</v>
      </c>
      <c r="AB848" s="8">
        <f>Table1[[#This Row],[2023 AV (BOR final)]]-Table1[[#This Row],[2022 AV (BOR final)]]</f>
        <v>0</v>
      </c>
      <c r="AC848" s="8">
        <f>Table1[[#This Row],[2022 Tax Bill]]-Table1[[#This Row],[2021 Tax Bill]]</f>
        <v>-10334.880000000001</v>
      </c>
      <c r="AD848" s="3">
        <f>COUNTIF(D:D,Table1[[#This Row],[Project Name]])</f>
        <v>1</v>
      </c>
      <c r="AE848" s="2">
        <f>IF(Table1[[#This Row],[Year Accepted]]=2022,Table1[[#This Row],[2021 AV (BOR final)]],Table1[[#This Row],[2022 AV (BOR final)]])</f>
        <v>153344</v>
      </c>
      <c r="AF848" s="2">
        <f>IF(Table1[[#This Row],[Year Accepted]]=2022,Table1[[#This Row],[2022 AV (BOR final)]],Table1[[#This Row],[2023 AV (BOR final)]])</f>
        <v>99674</v>
      </c>
      <c r="AG848" s="2">
        <f>IF(Table1[[#This Row],[Year Accepted]]=2022,Table1[[#This Row],[2021 Tax Bill]],Table1[[#This Row],[2022 Tax Bill]])</f>
        <v>30836.07</v>
      </c>
      <c r="AH848" s="2">
        <f>IF(Table1[[#This Row],[Year Accepted]]=2022,Table1[[#This Row],[2022 Tax Bill]],Table1[[#This Row],[2023 Tax Bill]])</f>
        <v>20501.189999999999</v>
      </c>
    </row>
    <row r="849" spans="1:34" x14ac:dyDescent="0.25">
      <c r="A849" s="3" t="s">
        <v>25</v>
      </c>
      <c r="B849" s="3" t="s">
        <v>26</v>
      </c>
      <c r="C849" s="3" t="s">
        <v>39</v>
      </c>
      <c r="D849" s="3" t="s">
        <v>1208</v>
      </c>
      <c r="E849" s="3" t="s">
        <v>1209</v>
      </c>
      <c r="F849" s="3" t="s">
        <v>1210</v>
      </c>
      <c r="G849" s="3">
        <v>2022</v>
      </c>
      <c r="H849" s="3">
        <v>2021</v>
      </c>
      <c r="I849" s="4">
        <v>131323</v>
      </c>
      <c r="J849" s="3" t="s">
        <v>126</v>
      </c>
      <c r="K849" s="4">
        <v>26407.88</v>
      </c>
      <c r="L849" s="4">
        <v>85365</v>
      </c>
      <c r="M849" s="3" t="s">
        <v>126</v>
      </c>
      <c r="N849" s="4">
        <v>17558.09</v>
      </c>
      <c r="O849" s="4">
        <v>85356</v>
      </c>
      <c r="P849" s="3" t="s">
        <v>126</v>
      </c>
      <c r="Q849" s="4">
        <v>18009.259999999998</v>
      </c>
      <c r="R849" s="3">
        <v>-87.764891740329105</v>
      </c>
      <c r="S849" s="3">
        <v>41.894431777518498</v>
      </c>
      <c r="T849" s="3" t="s">
        <v>1211</v>
      </c>
      <c r="U849" s="3" t="s">
        <v>33</v>
      </c>
      <c r="V849" s="3" t="s">
        <v>670</v>
      </c>
      <c r="W849" s="3" t="s">
        <v>118</v>
      </c>
      <c r="X849" s="3" t="s">
        <v>119</v>
      </c>
      <c r="Y849" s="3" t="s">
        <v>120</v>
      </c>
      <c r="Z849" s="3" t="s">
        <v>121</v>
      </c>
      <c r="AA849" s="8">
        <f>Table1[[#This Row],[2022 AV (BOR final)]]-Table1[[#This Row],[2021 AV (BOR final)]]</f>
        <v>-45958</v>
      </c>
      <c r="AB849" s="8">
        <f>Table1[[#This Row],[2023 AV (BOR final)]]-Table1[[#This Row],[2022 AV (BOR final)]]</f>
        <v>-9</v>
      </c>
      <c r="AC849" s="8">
        <f>Table1[[#This Row],[2022 Tax Bill]]-Table1[[#This Row],[2021 Tax Bill]]</f>
        <v>-8849.7900000000009</v>
      </c>
      <c r="AD849" s="3">
        <f>COUNTIF(D:D,Table1[[#This Row],[Project Name]])</f>
        <v>2</v>
      </c>
      <c r="AE849" s="2">
        <f>IF(Table1[[#This Row],[Year Accepted]]=2022,Table1[[#This Row],[2021 AV (BOR final)]],Table1[[#This Row],[2022 AV (BOR final)]])</f>
        <v>131323</v>
      </c>
      <c r="AF849" s="2">
        <f>IF(Table1[[#This Row],[Year Accepted]]=2022,Table1[[#This Row],[2022 AV (BOR final)]],Table1[[#This Row],[2023 AV (BOR final)]])</f>
        <v>85365</v>
      </c>
      <c r="AG849" s="2">
        <f>IF(Table1[[#This Row],[Year Accepted]]=2022,Table1[[#This Row],[2021 Tax Bill]],Table1[[#This Row],[2022 Tax Bill]])</f>
        <v>26407.88</v>
      </c>
      <c r="AH849" s="2">
        <f>IF(Table1[[#This Row],[Year Accepted]]=2022,Table1[[#This Row],[2022 Tax Bill]],Table1[[#This Row],[2023 Tax Bill]])</f>
        <v>17558.09</v>
      </c>
    </row>
    <row r="850" spans="1:34" x14ac:dyDescent="0.25">
      <c r="A850" s="3" t="s">
        <v>25</v>
      </c>
      <c r="B850" s="3" t="s">
        <v>26</v>
      </c>
      <c r="C850" s="3" t="s">
        <v>39</v>
      </c>
      <c r="D850" s="3" t="s">
        <v>1208</v>
      </c>
      <c r="E850" s="3" t="s">
        <v>1576</v>
      </c>
      <c r="F850" s="3" t="s">
        <v>1577</v>
      </c>
      <c r="G850" s="3">
        <v>2022</v>
      </c>
      <c r="H850" s="3">
        <v>2021</v>
      </c>
      <c r="I850" s="4">
        <v>78004</v>
      </c>
      <c r="J850" s="3" t="s">
        <v>126</v>
      </c>
      <c r="K850" s="4">
        <v>15685.91</v>
      </c>
      <c r="L850" s="4">
        <v>50704</v>
      </c>
      <c r="M850" s="3" t="s">
        <v>126</v>
      </c>
      <c r="N850" s="4">
        <v>10428.9</v>
      </c>
      <c r="O850" s="4">
        <v>50704</v>
      </c>
      <c r="P850" s="3" t="s">
        <v>126</v>
      </c>
      <c r="Q850" s="4">
        <v>10698.01</v>
      </c>
      <c r="R850" s="3">
        <v>-87.764884753561205</v>
      </c>
      <c r="S850" s="3">
        <v>41.894254301437499</v>
      </c>
      <c r="T850" s="3" t="s">
        <v>1578</v>
      </c>
      <c r="U850" s="3" t="s">
        <v>33</v>
      </c>
      <c r="V850" s="3" t="s">
        <v>670</v>
      </c>
      <c r="W850" s="3" t="s">
        <v>118</v>
      </c>
      <c r="X850" s="3" t="s">
        <v>119</v>
      </c>
      <c r="Y850" s="3" t="s">
        <v>120</v>
      </c>
      <c r="Z850" s="3" t="s">
        <v>121</v>
      </c>
      <c r="AA850" s="8">
        <f>Table1[[#This Row],[2022 AV (BOR final)]]-Table1[[#This Row],[2021 AV (BOR final)]]</f>
        <v>-27300</v>
      </c>
      <c r="AB850" s="8">
        <f>Table1[[#This Row],[2023 AV (BOR final)]]-Table1[[#This Row],[2022 AV (BOR final)]]</f>
        <v>0</v>
      </c>
      <c r="AC850" s="8">
        <f>Table1[[#This Row],[2022 Tax Bill]]-Table1[[#This Row],[2021 Tax Bill]]</f>
        <v>-5257.01</v>
      </c>
      <c r="AD850" s="3">
        <f>COUNTIF(D:D,Table1[[#This Row],[Project Name]])</f>
        <v>2</v>
      </c>
      <c r="AE850" s="2">
        <f>IF(Table1[[#This Row],[Year Accepted]]=2022,Table1[[#This Row],[2021 AV (BOR final)]],Table1[[#This Row],[2022 AV (BOR final)]])</f>
        <v>78004</v>
      </c>
      <c r="AF850" s="2">
        <f>IF(Table1[[#This Row],[Year Accepted]]=2022,Table1[[#This Row],[2022 AV (BOR final)]],Table1[[#This Row],[2023 AV (BOR final)]])</f>
        <v>50704</v>
      </c>
      <c r="AG850" s="2">
        <f>IF(Table1[[#This Row],[Year Accepted]]=2022,Table1[[#This Row],[2021 Tax Bill]],Table1[[#This Row],[2022 Tax Bill]])</f>
        <v>15685.91</v>
      </c>
      <c r="AH850" s="2">
        <f>IF(Table1[[#This Row],[Year Accepted]]=2022,Table1[[#This Row],[2022 Tax Bill]],Table1[[#This Row],[2023 Tax Bill]])</f>
        <v>10428.9</v>
      </c>
    </row>
    <row r="851" spans="1:34" x14ac:dyDescent="0.25">
      <c r="A851" s="3" t="s">
        <v>25</v>
      </c>
      <c r="B851" s="3" t="s">
        <v>26</v>
      </c>
      <c r="C851" s="3" t="s">
        <v>39</v>
      </c>
      <c r="D851" s="3" t="s">
        <v>5123</v>
      </c>
      <c r="E851" s="3" t="s">
        <v>5124</v>
      </c>
      <c r="F851" s="3" t="s">
        <v>5125</v>
      </c>
      <c r="G851" s="3">
        <v>2022</v>
      </c>
      <c r="H851" s="3">
        <v>2021</v>
      </c>
      <c r="I851" s="4">
        <v>127918</v>
      </c>
      <c r="J851" s="3" t="s">
        <v>126</v>
      </c>
      <c r="K851" s="4">
        <v>25723.11</v>
      </c>
      <c r="L851" s="4">
        <v>83146</v>
      </c>
      <c r="M851" s="3" t="s">
        <v>126</v>
      </c>
      <c r="N851" s="4">
        <v>17101.66</v>
      </c>
      <c r="O851" s="4">
        <v>83146</v>
      </c>
      <c r="P851" s="3" t="s">
        <v>126</v>
      </c>
      <c r="Q851" s="4">
        <v>17542.97</v>
      </c>
      <c r="R851" s="3">
        <v>-87.764945421061398</v>
      </c>
      <c r="S851" s="3">
        <v>41.893179476420997</v>
      </c>
      <c r="T851" s="3" t="s">
        <v>5126</v>
      </c>
      <c r="U851" s="3" t="s">
        <v>33</v>
      </c>
      <c r="V851" s="3" t="s">
        <v>670</v>
      </c>
      <c r="W851" s="3" t="s">
        <v>118</v>
      </c>
      <c r="X851" s="3" t="s">
        <v>119</v>
      </c>
      <c r="Y851" s="3" t="s">
        <v>120</v>
      </c>
      <c r="Z851" s="3" t="s">
        <v>121</v>
      </c>
      <c r="AA851" s="8">
        <f>Table1[[#This Row],[2022 AV (BOR final)]]-Table1[[#This Row],[2021 AV (BOR final)]]</f>
        <v>-44772</v>
      </c>
      <c r="AB851" s="8">
        <f>Table1[[#This Row],[2023 AV (BOR final)]]-Table1[[#This Row],[2022 AV (BOR final)]]</f>
        <v>0</v>
      </c>
      <c r="AC851" s="8">
        <f>Table1[[#This Row],[2022 Tax Bill]]-Table1[[#This Row],[2021 Tax Bill]]</f>
        <v>-8621.4500000000007</v>
      </c>
      <c r="AD851" s="3">
        <f>COUNTIF(D:D,Table1[[#This Row],[Project Name]])</f>
        <v>1</v>
      </c>
      <c r="AE851" s="2">
        <f>IF(Table1[[#This Row],[Year Accepted]]=2022,Table1[[#This Row],[2021 AV (BOR final)]],Table1[[#This Row],[2022 AV (BOR final)]])</f>
        <v>127918</v>
      </c>
      <c r="AF851" s="2">
        <f>IF(Table1[[#This Row],[Year Accepted]]=2022,Table1[[#This Row],[2022 AV (BOR final)]],Table1[[#This Row],[2023 AV (BOR final)]])</f>
        <v>83146</v>
      </c>
      <c r="AG851" s="2">
        <f>IF(Table1[[#This Row],[Year Accepted]]=2022,Table1[[#This Row],[2021 Tax Bill]],Table1[[#This Row],[2022 Tax Bill]])</f>
        <v>25723.11</v>
      </c>
      <c r="AH851" s="2">
        <f>IF(Table1[[#This Row],[Year Accepted]]=2022,Table1[[#This Row],[2022 Tax Bill]],Table1[[#This Row],[2023 Tax Bill]])</f>
        <v>17101.66</v>
      </c>
    </row>
    <row r="852" spans="1:34" x14ac:dyDescent="0.25">
      <c r="A852" s="3" t="s">
        <v>25</v>
      </c>
      <c r="B852" s="3" t="s">
        <v>26</v>
      </c>
      <c r="C852" s="3" t="s">
        <v>39</v>
      </c>
      <c r="D852" s="3" t="s">
        <v>666</v>
      </c>
      <c r="E852" s="3" t="s">
        <v>667</v>
      </c>
      <c r="F852" s="3" t="s">
        <v>668</v>
      </c>
      <c r="G852" s="3">
        <v>2022</v>
      </c>
      <c r="H852" s="3">
        <v>2021</v>
      </c>
      <c r="I852" s="4">
        <v>106543</v>
      </c>
      <c r="J852" s="3" t="s">
        <v>126</v>
      </c>
      <c r="K852" s="4">
        <v>21424.84</v>
      </c>
      <c r="L852" s="4">
        <v>69253</v>
      </c>
      <c r="M852" s="3" t="s">
        <v>126</v>
      </c>
      <c r="N852" s="4">
        <v>14244.12</v>
      </c>
      <c r="O852" s="4">
        <v>69253</v>
      </c>
      <c r="P852" s="3" t="s">
        <v>126</v>
      </c>
      <c r="Q852" s="4">
        <v>14611.72</v>
      </c>
      <c r="R852" s="3">
        <v>-87.762981005646907</v>
      </c>
      <c r="S852" s="3">
        <v>41.890613060773902</v>
      </c>
      <c r="T852" s="3" t="s">
        <v>669</v>
      </c>
      <c r="U852" s="3" t="s">
        <v>33</v>
      </c>
      <c r="V852" s="3" t="s">
        <v>670</v>
      </c>
      <c r="W852" s="3" t="s">
        <v>118</v>
      </c>
      <c r="X852" s="3" t="s">
        <v>119</v>
      </c>
      <c r="Y852" s="3" t="s">
        <v>159</v>
      </c>
      <c r="Z852" s="3" t="s">
        <v>264</v>
      </c>
      <c r="AA852" s="8">
        <f>Table1[[#This Row],[2022 AV (BOR final)]]-Table1[[#This Row],[2021 AV (BOR final)]]</f>
        <v>-37290</v>
      </c>
      <c r="AB852" s="8">
        <f>Table1[[#This Row],[2023 AV (BOR final)]]-Table1[[#This Row],[2022 AV (BOR final)]]</f>
        <v>0</v>
      </c>
      <c r="AC852" s="8">
        <f>Table1[[#This Row],[2022 Tax Bill]]-Table1[[#This Row],[2021 Tax Bill]]</f>
        <v>-7180.7199999999993</v>
      </c>
      <c r="AD852" s="3">
        <f>COUNTIF(D:D,Table1[[#This Row],[Project Name]])</f>
        <v>1</v>
      </c>
      <c r="AE852" s="2">
        <f>IF(Table1[[#This Row],[Year Accepted]]=2022,Table1[[#This Row],[2021 AV (BOR final)]],Table1[[#This Row],[2022 AV (BOR final)]])</f>
        <v>106543</v>
      </c>
      <c r="AF852" s="2">
        <f>IF(Table1[[#This Row],[Year Accepted]]=2022,Table1[[#This Row],[2022 AV (BOR final)]],Table1[[#This Row],[2023 AV (BOR final)]])</f>
        <v>69253</v>
      </c>
      <c r="AG852" s="2">
        <f>IF(Table1[[#This Row],[Year Accepted]]=2022,Table1[[#This Row],[2021 Tax Bill]],Table1[[#This Row],[2022 Tax Bill]])</f>
        <v>21424.84</v>
      </c>
      <c r="AH852" s="2">
        <f>IF(Table1[[#This Row],[Year Accepted]]=2022,Table1[[#This Row],[2022 Tax Bill]],Table1[[#This Row],[2023 Tax Bill]])</f>
        <v>14244.12</v>
      </c>
    </row>
    <row r="853" spans="1:34" x14ac:dyDescent="0.25">
      <c r="A853" s="3" t="s">
        <v>25</v>
      </c>
      <c r="B853" s="3" t="s">
        <v>26</v>
      </c>
      <c r="C853" s="3" t="s">
        <v>39</v>
      </c>
      <c r="D853" s="3" t="s">
        <v>988</v>
      </c>
      <c r="E853" s="3" t="s">
        <v>5167</v>
      </c>
      <c r="F853" s="3" t="s">
        <v>5168</v>
      </c>
      <c r="G853" s="3">
        <v>2022</v>
      </c>
      <c r="H853" s="3">
        <v>2021</v>
      </c>
      <c r="I853" s="4">
        <v>53618</v>
      </c>
      <c r="J853" s="3" t="s">
        <v>126</v>
      </c>
      <c r="K853" s="4">
        <v>10782.1</v>
      </c>
      <c r="L853" s="4">
        <v>34851</v>
      </c>
      <c r="M853" s="3" t="s">
        <v>126</v>
      </c>
      <c r="N853" s="4">
        <v>7168.24</v>
      </c>
      <c r="O853" s="4">
        <v>34851</v>
      </c>
      <c r="P853" s="3" t="s">
        <v>126</v>
      </c>
      <c r="Q853" s="4">
        <v>7353.21</v>
      </c>
      <c r="R853" s="3">
        <v>-87.7629727274213</v>
      </c>
      <c r="S853" s="3">
        <v>41.890405253122601</v>
      </c>
      <c r="T853" s="3" t="s">
        <v>5169</v>
      </c>
      <c r="U853" s="3" t="s">
        <v>33</v>
      </c>
      <c r="V853" s="3" t="s">
        <v>670</v>
      </c>
      <c r="W853" s="3" t="s">
        <v>118</v>
      </c>
      <c r="X853" s="3" t="s">
        <v>119</v>
      </c>
      <c r="Y853" s="3" t="s">
        <v>159</v>
      </c>
      <c r="Z853" s="3" t="s">
        <v>264</v>
      </c>
      <c r="AA853" s="8">
        <f>Table1[[#This Row],[2022 AV (BOR final)]]-Table1[[#This Row],[2021 AV (BOR final)]]</f>
        <v>-18767</v>
      </c>
      <c r="AB853" s="8">
        <f>Table1[[#This Row],[2023 AV (BOR final)]]-Table1[[#This Row],[2022 AV (BOR final)]]</f>
        <v>0</v>
      </c>
      <c r="AC853" s="8">
        <f>Table1[[#This Row],[2022 Tax Bill]]-Table1[[#This Row],[2021 Tax Bill]]</f>
        <v>-3613.8600000000006</v>
      </c>
      <c r="AD853" s="3">
        <f>COUNTIF(D:D,Table1[[#This Row],[Project Name]])</f>
        <v>3</v>
      </c>
      <c r="AE853" s="2">
        <f>IF(Table1[[#This Row],[Year Accepted]]=2022,Table1[[#This Row],[2021 AV (BOR final)]],Table1[[#This Row],[2022 AV (BOR final)]])</f>
        <v>53618</v>
      </c>
      <c r="AF853" s="2">
        <f>IF(Table1[[#This Row],[Year Accepted]]=2022,Table1[[#This Row],[2022 AV (BOR final)]],Table1[[#This Row],[2023 AV (BOR final)]])</f>
        <v>34851</v>
      </c>
      <c r="AG853" s="2">
        <f>IF(Table1[[#This Row],[Year Accepted]]=2022,Table1[[#This Row],[2021 Tax Bill]],Table1[[#This Row],[2022 Tax Bill]])</f>
        <v>10782.1</v>
      </c>
      <c r="AH853" s="2">
        <f>IF(Table1[[#This Row],[Year Accepted]]=2022,Table1[[#This Row],[2022 Tax Bill]],Table1[[#This Row],[2023 Tax Bill]])</f>
        <v>7168.24</v>
      </c>
    </row>
    <row r="854" spans="1:34" x14ac:dyDescent="0.25">
      <c r="A854" s="3" t="s">
        <v>25</v>
      </c>
      <c r="B854" s="3" t="s">
        <v>26</v>
      </c>
      <c r="C854" s="3" t="s">
        <v>39</v>
      </c>
      <c r="D854" s="3" t="s">
        <v>988</v>
      </c>
      <c r="E854" s="3" t="s">
        <v>1690</v>
      </c>
      <c r="F854" s="3" t="s">
        <v>1691</v>
      </c>
      <c r="G854" s="3">
        <v>2022</v>
      </c>
      <c r="H854" s="3">
        <v>2021</v>
      </c>
      <c r="I854" s="4">
        <v>53618</v>
      </c>
      <c r="J854" s="3" t="s">
        <v>126</v>
      </c>
      <c r="K854" s="4">
        <v>10782.1</v>
      </c>
      <c r="L854" s="4">
        <v>34852</v>
      </c>
      <c r="M854" s="3" t="s">
        <v>126</v>
      </c>
      <c r="N854" s="4">
        <v>7168.45</v>
      </c>
      <c r="O854" s="4">
        <v>34852</v>
      </c>
      <c r="P854" s="3" t="s">
        <v>126</v>
      </c>
      <c r="Q854" s="4">
        <v>7353.42</v>
      </c>
      <c r="R854" s="3">
        <v>-87.762967090138602</v>
      </c>
      <c r="S854" s="3">
        <v>41.890263979122501</v>
      </c>
      <c r="T854" s="3" t="s">
        <v>1692</v>
      </c>
      <c r="U854" s="3" t="s">
        <v>33</v>
      </c>
      <c r="V854" s="3" t="s">
        <v>670</v>
      </c>
      <c r="W854" s="3" t="s">
        <v>118</v>
      </c>
      <c r="X854" s="3" t="s">
        <v>119</v>
      </c>
      <c r="Y854" s="3" t="s">
        <v>159</v>
      </c>
      <c r="Z854" s="3" t="s">
        <v>264</v>
      </c>
      <c r="AA854" s="8">
        <f>Table1[[#This Row],[2022 AV (BOR final)]]-Table1[[#This Row],[2021 AV (BOR final)]]</f>
        <v>-18766</v>
      </c>
      <c r="AB854" s="8">
        <f>Table1[[#This Row],[2023 AV (BOR final)]]-Table1[[#This Row],[2022 AV (BOR final)]]</f>
        <v>0</v>
      </c>
      <c r="AC854" s="8">
        <f>Table1[[#This Row],[2022 Tax Bill]]-Table1[[#This Row],[2021 Tax Bill]]</f>
        <v>-3613.6500000000005</v>
      </c>
      <c r="AD854" s="3">
        <f>COUNTIF(D:D,Table1[[#This Row],[Project Name]])</f>
        <v>3</v>
      </c>
      <c r="AE854" s="2">
        <f>IF(Table1[[#This Row],[Year Accepted]]=2022,Table1[[#This Row],[2021 AV (BOR final)]],Table1[[#This Row],[2022 AV (BOR final)]])</f>
        <v>53618</v>
      </c>
      <c r="AF854" s="2">
        <f>IF(Table1[[#This Row],[Year Accepted]]=2022,Table1[[#This Row],[2022 AV (BOR final)]],Table1[[#This Row],[2023 AV (BOR final)]])</f>
        <v>34852</v>
      </c>
      <c r="AG854" s="2">
        <f>IF(Table1[[#This Row],[Year Accepted]]=2022,Table1[[#This Row],[2021 Tax Bill]],Table1[[#This Row],[2022 Tax Bill]])</f>
        <v>10782.1</v>
      </c>
      <c r="AH854" s="2">
        <f>IF(Table1[[#This Row],[Year Accepted]]=2022,Table1[[#This Row],[2022 Tax Bill]],Table1[[#This Row],[2023 Tax Bill]])</f>
        <v>7168.45</v>
      </c>
    </row>
    <row r="855" spans="1:34" x14ac:dyDescent="0.25">
      <c r="A855" s="3" t="s">
        <v>25</v>
      </c>
      <c r="B855" s="3" t="s">
        <v>26</v>
      </c>
      <c r="C855" s="3" t="s">
        <v>39</v>
      </c>
      <c r="D855" s="3" t="s">
        <v>988</v>
      </c>
      <c r="E855" s="3" t="s">
        <v>989</v>
      </c>
      <c r="F855" s="3" t="s">
        <v>990</v>
      </c>
      <c r="G855" s="3">
        <v>2022</v>
      </c>
      <c r="H855" s="3">
        <v>2021</v>
      </c>
      <c r="I855" s="4">
        <v>53454</v>
      </c>
      <c r="J855" s="3" t="s">
        <v>126</v>
      </c>
      <c r="K855" s="4">
        <v>10749.09</v>
      </c>
      <c r="L855" s="4">
        <v>34743</v>
      </c>
      <c r="M855" s="3" t="s">
        <v>126</v>
      </c>
      <c r="N855" s="4">
        <v>7146.01</v>
      </c>
      <c r="O855" s="4">
        <v>34743</v>
      </c>
      <c r="P855" s="3" t="s">
        <v>126</v>
      </c>
      <c r="Q855" s="4">
        <v>7330.41</v>
      </c>
      <c r="R855" s="3">
        <v>-87.762961922893098</v>
      </c>
      <c r="S855" s="3">
        <v>41.890134423518901</v>
      </c>
      <c r="T855" s="3" t="s">
        <v>991</v>
      </c>
      <c r="U855" s="3" t="s">
        <v>33</v>
      </c>
      <c r="V855" s="3" t="s">
        <v>670</v>
      </c>
      <c r="W855" s="3" t="s">
        <v>118</v>
      </c>
      <c r="X855" s="3" t="s">
        <v>119</v>
      </c>
      <c r="Y855" s="3" t="s">
        <v>159</v>
      </c>
      <c r="Z855" s="3" t="s">
        <v>264</v>
      </c>
      <c r="AA855" s="8">
        <f>Table1[[#This Row],[2022 AV (BOR final)]]-Table1[[#This Row],[2021 AV (BOR final)]]</f>
        <v>-18711</v>
      </c>
      <c r="AB855" s="8">
        <f>Table1[[#This Row],[2023 AV (BOR final)]]-Table1[[#This Row],[2022 AV (BOR final)]]</f>
        <v>0</v>
      </c>
      <c r="AC855" s="8">
        <f>Table1[[#This Row],[2022 Tax Bill]]-Table1[[#This Row],[2021 Tax Bill]]</f>
        <v>-3603.08</v>
      </c>
      <c r="AD855" s="3">
        <f>COUNTIF(D:D,Table1[[#This Row],[Project Name]])</f>
        <v>3</v>
      </c>
      <c r="AE855" s="2">
        <f>IF(Table1[[#This Row],[Year Accepted]]=2022,Table1[[#This Row],[2021 AV (BOR final)]],Table1[[#This Row],[2022 AV (BOR final)]])</f>
        <v>53454</v>
      </c>
      <c r="AF855" s="2">
        <f>IF(Table1[[#This Row],[Year Accepted]]=2022,Table1[[#This Row],[2022 AV (BOR final)]],Table1[[#This Row],[2023 AV (BOR final)]])</f>
        <v>34743</v>
      </c>
      <c r="AG855" s="2">
        <f>IF(Table1[[#This Row],[Year Accepted]]=2022,Table1[[#This Row],[2021 Tax Bill]],Table1[[#This Row],[2022 Tax Bill]])</f>
        <v>10749.09</v>
      </c>
      <c r="AH855" s="2">
        <f>IF(Table1[[#This Row],[Year Accepted]]=2022,Table1[[#This Row],[2022 Tax Bill]],Table1[[#This Row],[2023 Tax Bill]])</f>
        <v>7146.01</v>
      </c>
    </row>
    <row r="856" spans="1:34" x14ac:dyDescent="0.25">
      <c r="A856" s="3" t="s">
        <v>25</v>
      </c>
      <c r="B856" s="3" t="s">
        <v>26</v>
      </c>
      <c r="C856" s="3" t="s">
        <v>39</v>
      </c>
      <c r="D856" s="3" t="s">
        <v>5327</v>
      </c>
      <c r="E856" s="3" t="s">
        <v>5328</v>
      </c>
      <c r="F856" s="3" t="s">
        <v>5329</v>
      </c>
      <c r="G856" s="3">
        <v>2022</v>
      </c>
      <c r="H856" s="3">
        <v>2021</v>
      </c>
      <c r="I856" s="4">
        <v>149785</v>
      </c>
      <c r="J856" s="3" t="s">
        <v>126</v>
      </c>
      <c r="K856" s="4">
        <v>30120.36</v>
      </c>
      <c r="L856" s="4">
        <v>97361</v>
      </c>
      <c r="M856" s="3" t="s">
        <v>126</v>
      </c>
      <c r="N856" s="4">
        <v>20025.41</v>
      </c>
      <c r="O856" s="4">
        <v>97361</v>
      </c>
      <c r="P856" s="3" t="s">
        <v>126</v>
      </c>
      <c r="Q856" s="4">
        <v>20542.22</v>
      </c>
      <c r="R856" s="3">
        <v>-87.761198141812898</v>
      </c>
      <c r="S856" s="3">
        <v>41.882581370689799</v>
      </c>
      <c r="T856" s="3" t="s">
        <v>5330</v>
      </c>
      <c r="U856" s="3" t="s">
        <v>33</v>
      </c>
      <c r="V856" s="3" t="s">
        <v>670</v>
      </c>
      <c r="W856" s="3" t="s">
        <v>118</v>
      </c>
      <c r="X856" s="3" t="s">
        <v>119</v>
      </c>
      <c r="Y856" s="3" t="s">
        <v>159</v>
      </c>
      <c r="Z856" s="3" t="s">
        <v>264</v>
      </c>
      <c r="AA856" s="8">
        <f>Table1[[#This Row],[2022 AV (BOR final)]]-Table1[[#This Row],[2021 AV (BOR final)]]</f>
        <v>-52424</v>
      </c>
      <c r="AB856" s="8">
        <f>Table1[[#This Row],[2023 AV (BOR final)]]-Table1[[#This Row],[2022 AV (BOR final)]]</f>
        <v>0</v>
      </c>
      <c r="AC856" s="8">
        <f>Table1[[#This Row],[2022 Tax Bill]]-Table1[[#This Row],[2021 Tax Bill]]</f>
        <v>-10094.950000000001</v>
      </c>
      <c r="AD856" s="3">
        <f>COUNTIF(D:D,Table1[[#This Row],[Project Name]])</f>
        <v>1</v>
      </c>
      <c r="AE856" s="2">
        <f>IF(Table1[[#This Row],[Year Accepted]]=2022,Table1[[#This Row],[2021 AV (BOR final)]],Table1[[#This Row],[2022 AV (BOR final)]])</f>
        <v>149785</v>
      </c>
      <c r="AF856" s="2">
        <f>IF(Table1[[#This Row],[Year Accepted]]=2022,Table1[[#This Row],[2022 AV (BOR final)]],Table1[[#This Row],[2023 AV (BOR final)]])</f>
        <v>97361</v>
      </c>
      <c r="AG856" s="2">
        <f>IF(Table1[[#This Row],[Year Accepted]]=2022,Table1[[#This Row],[2021 Tax Bill]],Table1[[#This Row],[2022 Tax Bill]])</f>
        <v>30120.36</v>
      </c>
      <c r="AH856" s="2">
        <f>IF(Table1[[#This Row],[Year Accepted]]=2022,Table1[[#This Row],[2022 Tax Bill]],Table1[[#This Row],[2023 Tax Bill]])</f>
        <v>20025.41</v>
      </c>
    </row>
    <row r="857" spans="1:34" x14ac:dyDescent="0.25">
      <c r="A857" s="3" t="s">
        <v>25</v>
      </c>
      <c r="B857" s="3" t="s">
        <v>26</v>
      </c>
      <c r="C857" s="3" t="s">
        <v>39</v>
      </c>
      <c r="D857" s="3" t="s">
        <v>718</v>
      </c>
      <c r="E857" s="3" t="s">
        <v>719</v>
      </c>
      <c r="F857" s="3" t="s">
        <v>720</v>
      </c>
      <c r="G857" s="3">
        <v>2022</v>
      </c>
      <c r="H857" s="3">
        <v>2021</v>
      </c>
      <c r="I857" s="4">
        <v>258821</v>
      </c>
      <c r="J857" s="3" t="s">
        <v>126</v>
      </c>
      <c r="K857" s="4">
        <v>52046.54</v>
      </c>
      <c r="L857" s="4">
        <v>258821</v>
      </c>
      <c r="M857" s="3" t="s">
        <v>126</v>
      </c>
      <c r="N857" s="4">
        <v>53234.9</v>
      </c>
      <c r="O857" s="4">
        <v>169342</v>
      </c>
      <c r="P857" s="3" t="s">
        <v>126</v>
      </c>
      <c r="Q857" s="4">
        <v>35729.480000000003</v>
      </c>
      <c r="R857" s="3">
        <v>-87.762046875390894</v>
      </c>
      <c r="S857" s="3">
        <v>41.881987775024697</v>
      </c>
      <c r="T857" s="3" t="s">
        <v>721</v>
      </c>
      <c r="U857" s="3" t="s">
        <v>33</v>
      </c>
      <c r="V857" s="3" t="s">
        <v>117</v>
      </c>
      <c r="W857" s="3" t="s">
        <v>118</v>
      </c>
      <c r="X857" s="3" t="s">
        <v>119</v>
      </c>
      <c r="Y857" s="3" t="s">
        <v>159</v>
      </c>
      <c r="Z857" s="3" t="s">
        <v>264</v>
      </c>
      <c r="AA857" s="8">
        <f>Table1[[#This Row],[2022 AV (BOR final)]]-Table1[[#This Row],[2021 AV (BOR final)]]</f>
        <v>0</v>
      </c>
      <c r="AB857" s="8">
        <f>Table1[[#This Row],[2023 AV (BOR final)]]-Table1[[#This Row],[2022 AV (BOR final)]]</f>
        <v>-89479</v>
      </c>
      <c r="AC857" s="8">
        <f>Table1[[#This Row],[2022 Tax Bill]]-Table1[[#This Row],[2021 Tax Bill]]</f>
        <v>1188.3600000000006</v>
      </c>
      <c r="AD857" s="3">
        <f>COUNTIF(D:D,Table1[[#This Row],[Project Name]])</f>
        <v>1</v>
      </c>
      <c r="AE857" s="2">
        <f>IF(Table1[[#This Row],[Year Accepted]]=2022,Table1[[#This Row],[2021 AV (BOR final)]],Table1[[#This Row],[2022 AV (BOR final)]])</f>
        <v>258821</v>
      </c>
      <c r="AF857" s="2">
        <f>IF(Table1[[#This Row],[Year Accepted]]=2022,Table1[[#This Row],[2022 AV (BOR final)]],Table1[[#This Row],[2023 AV (BOR final)]])</f>
        <v>258821</v>
      </c>
      <c r="AG857" s="2">
        <f>IF(Table1[[#This Row],[Year Accepted]]=2022,Table1[[#This Row],[2021 Tax Bill]],Table1[[#This Row],[2022 Tax Bill]])</f>
        <v>52046.54</v>
      </c>
      <c r="AH857" s="2">
        <f>IF(Table1[[#This Row],[Year Accepted]]=2022,Table1[[#This Row],[2022 Tax Bill]],Table1[[#This Row],[2023 Tax Bill]])</f>
        <v>53234.9</v>
      </c>
    </row>
    <row r="858" spans="1:34" x14ac:dyDescent="0.25">
      <c r="A858" s="3" t="s">
        <v>25</v>
      </c>
      <c r="B858" s="3" t="s">
        <v>26</v>
      </c>
      <c r="C858" s="3" t="s">
        <v>39</v>
      </c>
      <c r="D858" s="3" t="s">
        <v>1384</v>
      </c>
      <c r="E858" s="3" t="s">
        <v>1385</v>
      </c>
      <c r="F858" s="3" t="s">
        <v>1386</v>
      </c>
      <c r="G858" s="3">
        <v>2022</v>
      </c>
      <c r="H858" s="3">
        <v>2021</v>
      </c>
      <c r="I858" s="4">
        <v>69270</v>
      </c>
      <c r="J858" s="3" t="s">
        <v>52</v>
      </c>
      <c r="K858" s="4">
        <v>13975.32</v>
      </c>
      <c r="L858" s="4">
        <v>45025</v>
      </c>
      <c r="M858" s="3" t="s">
        <v>52</v>
      </c>
      <c r="N858" s="4">
        <v>9292.4699999999993</v>
      </c>
      <c r="O858" s="4">
        <v>45025</v>
      </c>
      <c r="P858" s="3" t="s">
        <v>52</v>
      </c>
      <c r="Q858" s="4">
        <v>9532.43</v>
      </c>
      <c r="R858" s="3">
        <v>-87.735918147242401</v>
      </c>
      <c r="S858" s="3">
        <v>41.883528649319302</v>
      </c>
      <c r="T858" s="3" t="s">
        <v>1387</v>
      </c>
      <c r="U858" s="3" t="s">
        <v>33</v>
      </c>
      <c r="V858" s="3" t="s">
        <v>45</v>
      </c>
      <c r="W858" s="3" t="s">
        <v>712</v>
      </c>
      <c r="X858" s="3" t="s">
        <v>119</v>
      </c>
      <c r="Y858" s="3" t="s">
        <v>70</v>
      </c>
      <c r="Z858" s="3" t="s">
        <v>37</v>
      </c>
      <c r="AA858" s="8">
        <f>Table1[[#This Row],[2022 AV (BOR final)]]-Table1[[#This Row],[2021 AV (BOR final)]]</f>
        <v>-24245</v>
      </c>
      <c r="AB858" s="8">
        <f>Table1[[#This Row],[2023 AV (BOR final)]]-Table1[[#This Row],[2022 AV (BOR final)]]</f>
        <v>0</v>
      </c>
      <c r="AC858" s="8">
        <f>Table1[[#This Row],[2022 Tax Bill]]-Table1[[#This Row],[2021 Tax Bill]]</f>
        <v>-4682.8500000000004</v>
      </c>
      <c r="AD858" s="3">
        <f>COUNTIF(D:D,Table1[[#This Row],[Project Name]])</f>
        <v>1</v>
      </c>
      <c r="AE858" s="2">
        <f>IF(Table1[[#This Row],[Year Accepted]]=2022,Table1[[#This Row],[2021 AV (BOR final)]],Table1[[#This Row],[2022 AV (BOR final)]])</f>
        <v>69270</v>
      </c>
      <c r="AF858" s="2">
        <f>IF(Table1[[#This Row],[Year Accepted]]=2022,Table1[[#This Row],[2022 AV (BOR final)]],Table1[[#This Row],[2023 AV (BOR final)]])</f>
        <v>45025</v>
      </c>
      <c r="AG858" s="2">
        <f>IF(Table1[[#This Row],[Year Accepted]]=2022,Table1[[#This Row],[2021 Tax Bill]],Table1[[#This Row],[2022 Tax Bill]])</f>
        <v>13975.32</v>
      </c>
      <c r="AH858" s="2">
        <f>IF(Table1[[#This Row],[Year Accepted]]=2022,Table1[[#This Row],[2022 Tax Bill]],Table1[[#This Row],[2023 Tax Bill]])</f>
        <v>9292.4699999999993</v>
      </c>
    </row>
    <row r="859" spans="1:34" x14ac:dyDescent="0.25">
      <c r="A859" s="3" t="s">
        <v>25</v>
      </c>
      <c r="B859" s="3" t="s">
        <v>26</v>
      </c>
      <c r="C859" s="3" t="s">
        <v>39</v>
      </c>
      <c r="D859" s="3" t="s">
        <v>1322</v>
      </c>
      <c r="E859" s="3" t="s">
        <v>1323</v>
      </c>
      <c r="F859" s="3" t="s">
        <v>1324</v>
      </c>
      <c r="G859" s="3">
        <v>2022</v>
      </c>
      <c r="H859" s="3">
        <v>2021</v>
      </c>
      <c r="I859" s="4">
        <v>8001</v>
      </c>
      <c r="J859" s="3" t="s">
        <v>126</v>
      </c>
      <c r="K859" s="4">
        <v>1608.95</v>
      </c>
      <c r="L859" s="4">
        <v>5202</v>
      </c>
      <c r="M859" s="3" t="s">
        <v>126</v>
      </c>
      <c r="N859" s="4">
        <v>1069.95</v>
      </c>
      <c r="O859" s="4">
        <v>5202</v>
      </c>
      <c r="P859" s="3" t="s">
        <v>126</v>
      </c>
      <c r="Q859" s="4">
        <v>1100.8800000000001</v>
      </c>
      <c r="R859" s="3">
        <v>-87.714096746220406</v>
      </c>
      <c r="S859" s="3">
        <v>41.891195073924102</v>
      </c>
      <c r="T859" s="3" t="s">
        <v>1325</v>
      </c>
      <c r="U859" s="3" t="s">
        <v>33</v>
      </c>
      <c r="V859" s="3" t="s">
        <v>69</v>
      </c>
      <c r="W859" s="3" t="s">
        <v>333</v>
      </c>
      <c r="X859" s="3" t="s">
        <v>119</v>
      </c>
      <c r="Y859" s="3" t="s">
        <v>70</v>
      </c>
      <c r="Z859" s="3" t="s">
        <v>37</v>
      </c>
      <c r="AA859" s="8">
        <f>Table1[[#This Row],[2022 AV (BOR final)]]-Table1[[#This Row],[2021 AV (BOR final)]]</f>
        <v>-2799</v>
      </c>
      <c r="AB859" s="8">
        <f>Table1[[#This Row],[2023 AV (BOR final)]]-Table1[[#This Row],[2022 AV (BOR final)]]</f>
        <v>0</v>
      </c>
      <c r="AC859" s="8">
        <f>Table1[[#This Row],[2022 Tax Bill]]-Table1[[#This Row],[2021 Tax Bill]]</f>
        <v>-539</v>
      </c>
      <c r="AD859" s="3">
        <f>COUNTIF(D:D,Table1[[#This Row],[Project Name]])</f>
        <v>4</v>
      </c>
      <c r="AE859" s="2">
        <f>IF(Table1[[#This Row],[Year Accepted]]=2022,Table1[[#This Row],[2021 AV (BOR final)]],Table1[[#This Row],[2022 AV (BOR final)]])</f>
        <v>8001</v>
      </c>
      <c r="AF859" s="2">
        <f>IF(Table1[[#This Row],[Year Accepted]]=2022,Table1[[#This Row],[2022 AV (BOR final)]],Table1[[#This Row],[2023 AV (BOR final)]])</f>
        <v>5202</v>
      </c>
      <c r="AG859" s="2">
        <f>IF(Table1[[#This Row],[Year Accepted]]=2022,Table1[[#This Row],[2021 Tax Bill]],Table1[[#This Row],[2022 Tax Bill]])</f>
        <v>1608.95</v>
      </c>
      <c r="AH859" s="2">
        <f>IF(Table1[[#This Row],[Year Accepted]]=2022,Table1[[#This Row],[2022 Tax Bill]],Table1[[#This Row],[2023 Tax Bill]])</f>
        <v>1069.95</v>
      </c>
    </row>
    <row r="860" spans="1:34" x14ac:dyDescent="0.25">
      <c r="A860" s="3" t="s">
        <v>25</v>
      </c>
      <c r="B860" s="3" t="s">
        <v>26</v>
      </c>
      <c r="C860" s="3" t="s">
        <v>39</v>
      </c>
      <c r="D860" s="3" t="s">
        <v>1322</v>
      </c>
      <c r="E860" s="3" t="s">
        <v>4768</v>
      </c>
      <c r="F860" s="3" t="s">
        <v>4769</v>
      </c>
      <c r="G860" s="3">
        <v>2022</v>
      </c>
      <c r="H860" s="3">
        <v>2021</v>
      </c>
      <c r="I860" s="4">
        <v>9396</v>
      </c>
      <c r="J860" s="3" t="s">
        <v>126</v>
      </c>
      <c r="K860" s="4">
        <v>1889.42</v>
      </c>
      <c r="L860" s="4">
        <v>6104</v>
      </c>
      <c r="M860" s="3" t="s">
        <v>126</v>
      </c>
      <c r="N860" s="4">
        <v>1255.47</v>
      </c>
      <c r="O860" s="4">
        <v>6104</v>
      </c>
      <c r="P860" s="3" t="s">
        <v>126</v>
      </c>
      <c r="Q860" s="4">
        <v>1291.72</v>
      </c>
      <c r="R860" s="3">
        <v>-87.714094600171407</v>
      </c>
      <c r="S860" s="3">
        <v>41.891126484999198</v>
      </c>
      <c r="T860" s="3" t="s">
        <v>4770</v>
      </c>
      <c r="U860" s="3" t="s">
        <v>33</v>
      </c>
      <c r="V860" s="3" t="s">
        <v>69</v>
      </c>
      <c r="W860" s="3" t="s">
        <v>333</v>
      </c>
      <c r="X860" s="3" t="s">
        <v>119</v>
      </c>
      <c r="Y860" s="3" t="s">
        <v>70</v>
      </c>
      <c r="Z860" s="3" t="s">
        <v>37</v>
      </c>
      <c r="AA860" s="8">
        <f>Table1[[#This Row],[2022 AV (BOR final)]]-Table1[[#This Row],[2021 AV (BOR final)]]</f>
        <v>-3292</v>
      </c>
      <c r="AB860" s="8">
        <f>Table1[[#This Row],[2023 AV (BOR final)]]-Table1[[#This Row],[2022 AV (BOR final)]]</f>
        <v>0</v>
      </c>
      <c r="AC860" s="8">
        <f>Table1[[#This Row],[2022 Tax Bill]]-Table1[[#This Row],[2021 Tax Bill]]</f>
        <v>-633.95000000000005</v>
      </c>
      <c r="AD860" s="3">
        <f>COUNTIF(D:D,Table1[[#This Row],[Project Name]])</f>
        <v>4</v>
      </c>
      <c r="AE860" s="2">
        <f>IF(Table1[[#This Row],[Year Accepted]]=2022,Table1[[#This Row],[2021 AV (BOR final)]],Table1[[#This Row],[2022 AV (BOR final)]])</f>
        <v>9396</v>
      </c>
      <c r="AF860" s="2">
        <f>IF(Table1[[#This Row],[Year Accepted]]=2022,Table1[[#This Row],[2022 AV (BOR final)]],Table1[[#This Row],[2023 AV (BOR final)]])</f>
        <v>6104</v>
      </c>
      <c r="AG860" s="2">
        <f>IF(Table1[[#This Row],[Year Accepted]]=2022,Table1[[#This Row],[2021 Tax Bill]],Table1[[#This Row],[2022 Tax Bill]])</f>
        <v>1889.42</v>
      </c>
      <c r="AH860" s="2">
        <f>IF(Table1[[#This Row],[Year Accepted]]=2022,Table1[[#This Row],[2022 Tax Bill]],Table1[[#This Row],[2023 Tax Bill]])</f>
        <v>1255.47</v>
      </c>
    </row>
    <row r="861" spans="1:34" x14ac:dyDescent="0.25">
      <c r="A861" s="3" t="s">
        <v>25</v>
      </c>
      <c r="B861" s="3" t="s">
        <v>26</v>
      </c>
      <c r="C861" s="3" t="s">
        <v>39</v>
      </c>
      <c r="D861" s="3" t="s">
        <v>1322</v>
      </c>
      <c r="E861" s="3" t="s">
        <v>4758</v>
      </c>
      <c r="F861" s="3" t="s">
        <v>4759</v>
      </c>
      <c r="G861" s="3">
        <v>2022</v>
      </c>
      <c r="H861" s="3">
        <v>2021</v>
      </c>
      <c r="I861" s="4">
        <v>9396</v>
      </c>
      <c r="J861" s="3" t="s">
        <v>126</v>
      </c>
      <c r="K861" s="4">
        <v>1889.42</v>
      </c>
      <c r="L861" s="4">
        <v>6109</v>
      </c>
      <c r="M861" s="3" t="s">
        <v>126</v>
      </c>
      <c r="N861" s="4">
        <v>1256.52</v>
      </c>
      <c r="O861" s="4">
        <v>6109</v>
      </c>
      <c r="P861" s="3" t="s">
        <v>126</v>
      </c>
      <c r="Q861" s="4">
        <v>1292.8399999999999</v>
      </c>
      <c r="R861" s="3">
        <v>-87.7140924707046</v>
      </c>
      <c r="S861" s="3">
        <v>41.891057922118897</v>
      </c>
      <c r="T861" s="3" t="s">
        <v>4760</v>
      </c>
      <c r="U861" s="3" t="s">
        <v>33</v>
      </c>
      <c r="V861" s="3" t="s">
        <v>69</v>
      </c>
      <c r="W861" s="3" t="s">
        <v>333</v>
      </c>
      <c r="X861" s="3" t="s">
        <v>119</v>
      </c>
      <c r="Y861" s="3" t="s">
        <v>70</v>
      </c>
      <c r="Z861" s="3" t="s">
        <v>37</v>
      </c>
      <c r="AA861" s="8">
        <f>Table1[[#This Row],[2022 AV (BOR final)]]-Table1[[#This Row],[2021 AV (BOR final)]]</f>
        <v>-3287</v>
      </c>
      <c r="AB861" s="8">
        <f>Table1[[#This Row],[2023 AV (BOR final)]]-Table1[[#This Row],[2022 AV (BOR final)]]</f>
        <v>0</v>
      </c>
      <c r="AC861" s="8">
        <f>Table1[[#This Row],[2022 Tax Bill]]-Table1[[#This Row],[2021 Tax Bill]]</f>
        <v>-632.90000000000009</v>
      </c>
      <c r="AD861" s="3">
        <f>COUNTIF(D:D,Table1[[#This Row],[Project Name]])</f>
        <v>4</v>
      </c>
      <c r="AE861" s="2">
        <f>IF(Table1[[#This Row],[Year Accepted]]=2022,Table1[[#This Row],[2021 AV (BOR final)]],Table1[[#This Row],[2022 AV (BOR final)]])</f>
        <v>9396</v>
      </c>
      <c r="AF861" s="2">
        <f>IF(Table1[[#This Row],[Year Accepted]]=2022,Table1[[#This Row],[2022 AV (BOR final)]],Table1[[#This Row],[2023 AV (BOR final)]])</f>
        <v>6109</v>
      </c>
      <c r="AG861" s="2">
        <f>IF(Table1[[#This Row],[Year Accepted]]=2022,Table1[[#This Row],[2021 Tax Bill]],Table1[[#This Row],[2022 Tax Bill]])</f>
        <v>1889.42</v>
      </c>
      <c r="AH861" s="2">
        <f>IF(Table1[[#This Row],[Year Accepted]]=2022,Table1[[#This Row],[2022 Tax Bill]],Table1[[#This Row],[2023 Tax Bill]])</f>
        <v>1256.52</v>
      </c>
    </row>
    <row r="862" spans="1:34" x14ac:dyDescent="0.25">
      <c r="A862" s="3" t="s">
        <v>25</v>
      </c>
      <c r="B862" s="3" t="s">
        <v>26</v>
      </c>
      <c r="C862" s="3" t="s">
        <v>39</v>
      </c>
      <c r="D862" s="3" t="s">
        <v>1322</v>
      </c>
      <c r="E862" s="3" t="s">
        <v>2521</v>
      </c>
      <c r="F862" s="3" t="s">
        <v>2522</v>
      </c>
      <c r="G862" s="3">
        <v>2022</v>
      </c>
      <c r="H862" s="3">
        <v>2021</v>
      </c>
      <c r="I862" s="4">
        <v>8003</v>
      </c>
      <c r="J862" s="3" t="s">
        <v>126</v>
      </c>
      <c r="K862" s="4">
        <v>1609.36</v>
      </c>
      <c r="L862" s="4">
        <v>5203</v>
      </c>
      <c r="M862" s="3" t="s">
        <v>126</v>
      </c>
      <c r="N862" s="4">
        <v>1070.1600000000001</v>
      </c>
      <c r="O862" s="4">
        <v>5203</v>
      </c>
      <c r="P862" s="3" t="s">
        <v>126</v>
      </c>
      <c r="Q862" s="4">
        <v>1101.0899999999999</v>
      </c>
      <c r="R862" s="3">
        <v>-87.7140903602088</v>
      </c>
      <c r="S862" s="3">
        <v>41.890989330879002</v>
      </c>
      <c r="T862" s="3" t="s">
        <v>2523</v>
      </c>
      <c r="U862" s="3" t="s">
        <v>33</v>
      </c>
      <c r="V862" s="3" t="s">
        <v>69</v>
      </c>
      <c r="W862" s="3" t="s">
        <v>333</v>
      </c>
      <c r="X862" s="3" t="s">
        <v>119</v>
      </c>
      <c r="Y862" s="3" t="s">
        <v>70</v>
      </c>
      <c r="Z862" s="3" t="s">
        <v>37</v>
      </c>
      <c r="AA862" s="8">
        <f>Table1[[#This Row],[2022 AV (BOR final)]]-Table1[[#This Row],[2021 AV (BOR final)]]</f>
        <v>-2800</v>
      </c>
      <c r="AB862" s="8">
        <f>Table1[[#This Row],[2023 AV (BOR final)]]-Table1[[#This Row],[2022 AV (BOR final)]]</f>
        <v>0</v>
      </c>
      <c r="AC862" s="8">
        <f>Table1[[#This Row],[2022 Tax Bill]]-Table1[[#This Row],[2021 Tax Bill]]</f>
        <v>-539.19999999999982</v>
      </c>
      <c r="AD862" s="3">
        <f>COUNTIF(D:D,Table1[[#This Row],[Project Name]])</f>
        <v>4</v>
      </c>
      <c r="AE862" s="2">
        <f>IF(Table1[[#This Row],[Year Accepted]]=2022,Table1[[#This Row],[2021 AV (BOR final)]],Table1[[#This Row],[2022 AV (BOR final)]])</f>
        <v>8003</v>
      </c>
      <c r="AF862" s="2">
        <f>IF(Table1[[#This Row],[Year Accepted]]=2022,Table1[[#This Row],[2022 AV (BOR final)]],Table1[[#This Row],[2023 AV (BOR final)]])</f>
        <v>5203</v>
      </c>
      <c r="AG862" s="2">
        <f>IF(Table1[[#This Row],[Year Accepted]]=2022,Table1[[#This Row],[2021 Tax Bill]],Table1[[#This Row],[2022 Tax Bill]])</f>
        <v>1609.36</v>
      </c>
      <c r="AH862" s="2">
        <f>IF(Table1[[#This Row],[Year Accepted]]=2022,Table1[[#This Row],[2022 Tax Bill]],Table1[[#This Row],[2023 Tax Bill]])</f>
        <v>1070.1600000000001</v>
      </c>
    </row>
    <row r="863" spans="1:34" x14ac:dyDescent="0.25">
      <c r="A863" s="3" t="s">
        <v>25</v>
      </c>
      <c r="B863" s="3" t="s">
        <v>26</v>
      </c>
      <c r="C863" s="3" t="s">
        <v>39</v>
      </c>
      <c r="D863" s="3" t="s">
        <v>2561</v>
      </c>
      <c r="E863" s="3" t="s">
        <v>4985</v>
      </c>
      <c r="F863" s="3" t="s">
        <v>4986</v>
      </c>
      <c r="G863" s="3">
        <v>2022</v>
      </c>
      <c r="H863" s="3">
        <v>2021</v>
      </c>
      <c r="I863" s="4">
        <v>7147</v>
      </c>
      <c r="J863" s="3" t="s">
        <v>126</v>
      </c>
      <c r="K863" s="4">
        <v>1437.18</v>
      </c>
      <c r="L863" s="4">
        <v>4643</v>
      </c>
      <c r="M863" s="3" t="s">
        <v>126</v>
      </c>
      <c r="N863" s="4">
        <v>955</v>
      </c>
      <c r="O863" s="4">
        <v>4643</v>
      </c>
      <c r="P863" s="3" t="s">
        <v>126</v>
      </c>
      <c r="Q863" s="4">
        <v>982.59</v>
      </c>
      <c r="R863" s="3">
        <v>-87.712882134353706</v>
      </c>
      <c r="S863" s="3">
        <v>41.891359022994401</v>
      </c>
      <c r="T863" s="3" t="s">
        <v>4987</v>
      </c>
      <c r="U863" s="3" t="s">
        <v>33</v>
      </c>
      <c r="V863" s="3" t="s">
        <v>69</v>
      </c>
      <c r="W863" s="3" t="s">
        <v>333</v>
      </c>
      <c r="X863" s="3" t="s">
        <v>119</v>
      </c>
      <c r="Y863" s="3" t="s">
        <v>70</v>
      </c>
      <c r="Z863" s="3" t="s">
        <v>37</v>
      </c>
      <c r="AA863" s="8">
        <f>Table1[[#This Row],[2022 AV (BOR final)]]-Table1[[#This Row],[2021 AV (BOR final)]]</f>
        <v>-2504</v>
      </c>
      <c r="AB863" s="8">
        <f>Table1[[#This Row],[2023 AV (BOR final)]]-Table1[[#This Row],[2022 AV (BOR final)]]</f>
        <v>0</v>
      </c>
      <c r="AC863" s="8">
        <f>Table1[[#This Row],[2022 Tax Bill]]-Table1[[#This Row],[2021 Tax Bill]]</f>
        <v>-482.18000000000006</v>
      </c>
      <c r="AD863" s="3">
        <f>COUNTIF(D:D,Table1[[#This Row],[Project Name]])</f>
        <v>4</v>
      </c>
      <c r="AE863" s="2">
        <f>IF(Table1[[#This Row],[Year Accepted]]=2022,Table1[[#This Row],[2021 AV (BOR final)]],Table1[[#This Row],[2022 AV (BOR final)]])</f>
        <v>7147</v>
      </c>
      <c r="AF863" s="2">
        <f>IF(Table1[[#This Row],[Year Accepted]]=2022,Table1[[#This Row],[2022 AV (BOR final)]],Table1[[#This Row],[2023 AV (BOR final)]])</f>
        <v>4643</v>
      </c>
      <c r="AG863" s="2">
        <f>IF(Table1[[#This Row],[Year Accepted]]=2022,Table1[[#This Row],[2021 Tax Bill]],Table1[[#This Row],[2022 Tax Bill]])</f>
        <v>1437.18</v>
      </c>
      <c r="AH863" s="2">
        <f>IF(Table1[[#This Row],[Year Accepted]]=2022,Table1[[#This Row],[2022 Tax Bill]],Table1[[#This Row],[2023 Tax Bill]])</f>
        <v>955</v>
      </c>
    </row>
    <row r="864" spans="1:34" x14ac:dyDescent="0.25">
      <c r="A864" s="3" t="s">
        <v>25</v>
      </c>
      <c r="B864" s="3" t="s">
        <v>26</v>
      </c>
      <c r="C864" s="3" t="s">
        <v>39</v>
      </c>
      <c r="D864" s="3" t="s">
        <v>2561</v>
      </c>
      <c r="E864" s="3" t="s">
        <v>2562</v>
      </c>
      <c r="F864" s="3" t="s">
        <v>2563</v>
      </c>
      <c r="G864" s="3">
        <v>2022</v>
      </c>
      <c r="H864" s="3">
        <v>2021</v>
      </c>
      <c r="I864" s="4">
        <v>9165</v>
      </c>
      <c r="J864" s="3" t="s">
        <v>126</v>
      </c>
      <c r="K864" s="4">
        <v>1843.01</v>
      </c>
      <c r="L864" s="4">
        <v>5957</v>
      </c>
      <c r="M864" s="3" t="s">
        <v>126</v>
      </c>
      <c r="N864" s="4">
        <v>1225.22</v>
      </c>
      <c r="O864" s="4">
        <v>5957</v>
      </c>
      <c r="P864" s="3" t="s">
        <v>126</v>
      </c>
      <c r="Q864" s="4">
        <v>1260.6300000000001</v>
      </c>
      <c r="R864" s="3">
        <v>-87.712880088645605</v>
      </c>
      <c r="S864" s="3">
        <v>41.891293175690699</v>
      </c>
      <c r="T864" s="3" t="s">
        <v>2564</v>
      </c>
      <c r="U864" s="3" t="s">
        <v>33</v>
      </c>
      <c r="V864" s="3" t="s">
        <v>69</v>
      </c>
      <c r="W864" s="3" t="s">
        <v>333</v>
      </c>
      <c r="X864" s="3" t="s">
        <v>119</v>
      </c>
      <c r="Y864" s="3" t="s">
        <v>70</v>
      </c>
      <c r="Z864" s="3" t="s">
        <v>37</v>
      </c>
      <c r="AA864" s="8">
        <f>Table1[[#This Row],[2022 AV (BOR final)]]-Table1[[#This Row],[2021 AV (BOR final)]]</f>
        <v>-3208</v>
      </c>
      <c r="AB864" s="8">
        <f>Table1[[#This Row],[2023 AV (BOR final)]]-Table1[[#This Row],[2022 AV (BOR final)]]</f>
        <v>0</v>
      </c>
      <c r="AC864" s="8">
        <f>Table1[[#This Row],[2022 Tax Bill]]-Table1[[#This Row],[2021 Tax Bill]]</f>
        <v>-617.79</v>
      </c>
      <c r="AD864" s="3">
        <f>COUNTIF(D:D,Table1[[#This Row],[Project Name]])</f>
        <v>4</v>
      </c>
      <c r="AE864" s="2">
        <f>IF(Table1[[#This Row],[Year Accepted]]=2022,Table1[[#This Row],[2021 AV (BOR final)]],Table1[[#This Row],[2022 AV (BOR final)]])</f>
        <v>9165</v>
      </c>
      <c r="AF864" s="2">
        <f>IF(Table1[[#This Row],[Year Accepted]]=2022,Table1[[#This Row],[2022 AV (BOR final)]],Table1[[#This Row],[2023 AV (BOR final)]])</f>
        <v>5957</v>
      </c>
      <c r="AG864" s="2">
        <f>IF(Table1[[#This Row],[Year Accepted]]=2022,Table1[[#This Row],[2021 Tax Bill]],Table1[[#This Row],[2022 Tax Bill]])</f>
        <v>1843.01</v>
      </c>
      <c r="AH864" s="2">
        <f>IF(Table1[[#This Row],[Year Accepted]]=2022,Table1[[#This Row],[2022 Tax Bill]],Table1[[#This Row],[2023 Tax Bill]])</f>
        <v>1225.22</v>
      </c>
    </row>
    <row r="865" spans="1:34" x14ac:dyDescent="0.25">
      <c r="A865" s="3" t="s">
        <v>25</v>
      </c>
      <c r="B865" s="3" t="s">
        <v>26</v>
      </c>
      <c r="C865" s="3" t="s">
        <v>39</v>
      </c>
      <c r="D865" s="3" t="s">
        <v>2561</v>
      </c>
      <c r="E865" s="3" t="s">
        <v>4709</v>
      </c>
      <c r="F865" s="3" t="s">
        <v>4710</v>
      </c>
      <c r="G865" s="3">
        <v>2022</v>
      </c>
      <c r="H865" s="3">
        <v>2021</v>
      </c>
      <c r="I865" s="4">
        <v>18126</v>
      </c>
      <c r="J865" s="3" t="s">
        <v>126</v>
      </c>
      <c r="K865" s="4">
        <v>3644.98</v>
      </c>
      <c r="L865" s="4">
        <v>11834</v>
      </c>
      <c r="M865" s="3" t="s">
        <v>126</v>
      </c>
      <c r="N865" s="4">
        <v>2434.04</v>
      </c>
      <c r="O865" s="4">
        <v>11834</v>
      </c>
      <c r="P865" s="3" t="s">
        <v>126</v>
      </c>
      <c r="Q865" s="4">
        <v>2504.36</v>
      </c>
      <c r="R865" s="3">
        <v>-87.712877034352999</v>
      </c>
      <c r="S865" s="3">
        <v>41.891194429481502</v>
      </c>
      <c r="T865" s="3" t="s">
        <v>4711</v>
      </c>
      <c r="U865" s="3" t="s">
        <v>33</v>
      </c>
      <c r="V865" s="3" t="s">
        <v>69</v>
      </c>
      <c r="W865" s="3" t="s">
        <v>333</v>
      </c>
      <c r="X865" s="3" t="s">
        <v>119</v>
      </c>
      <c r="Y865" s="3" t="s">
        <v>70</v>
      </c>
      <c r="Z865" s="3" t="s">
        <v>37</v>
      </c>
      <c r="AA865" s="8">
        <f>Table1[[#This Row],[2022 AV (BOR final)]]-Table1[[#This Row],[2021 AV (BOR final)]]</f>
        <v>-6292</v>
      </c>
      <c r="AB865" s="8">
        <f>Table1[[#This Row],[2023 AV (BOR final)]]-Table1[[#This Row],[2022 AV (BOR final)]]</f>
        <v>0</v>
      </c>
      <c r="AC865" s="8">
        <f>Table1[[#This Row],[2022 Tax Bill]]-Table1[[#This Row],[2021 Tax Bill]]</f>
        <v>-1210.94</v>
      </c>
      <c r="AD865" s="3">
        <f>COUNTIF(D:D,Table1[[#This Row],[Project Name]])</f>
        <v>4</v>
      </c>
      <c r="AE865" s="2">
        <f>IF(Table1[[#This Row],[Year Accepted]]=2022,Table1[[#This Row],[2021 AV (BOR final)]],Table1[[#This Row],[2022 AV (BOR final)]])</f>
        <v>18126</v>
      </c>
      <c r="AF865" s="2">
        <f>IF(Table1[[#This Row],[Year Accepted]]=2022,Table1[[#This Row],[2022 AV (BOR final)]],Table1[[#This Row],[2023 AV (BOR final)]])</f>
        <v>11834</v>
      </c>
      <c r="AG865" s="2">
        <f>IF(Table1[[#This Row],[Year Accepted]]=2022,Table1[[#This Row],[2021 Tax Bill]],Table1[[#This Row],[2022 Tax Bill]])</f>
        <v>3644.98</v>
      </c>
      <c r="AH865" s="2">
        <f>IF(Table1[[#This Row],[Year Accepted]]=2022,Table1[[#This Row],[2022 Tax Bill]],Table1[[#This Row],[2023 Tax Bill]])</f>
        <v>2434.04</v>
      </c>
    </row>
    <row r="866" spans="1:34" x14ac:dyDescent="0.25">
      <c r="A866" s="3" t="s">
        <v>25</v>
      </c>
      <c r="B866" s="3" t="s">
        <v>26</v>
      </c>
      <c r="C866" s="3" t="s">
        <v>39</v>
      </c>
      <c r="D866" s="3" t="s">
        <v>2561</v>
      </c>
      <c r="E866" s="3" t="s">
        <v>4968</v>
      </c>
      <c r="F866" s="3" t="s">
        <v>4969</v>
      </c>
      <c r="G866" s="3">
        <v>2022</v>
      </c>
      <c r="H866" s="3">
        <v>2021</v>
      </c>
      <c r="I866" s="4">
        <v>8420</v>
      </c>
      <c r="J866" s="3" t="s">
        <v>126</v>
      </c>
      <c r="K866" s="4">
        <v>1693.2</v>
      </c>
      <c r="L866" s="4">
        <v>5453</v>
      </c>
      <c r="M866" s="3" t="s">
        <v>126</v>
      </c>
      <c r="N866" s="4">
        <v>1121.5899999999999</v>
      </c>
      <c r="O866" s="4">
        <v>5453</v>
      </c>
      <c r="P866" s="3" t="s">
        <v>126</v>
      </c>
      <c r="Q866" s="4">
        <v>1153.99</v>
      </c>
      <c r="R866" s="3">
        <v>-87.712873977540895</v>
      </c>
      <c r="S866" s="3">
        <v>41.891095640526501</v>
      </c>
      <c r="T866" s="3" t="s">
        <v>4970</v>
      </c>
      <c r="U866" s="3" t="s">
        <v>33</v>
      </c>
      <c r="V866" s="3" t="s">
        <v>69</v>
      </c>
      <c r="W866" s="3" t="s">
        <v>333</v>
      </c>
      <c r="X866" s="3" t="s">
        <v>119</v>
      </c>
      <c r="Y866" s="3" t="s">
        <v>70</v>
      </c>
      <c r="Z866" s="3" t="s">
        <v>37</v>
      </c>
      <c r="AA866" s="8">
        <f>Table1[[#This Row],[2022 AV (BOR final)]]-Table1[[#This Row],[2021 AV (BOR final)]]</f>
        <v>-2967</v>
      </c>
      <c r="AB866" s="8">
        <f>Table1[[#This Row],[2023 AV (BOR final)]]-Table1[[#This Row],[2022 AV (BOR final)]]</f>
        <v>0</v>
      </c>
      <c r="AC866" s="8">
        <f>Table1[[#This Row],[2022 Tax Bill]]-Table1[[#This Row],[2021 Tax Bill]]</f>
        <v>-571.61000000000013</v>
      </c>
      <c r="AD866" s="3">
        <f>COUNTIF(D:D,Table1[[#This Row],[Project Name]])</f>
        <v>4</v>
      </c>
      <c r="AE866" s="2">
        <f>IF(Table1[[#This Row],[Year Accepted]]=2022,Table1[[#This Row],[2021 AV (BOR final)]],Table1[[#This Row],[2022 AV (BOR final)]])</f>
        <v>8420</v>
      </c>
      <c r="AF866" s="2">
        <f>IF(Table1[[#This Row],[Year Accepted]]=2022,Table1[[#This Row],[2022 AV (BOR final)]],Table1[[#This Row],[2023 AV (BOR final)]])</f>
        <v>5453</v>
      </c>
      <c r="AG866" s="2">
        <f>IF(Table1[[#This Row],[Year Accepted]]=2022,Table1[[#This Row],[2021 Tax Bill]],Table1[[#This Row],[2022 Tax Bill]])</f>
        <v>1693.2</v>
      </c>
      <c r="AH866" s="2">
        <f>IF(Table1[[#This Row],[Year Accepted]]=2022,Table1[[#This Row],[2022 Tax Bill]],Table1[[#This Row],[2023 Tax Bill]])</f>
        <v>1121.5899999999999</v>
      </c>
    </row>
    <row r="867" spans="1:34" x14ac:dyDescent="0.25">
      <c r="A867" s="3" t="s">
        <v>25</v>
      </c>
      <c r="B867" s="3" t="s">
        <v>26</v>
      </c>
      <c r="C867" s="3" t="s">
        <v>39</v>
      </c>
      <c r="D867" s="3" t="s">
        <v>869</v>
      </c>
      <c r="E867" s="3" t="s">
        <v>1198</v>
      </c>
      <c r="F867" s="3" t="s">
        <v>1199</v>
      </c>
      <c r="G867" s="3">
        <v>2022</v>
      </c>
      <c r="H867" s="3">
        <v>2021</v>
      </c>
      <c r="I867" s="4">
        <v>28133</v>
      </c>
      <c r="J867" s="3" t="s">
        <v>247</v>
      </c>
      <c r="K867" s="4">
        <v>5657.29</v>
      </c>
      <c r="L867" s="4">
        <v>18287</v>
      </c>
      <c r="M867" s="3" t="s">
        <v>247</v>
      </c>
      <c r="N867" s="4">
        <v>3761.33</v>
      </c>
      <c r="O867" s="4">
        <v>18287</v>
      </c>
      <c r="P867" s="3" t="s">
        <v>247</v>
      </c>
      <c r="Q867" s="4">
        <v>3869.96</v>
      </c>
      <c r="R867" s="3">
        <v>-87.710947867160897</v>
      </c>
      <c r="S867" s="3">
        <v>41.891531074868197</v>
      </c>
      <c r="T867" s="3" t="s">
        <v>1200</v>
      </c>
      <c r="U867" s="3" t="s">
        <v>33</v>
      </c>
      <c r="V867" s="3" t="s">
        <v>69</v>
      </c>
      <c r="W867" s="3" t="s">
        <v>333</v>
      </c>
      <c r="X867" s="3" t="s">
        <v>119</v>
      </c>
      <c r="Y867" s="3" t="s">
        <v>70</v>
      </c>
      <c r="Z867" s="3" t="s">
        <v>37</v>
      </c>
      <c r="AA867" s="8">
        <f>Table1[[#This Row],[2022 AV (BOR final)]]-Table1[[#This Row],[2021 AV (BOR final)]]</f>
        <v>-9846</v>
      </c>
      <c r="AB867" s="8">
        <f>Table1[[#This Row],[2023 AV (BOR final)]]-Table1[[#This Row],[2022 AV (BOR final)]]</f>
        <v>0</v>
      </c>
      <c r="AC867" s="8">
        <f>Table1[[#This Row],[2022 Tax Bill]]-Table1[[#This Row],[2021 Tax Bill]]</f>
        <v>-1895.96</v>
      </c>
      <c r="AD867" s="3">
        <f>COUNTIF(D:D,Table1[[#This Row],[Project Name]])</f>
        <v>3</v>
      </c>
      <c r="AE867" s="2">
        <f>IF(Table1[[#This Row],[Year Accepted]]=2022,Table1[[#This Row],[2021 AV (BOR final)]],Table1[[#This Row],[2022 AV (BOR final)]])</f>
        <v>28133</v>
      </c>
      <c r="AF867" s="2">
        <f>IF(Table1[[#This Row],[Year Accepted]]=2022,Table1[[#This Row],[2022 AV (BOR final)]],Table1[[#This Row],[2023 AV (BOR final)]])</f>
        <v>18287</v>
      </c>
      <c r="AG867" s="2">
        <f>IF(Table1[[#This Row],[Year Accepted]]=2022,Table1[[#This Row],[2021 Tax Bill]],Table1[[#This Row],[2022 Tax Bill]])</f>
        <v>5657.29</v>
      </c>
      <c r="AH867" s="2">
        <f>IF(Table1[[#This Row],[Year Accepted]]=2022,Table1[[#This Row],[2022 Tax Bill]],Table1[[#This Row],[2023 Tax Bill]])</f>
        <v>3761.33</v>
      </c>
    </row>
    <row r="868" spans="1:34" x14ac:dyDescent="0.25">
      <c r="A868" s="3" t="s">
        <v>25</v>
      </c>
      <c r="B868" s="3" t="s">
        <v>26</v>
      </c>
      <c r="C868" s="3" t="s">
        <v>39</v>
      </c>
      <c r="D868" s="3" t="s">
        <v>869</v>
      </c>
      <c r="E868" s="3" t="s">
        <v>870</v>
      </c>
      <c r="F868" s="3" t="s">
        <v>871</v>
      </c>
      <c r="G868" s="3">
        <v>2022</v>
      </c>
      <c r="H868" s="3">
        <v>2021</v>
      </c>
      <c r="I868" s="4">
        <v>30788</v>
      </c>
      <c r="J868" s="3" t="s">
        <v>247</v>
      </c>
      <c r="K868" s="4">
        <v>6191.18</v>
      </c>
      <c r="L868" s="4">
        <v>20043</v>
      </c>
      <c r="M868" s="3" t="s">
        <v>247</v>
      </c>
      <c r="N868" s="4">
        <v>4122.51</v>
      </c>
      <c r="O868" s="4">
        <v>20043</v>
      </c>
      <c r="P868" s="3" t="s">
        <v>247</v>
      </c>
      <c r="Q868" s="4">
        <v>4241.59</v>
      </c>
      <c r="R868" s="3">
        <v>-87.710943561010396</v>
      </c>
      <c r="S868" s="3">
        <v>41.891393892413198</v>
      </c>
      <c r="T868" s="3" t="s">
        <v>872</v>
      </c>
      <c r="U868" s="3" t="s">
        <v>33</v>
      </c>
      <c r="V868" s="3" t="s">
        <v>69</v>
      </c>
      <c r="W868" s="3" t="s">
        <v>333</v>
      </c>
      <c r="X868" s="3" t="s">
        <v>119</v>
      </c>
      <c r="Y868" s="3" t="s">
        <v>70</v>
      </c>
      <c r="Z868" s="3" t="s">
        <v>37</v>
      </c>
      <c r="AA868" s="8">
        <f>Table1[[#This Row],[2022 AV (BOR final)]]-Table1[[#This Row],[2021 AV (BOR final)]]</f>
        <v>-10745</v>
      </c>
      <c r="AB868" s="8">
        <f>Table1[[#This Row],[2023 AV (BOR final)]]-Table1[[#This Row],[2022 AV (BOR final)]]</f>
        <v>0</v>
      </c>
      <c r="AC868" s="8">
        <f>Table1[[#This Row],[2022 Tax Bill]]-Table1[[#This Row],[2021 Tax Bill]]</f>
        <v>-2068.67</v>
      </c>
      <c r="AD868" s="3">
        <f>COUNTIF(D:D,Table1[[#This Row],[Project Name]])</f>
        <v>3</v>
      </c>
      <c r="AE868" s="2">
        <f>IF(Table1[[#This Row],[Year Accepted]]=2022,Table1[[#This Row],[2021 AV (BOR final)]],Table1[[#This Row],[2022 AV (BOR final)]])</f>
        <v>30788</v>
      </c>
      <c r="AF868" s="2">
        <f>IF(Table1[[#This Row],[Year Accepted]]=2022,Table1[[#This Row],[2022 AV (BOR final)]],Table1[[#This Row],[2023 AV (BOR final)]])</f>
        <v>20043</v>
      </c>
      <c r="AG868" s="2">
        <f>IF(Table1[[#This Row],[Year Accepted]]=2022,Table1[[#This Row],[2021 Tax Bill]],Table1[[#This Row],[2022 Tax Bill]])</f>
        <v>6191.18</v>
      </c>
      <c r="AH868" s="2">
        <f>IF(Table1[[#This Row],[Year Accepted]]=2022,Table1[[#This Row],[2022 Tax Bill]],Table1[[#This Row],[2023 Tax Bill]])</f>
        <v>4122.51</v>
      </c>
    </row>
    <row r="869" spans="1:34" x14ac:dyDescent="0.25">
      <c r="A869" s="3" t="s">
        <v>25</v>
      </c>
      <c r="B869" s="3" t="s">
        <v>26</v>
      </c>
      <c r="C869" s="3" t="s">
        <v>39</v>
      </c>
      <c r="D869" s="3" t="s">
        <v>2365</v>
      </c>
      <c r="E869" s="3" t="s">
        <v>4433</v>
      </c>
      <c r="F869" s="3" t="s">
        <v>4434</v>
      </c>
      <c r="G869" s="3">
        <v>2022</v>
      </c>
      <c r="H869" s="3">
        <v>2021</v>
      </c>
      <c r="I869" s="4">
        <v>22458</v>
      </c>
      <c r="J869" s="3" t="s">
        <v>247</v>
      </c>
      <c r="K869" s="4">
        <v>4516.12</v>
      </c>
      <c r="L869" s="4">
        <v>14602</v>
      </c>
      <c r="M869" s="3" t="s">
        <v>247</v>
      </c>
      <c r="N869" s="4">
        <v>3003.38</v>
      </c>
      <c r="O869" s="4">
        <v>14602</v>
      </c>
      <c r="P869" s="3" t="s">
        <v>247</v>
      </c>
      <c r="Q869" s="4">
        <v>3090.13</v>
      </c>
      <c r="R869" s="3">
        <v>-87.710552038174797</v>
      </c>
      <c r="S869" s="3">
        <v>41.891561144412897</v>
      </c>
      <c r="T869" s="3" t="s">
        <v>4435</v>
      </c>
      <c r="U869" s="3" t="s">
        <v>33</v>
      </c>
      <c r="V869" s="3" t="s">
        <v>69</v>
      </c>
      <c r="W869" s="3" t="s">
        <v>333</v>
      </c>
      <c r="X869" s="3" t="s">
        <v>119</v>
      </c>
      <c r="Y869" s="3" t="s">
        <v>70</v>
      </c>
      <c r="Z869" s="3" t="s">
        <v>37</v>
      </c>
      <c r="AA869" s="8">
        <f>Table1[[#This Row],[2022 AV (BOR final)]]-Table1[[#This Row],[2021 AV (BOR final)]]</f>
        <v>-7856</v>
      </c>
      <c r="AB869" s="8">
        <f>Table1[[#This Row],[2023 AV (BOR final)]]-Table1[[#This Row],[2022 AV (BOR final)]]</f>
        <v>0</v>
      </c>
      <c r="AC869" s="8">
        <f>Table1[[#This Row],[2022 Tax Bill]]-Table1[[#This Row],[2021 Tax Bill]]</f>
        <v>-1512.7399999999998</v>
      </c>
      <c r="AD869" s="3">
        <f>COUNTIF(D:D,Table1[[#This Row],[Project Name]])</f>
        <v>2</v>
      </c>
      <c r="AE869" s="2">
        <f>IF(Table1[[#This Row],[Year Accepted]]=2022,Table1[[#This Row],[2021 AV (BOR final)]],Table1[[#This Row],[2022 AV (BOR final)]])</f>
        <v>22458</v>
      </c>
      <c r="AF869" s="2">
        <f>IF(Table1[[#This Row],[Year Accepted]]=2022,Table1[[#This Row],[2022 AV (BOR final)]],Table1[[#This Row],[2023 AV (BOR final)]])</f>
        <v>14602</v>
      </c>
      <c r="AG869" s="2">
        <f>IF(Table1[[#This Row],[Year Accepted]]=2022,Table1[[#This Row],[2021 Tax Bill]],Table1[[#This Row],[2022 Tax Bill]])</f>
        <v>4516.12</v>
      </c>
      <c r="AH869" s="2">
        <f>IF(Table1[[#This Row],[Year Accepted]]=2022,Table1[[#This Row],[2022 Tax Bill]],Table1[[#This Row],[2023 Tax Bill]])</f>
        <v>3003.38</v>
      </c>
    </row>
    <row r="870" spans="1:34" x14ac:dyDescent="0.25">
      <c r="A870" s="3" t="s">
        <v>25</v>
      </c>
      <c r="B870" s="3" t="s">
        <v>26</v>
      </c>
      <c r="C870" s="3" t="s">
        <v>39</v>
      </c>
      <c r="D870" s="3" t="s">
        <v>2365</v>
      </c>
      <c r="E870" s="3" t="s">
        <v>2366</v>
      </c>
      <c r="F870" s="3" t="s">
        <v>2367</v>
      </c>
      <c r="G870" s="3">
        <v>2022</v>
      </c>
      <c r="H870" s="3">
        <v>2021</v>
      </c>
      <c r="I870" s="4">
        <v>23872</v>
      </c>
      <c r="J870" s="3" t="s">
        <v>247</v>
      </c>
      <c r="K870" s="4">
        <v>4800.41</v>
      </c>
      <c r="L870" s="4">
        <v>15521</v>
      </c>
      <c r="M870" s="3" t="s">
        <v>247</v>
      </c>
      <c r="N870" s="4">
        <v>3192.41</v>
      </c>
      <c r="O870" s="4">
        <v>15521</v>
      </c>
      <c r="P870" s="3" t="s">
        <v>247</v>
      </c>
      <c r="Q870" s="4">
        <v>3284.61</v>
      </c>
      <c r="R870" s="3">
        <v>-87.710368364382902</v>
      </c>
      <c r="S870" s="3">
        <v>41.891562907760402</v>
      </c>
      <c r="T870" s="3" t="s">
        <v>2368</v>
      </c>
      <c r="U870" s="3" t="s">
        <v>33</v>
      </c>
      <c r="V870" s="3" t="s">
        <v>69</v>
      </c>
      <c r="W870" s="3" t="s">
        <v>333</v>
      </c>
      <c r="X870" s="3" t="s">
        <v>119</v>
      </c>
      <c r="Y870" s="3" t="s">
        <v>70</v>
      </c>
      <c r="Z870" s="3" t="s">
        <v>37</v>
      </c>
      <c r="AA870" s="8">
        <f>Table1[[#This Row],[2022 AV (BOR final)]]-Table1[[#This Row],[2021 AV (BOR final)]]</f>
        <v>-8351</v>
      </c>
      <c r="AB870" s="8">
        <f>Table1[[#This Row],[2023 AV (BOR final)]]-Table1[[#This Row],[2022 AV (BOR final)]]</f>
        <v>0</v>
      </c>
      <c r="AC870" s="8">
        <f>Table1[[#This Row],[2022 Tax Bill]]-Table1[[#This Row],[2021 Tax Bill]]</f>
        <v>-1608</v>
      </c>
      <c r="AD870" s="3">
        <f>COUNTIF(D:D,Table1[[#This Row],[Project Name]])</f>
        <v>2</v>
      </c>
      <c r="AE870" s="2">
        <f>IF(Table1[[#This Row],[Year Accepted]]=2022,Table1[[#This Row],[2021 AV (BOR final)]],Table1[[#This Row],[2022 AV (BOR final)]])</f>
        <v>23872</v>
      </c>
      <c r="AF870" s="2">
        <f>IF(Table1[[#This Row],[Year Accepted]]=2022,Table1[[#This Row],[2022 AV (BOR final)]],Table1[[#This Row],[2023 AV (BOR final)]])</f>
        <v>15521</v>
      </c>
      <c r="AG870" s="2">
        <f>IF(Table1[[#This Row],[Year Accepted]]=2022,Table1[[#This Row],[2021 Tax Bill]],Table1[[#This Row],[2022 Tax Bill]])</f>
        <v>4800.41</v>
      </c>
      <c r="AH870" s="2">
        <f>IF(Table1[[#This Row],[Year Accepted]]=2022,Table1[[#This Row],[2022 Tax Bill]],Table1[[#This Row],[2023 Tax Bill]])</f>
        <v>3192.41</v>
      </c>
    </row>
    <row r="871" spans="1:34" x14ac:dyDescent="0.25">
      <c r="A871" s="3" t="s">
        <v>25</v>
      </c>
      <c r="B871" s="3" t="s">
        <v>26</v>
      </c>
      <c r="C871" s="3" t="s">
        <v>39</v>
      </c>
      <c r="D871" s="3" t="s">
        <v>869</v>
      </c>
      <c r="E871" s="3" t="s">
        <v>1865</v>
      </c>
      <c r="F871" s="3" t="s">
        <v>1866</v>
      </c>
      <c r="G871" s="3">
        <v>2022</v>
      </c>
      <c r="H871" s="3">
        <v>2021</v>
      </c>
      <c r="I871" s="4">
        <v>27942</v>
      </c>
      <c r="J871" s="3" t="s">
        <v>247</v>
      </c>
      <c r="K871" s="4">
        <v>5618.85</v>
      </c>
      <c r="L871" s="4">
        <v>18158</v>
      </c>
      <c r="M871" s="3" t="s">
        <v>247</v>
      </c>
      <c r="N871" s="4">
        <v>3734.81</v>
      </c>
      <c r="O871" s="4">
        <v>18158</v>
      </c>
      <c r="P871" s="3" t="s">
        <v>247</v>
      </c>
      <c r="Q871" s="4">
        <v>3842.66</v>
      </c>
      <c r="R871" s="3">
        <v>-87.710939236922599</v>
      </c>
      <c r="S871" s="3">
        <v>41.891256711557297</v>
      </c>
      <c r="T871" s="3" t="s">
        <v>1867</v>
      </c>
      <c r="U871" s="3" t="s">
        <v>33</v>
      </c>
      <c r="V871" s="3" t="s">
        <v>69</v>
      </c>
      <c r="W871" s="3" t="s">
        <v>333</v>
      </c>
      <c r="X871" s="3" t="s">
        <v>119</v>
      </c>
      <c r="Y871" s="3" t="s">
        <v>70</v>
      </c>
      <c r="Z871" s="3" t="s">
        <v>37</v>
      </c>
      <c r="AA871" s="8">
        <f>Table1[[#This Row],[2022 AV (BOR final)]]-Table1[[#This Row],[2021 AV (BOR final)]]</f>
        <v>-9784</v>
      </c>
      <c r="AB871" s="8">
        <f>Table1[[#This Row],[2023 AV (BOR final)]]-Table1[[#This Row],[2022 AV (BOR final)]]</f>
        <v>0</v>
      </c>
      <c r="AC871" s="8">
        <f>Table1[[#This Row],[2022 Tax Bill]]-Table1[[#This Row],[2021 Tax Bill]]</f>
        <v>-1884.0400000000004</v>
      </c>
      <c r="AD871" s="3">
        <f>COUNTIF(D:D,Table1[[#This Row],[Project Name]])</f>
        <v>3</v>
      </c>
      <c r="AE871" s="2">
        <f>IF(Table1[[#This Row],[Year Accepted]]=2022,Table1[[#This Row],[2021 AV (BOR final)]],Table1[[#This Row],[2022 AV (BOR final)]])</f>
        <v>27942</v>
      </c>
      <c r="AF871" s="2">
        <f>IF(Table1[[#This Row],[Year Accepted]]=2022,Table1[[#This Row],[2022 AV (BOR final)]],Table1[[#This Row],[2023 AV (BOR final)]])</f>
        <v>18158</v>
      </c>
      <c r="AG871" s="2">
        <f>IF(Table1[[#This Row],[Year Accepted]]=2022,Table1[[#This Row],[2021 Tax Bill]],Table1[[#This Row],[2022 Tax Bill]])</f>
        <v>5618.85</v>
      </c>
      <c r="AH871" s="2">
        <f>IF(Table1[[#This Row],[Year Accepted]]=2022,Table1[[#This Row],[2022 Tax Bill]],Table1[[#This Row],[2023 Tax Bill]])</f>
        <v>3734.81</v>
      </c>
    </row>
    <row r="872" spans="1:34" x14ac:dyDescent="0.25">
      <c r="A872" s="3" t="s">
        <v>25</v>
      </c>
      <c r="B872" s="3" t="s">
        <v>26</v>
      </c>
      <c r="C872" s="3" t="s">
        <v>39</v>
      </c>
      <c r="D872" s="3" t="s">
        <v>2298</v>
      </c>
      <c r="E872" s="3" t="s">
        <v>2299</v>
      </c>
      <c r="F872" s="3" t="s">
        <v>2300</v>
      </c>
      <c r="G872" s="3">
        <v>2022</v>
      </c>
      <c r="H872" s="3">
        <v>2021</v>
      </c>
      <c r="I872" s="4">
        <v>92089</v>
      </c>
      <c r="J872" s="3" t="s">
        <v>52</v>
      </c>
      <c r="K872" s="4">
        <v>18518.28</v>
      </c>
      <c r="L872" s="4">
        <v>59856</v>
      </c>
      <c r="M872" s="3" t="s">
        <v>52</v>
      </c>
      <c r="N872" s="4">
        <v>12311.32</v>
      </c>
      <c r="O872" s="4">
        <v>59856</v>
      </c>
      <c r="P872" s="3" t="s">
        <v>52</v>
      </c>
      <c r="Q872" s="4">
        <v>12666.97</v>
      </c>
      <c r="R872" s="3">
        <v>-87.710952384261901</v>
      </c>
      <c r="S872" s="3">
        <v>41.891670392334198</v>
      </c>
      <c r="T872" s="3" t="s">
        <v>2301</v>
      </c>
      <c r="U872" s="3" t="s">
        <v>33</v>
      </c>
      <c r="V872" s="3" t="s">
        <v>69</v>
      </c>
      <c r="W872" s="3" t="s">
        <v>333</v>
      </c>
      <c r="X872" s="3" t="s">
        <v>119</v>
      </c>
      <c r="Y872" s="3" t="s">
        <v>70</v>
      </c>
      <c r="Z872" s="3" t="s">
        <v>37</v>
      </c>
      <c r="AA872" s="8">
        <f>Table1[[#This Row],[2022 AV (BOR final)]]-Table1[[#This Row],[2021 AV (BOR final)]]</f>
        <v>-32233</v>
      </c>
      <c r="AB872" s="8">
        <f>Table1[[#This Row],[2023 AV (BOR final)]]-Table1[[#This Row],[2022 AV (BOR final)]]</f>
        <v>0</v>
      </c>
      <c r="AC872" s="8">
        <f>Table1[[#This Row],[2022 Tax Bill]]-Table1[[#This Row],[2021 Tax Bill]]</f>
        <v>-6206.9599999999991</v>
      </c>
      <c r="AD872" s="3">
        <f>COUNTIF(D:D,Table1[[#This Row],[Project Name]])</f>
        <v>1</v>
      </c>
      <c r="AE872" s="2">
        <f>IF(Table1[[#This Row],[Year Accepted]]=2022,Table1[[#This Row],[2021 AV (BOR final)]],Table1[[#This Row],[2022 AV (BOR final)]])</f>
        <v>92089</v>
      </c>
      <c r="AF872" s="2">
        <f>IF(Table1[[#This Row],[Year Accepted]]=2022,Table1[[#This Row],[2022 AV (BOR final)]],Table1[[#This Row],[2023 AV (BOR final)]])</f>
        <v>59856</v>
      </c>
      <c r="AG872" s="2">
        <f>IF(Table1[[#This Row],[Year Accepted]]=2022,Table1[[#This Row],[2021 Tax Bill]],Table1[[#This Row],[2022 Tax Bill]])</f>
        <v>18518.28</v>
      </c>
      <c r="AH872" s="2">
        <f>IF(Table1[[#This Row],[Year Accepted]]=2022,Table1[[#This Row],[2022 Tax Bill]],Table1[[#This Row],[2023 Tax Bill]])</f>
        <v>12311.32</v>
      </c>
    </row>
    <row r="873" spans="1:34" x14ac:dyDescent="0.25">
      <c r="A873" s="3" t="s">
        <v>25</v>
      </c>
      <c r="B873" s="3" t="s">
        <v>71</v>
      </c>
      <c r="C873" s="3" t="s">
        <v>39</v>
      </c>
      <c r="D873" s="3" t="s">
        <v>2885</v>
      </c>
      <c r="E873" s="3" t="s">
        <v>2995</v>
      </c>
      <c r="F873" s="3" t="s">
        <v>2996</v>
      </c>
      <c r="G873" s="3">
        <v>2022</v>
      </c>
      <c r="H873" s="3">
        <v>2021</v>
      </c>
      <c r="I873" s="4">
        <v>22313</v>
      </c>
      <c r="J873" s="3" t="s">
        <v>149</v>
      </c>
      <c r="K873" s="4">
        <v>5329.77</v>
      </c>
      <c r="L873" s="4">
        <v>22313</v>
      </c>
      <c r="M873" s="3" t="s">
        <v>149</v>
      </c>
      <c r="N873" s="4">
        <v>5434.89</v>
      </c>
      <c r="O873" s="4">
        <v>22313</v>
      </c>
      <c r="P873" s="3" t="s">
        <v>149</v>
      </c>
      <c r="Q873" s="4">
        <v>5620.47</v>
      </c>
      <c r="R873" s="3">
        <v>-87.722070905342903</v>
      </c>
      <c r="S873" s="3">
        <v>41.881099807013896</v>
      </c>
      <c r="T873" s="3" t="s">
        <v>2997</v>
      </c>
      <c r="U873" s="3" t="s">
        <v>33</v>
      </c>
      <c r="V873" s="3" t="s">
        <v>45</v>
      </c>
      <c r="W873" s="3" t="s">
        <v>712</v>
      </c>
      <c r="X873" s="3" t="s">
        <v>119</v>
      </c>
      <c r="Y873" s="3" t="s">
        <v>70</v>
      </c>
      <c r="Z873" s="3" t="s">
        <v>37</v>
      </c>
      <c r="AA873" s="8">
        <f>Table1[[#This Row],[2022 AV (BOR final)]]-Table1[[#This Row],[2021 AV (BOR final)]]</f>
        <v>0</v>
      </c>
      <c r="AB873" s="8">
        <f>Table1[[#This Row],[2023 AV (BOR final)]]-Table1[[#This Row],[2022 AV (BOR final)]]</f>
        <v>0</v>
      </c>
      <c r="AC873" s="8">
        <f>Table1[[#This Row],[2022 Tax Bill]]-Table1[[#This Row],[2021 Tax Bill]]</f>
        <v>105.11999999999989</v>
      </c>
      <c r="AD873" s="3">
        <f>COUNTIF(D:D,Table1[[#This Row],[Project Name]])</f>
        <v>4</v>
      </c>
      <c r="AE873" s="2">
        <f>IF(Table1[[#This Row],[Year Accepted]]=2022,Table1[[#This Row],[2021 AV (BOR final)]],Table1[[#This Row],[2022 AV (BOR final)]])</f>
        <v>22313</v>
      </c>
      <c r="AF873" s="2">
        <f>IF(Table1[[#This Row],[Year Accepted]]=2022,Table1[[#This Row],[2022 AV (BOR final)]],Table1[[#This Row],[2023 AV (BOR final)]])</f>
        <v>22313</v>
      </c>
      <c r="AG873" s="2">
        <f>IF(Table1[[#This Row],[Year Accepted]]=2022,Table1[[#This Row],[2021 Tax Bill]],Table1[[#This Row],[2022 Tax Bill]])</f>
        <v>5329.77</v>
      </c>
      <c r="AH873" s="2">
        <f>IF(Table1[[#This Row],[Year Accepted]]=2022,Table1[[#This Row],[2022 Tax Bill]],Table1[[#This Row],[2023 Tax Bill]])</f>
        <v>5434.89</v>
      </c>
    </row>
    <row r="874" spans="1:34" x14ac:dyDescent="0.25">
      <c r="A874" s="3" t="s">
        <v>25</v>
      </c>
      <c r="B874" s="3" t="s">
        <v>71</v>
      </c>
      <c r="C874" s="3" t="s">
        <v>39</v>
      </c>
      <c r="D874" s="3" t="s">
        <v>2885</v>
      </c>
      <c r="E874" s="3" t="s">
        <v>2886</v>
      </c>
      <c r="F874" s="3" t="s">
        <v>2887</v>
      </c>
      <c r="G874" s="3">
        <v>2022</v>
      </c>
      <c r="H874" s="3">
        <v>2021</v>
      </c>
      <c r="I874" s="4">
        <v>113135</v>
      </c>
      <c r="J874" s="3" t="s">
        <v>247</v>
      </c>
      <c r="K874" s="4">
        <v>27023.93</v>
      </c>
      <c r="L874" s="4">
        <v>73539</v>
      </c>
      <c r="M874" s="3" t="s">
        <v>247</v>
      </c>
      <c r="N874" s="4">
        <v>17912.150000000001</v>
      </c>
      <c r="O874" s="4">
        <v>73539</v>
      </c>
      <c r="P874" s="3" t="s">
        <v>247</v>
      </c>
      <c r="Q874" s="4">
        <v>18523.849999999999</v>
      </c>
      <c r="R874" s="3">
        <v>-87.721361983582298</v>
      </c>
      <c r="S874" s="3">
        <v>41.881105485374199</v>
      </c>
      <c r="T874" s="3" t="s">
        <v>2888</v>
      </c>
      <c r="U874" s="3" t="s">
        <v>33</v>
      </c>
      <c r="V874" s="3" t="s">
        <v>45</v>
      </c>
      <c r="W874" s="3" t="s">
        <v>712</v>
      </c>
      <c r="X874" s="3" t="s">
        <v>119</v>
      </c>
      <c r="Y874" s="3" t="s">
        <v>70</v>
      </c>
      <c r="Z874" s="3" t="s">
        <v>37</v>
      </c>
      <c r="AA874" s="8">
        <f>Table1[[#This Row],[2022 AV (BOR final)]]-Table1[[#This Row],[2021 AV (BOR final)]]</f>
        <v>-39596</v>
      </c>
      <c r="AB874" s="8">
        <f>Table1[[#This Row],[2023 AV (BOR final)]]-Table1[[#This Row],[2022 AV (BOR final)]]</f>
        <v>0</v>
      </c>
      <c r="AC874" s="8">
        <f>Table1[[#This Row],[2022 Tax Bill]]-Table1[[#This Row],[2021 Tax Bill]]</f>
        <v>-9111.7799999999988</v>
      </c>
      <c r="AD874" s="3">
        <f>COUNTIF(D:D,Table1[[#This Row],[Project Name]])</f>
        <v>4</v>
      </c>
      <c r="AE874" s="2">
        <f>IF(Table1[[#This Row],[Year Accepted]]=2022,Table1[[#This Row],[2021 AV (BOR final)]],Table1[[#This Row],[2022 AV (BOR final)]])</f>
        <v>113135</v>
      </c>
      <c r="AF874" s="2">
        <f>IF(Table1[[#This Row],[Year Accepted]]=2022,Table1[[#This Row],[2022 AV (BOR final)]],Table1[[#This Row],[2023 AV (BOR final)]])</f>
        <v>73539</v>
      </c>
      <c r="AG874" s="2">
        <f>IF(Table1[[#This Row],[Year Accepted]]=2022,Table1[[#This Row],[2021 Tax Bill]],Table1[[#This Row],[2022 Tax Bill]])</f>
        <v>27023.93</v>
      </c>
      <c r="AH874" s="2">
        <f>IF(Table1[[#This Row],[Year Accepted]]=2022,Table1[[#This Row],[2022 Tax Bill]],Table1[[#This Row],[2023 Tax Bill]])</f>
        <v>17912.150000000001</v>
      </c>
    </row>
    <row r="875" spans="1:34" x14ac:dyDescent="0.25">
      <c r="A875" s="3" t="s">
        <v>25</v>
      </c>
      <c r="B875" s="3" t="s">
        <v>71</v>
      </c>
      <c r="C875" s="3" t="s">
        <v>39</v>
      </c>
      <c r="D875" s="3" t="s">
        <v>2885</v>
      </c>
      <c r="E875" s="3" t="s">
        <v>4118</v>
      </c>
      <c r="F875" s="3" t="s">
        <v>4119</v>
      </c>
      <c r="G875" s="3">
        <v>2022</v>
      </c>
      <c r="H875" s="3">
        <v>2021</v>
      </c>
      <c r="I875" s="4">
        <v>131521</v>
      </c>
      <c r="J875" s="3" t="s">
        <v>247</v>
      </c>
      <c r="K875" s="4">
        <v>26534.54</v>
      </c>
      <c r="L875" s="4">
        <v>85491</v>
      </c>
      <c r="M875" s="3" t="s">
        <v>247</v>
      </c>
      <c r="N875" s="4">
        <v>17643.97</v>
      </c>
      <c r="O875" s="4">
        <v>85491</v>
      </c>
      <c r="P875" s="3" t="s">
        <v>247</v>
      </c>
      <c r="Q875" s="4">
        <v>18099.68</v>
      </c>
      <c r="R875" s="3">
        <v>-87.721123882565607</v>
      </c>
      <c r="S875" s="3">
        <v>41.8812825735085</v>
      </c>
      <c r="T875" s="3" t="s">
        <v>4120</v>
      </c>
      <c r="U875" s="3" t="s">
        <v>33</v>
      </c>
      <c r="V875" s="3" t="s">
        <v>45</v>
      </c>
      <c r="W875" s="3" t="s">
        <v>712</v>
      </c>
      <c r="X875" s="3" t="s">
        <v>119</v>
      </c>
      <c r="Y875" s="3" t="s">
        <v>70</v>
      </c>
      <c r="Z875" s="3" t="s">
        <v>37</v>
      </c>
      <c r="AA875" s="8">
        <f>Table1[[#This Row],[2022 AV (BOR final)]]-Table1[[#This Row],[2021 AV (BOR final)]]</f>
        <v>-46030</v>
      </c>
      <c r="AB875" s="8">
        <f>Table1[[#This Row],[2023 AV (BOR final)]]-Table1[[#This Row],[2022 AV (BOR final)]]</f>
        <v>0</v>
      </c>
      <c r="AC875" s="8">
        <f>Table1[[#This Row],[2022 Tax Bill]]-Table1[[#This Row],[2021 Tax Bill]]</f>
        <v>-8890.57</v>
      </c>
      <c r="AD875" s="3">
        <f>COUNTIF(D:D,Table1[[#This Row],[Project Name]])</f>
        <v>4</v>
      </c>
      <c r="AE875" s="2">
        <f>IF(Table1[[#This Row],[Year Accepted]]=2022,Table1[[#This Row],[2021 AV (BOR final)]],Table1[[#This Row],[2022 AV (BOR final)]])</f>
        <v>131521</v>
      </c>
      <c r="AF875" s="2">
        <f>IF(Table1[[#This Row],[Year Accepted]]=2022,Table1[[#This Row],[2022 AV (BOR final)]],Table1[[#This Row],[2023 AV (BOR final)]])</f>
        <v>85491</v>
      </c>
      <c r="AG875" s="2">
        <f>IF(Table1[[#This Row],[Year Accepted]]=2022,Table1[[#This Row],[2021 Tax Bill]],Table1[[#This Row],[2022 Tax Bill]])</f>
        <v>26534.54</v>
      </c>
      <c r="AH875" s="2">
        <f>IF(Table1[[#This Row],[Year Accepted]]=2022,Table1[[#This Row],[2022 Tax Bill]],Table1[[#This Row],[2023 Tax Bill]])</f>
        <v>17643.97</v>
      </c>
    </row>
    <row r="876" spans="1:34" x14ac:dyDescent="0.25">
      <c r="A876" s="3" t="s">
        <v>25</v>
      </c>
      <c r="B876" s="3" t="s">
        <v>71</v>
      </c>
      <c r="C876" s="3" t="s">
        <v>39</v>
      </c>
      <c r="D876" s="3" t="s">
        <v>2885</v>
      </c>
      <c r="E876" s="3" t="s">
        <v>3425</v>
      </c>
      <c r="F876" s="3" t="s">
        <v>3426</v>
      </c>
      <c r="G876" s="3">
        <v>2022</v>
      </c>
      <c r="H876" s="3">
        <v>2021</v>
      </c>
      <c r="I876" s="4">
        <v>417188</v>
      </c>
      <c r="J876" s="3" t="s">
        <v>247</v>
      </c>
      <c r="K876" s="4">
        <v>99651.49</v>
      </c>
      <c r="L876" s="4">
        <v>271178</v>
      </c>
      <c r="M876" s="3" t="s">
        <v>247</v>
      </c>
      <c r="N876" s="4">
        <v>66051.75</v>
      </c>
      <c r="O876" s="4">
        <v>271171</v>
      </c>
      <c r="P876" s="3" t="s">
        <v>247</v>
      </c>
      <c r="Q876" s="4">
        <v>68305.58</v>
      </c>
      <c r="R876" s="3">
        <v>-87.721120956031896</v>
      </c>
      <c r="S876" s="3">
        <v>41.881064869602902</v>
      </c>
      <c r="T876" s="3" t="s">
        <v>3427</v>
      </c>
      <c r="U876" s="3" t="s">
        <v>33</v>
      </c>
      <c r="V876" s="3" t="s">
        <v>45</v>
      </c>
      <c r="W876" s="3" t="s">
        <v>712</v>
      </c>
      <c r="X876" s="3" t="s">
        <v>119</v>
      </c>
      <c r="Y876" s="3" t="s">
        <v>70</v>
      </c>
      <c r="Z876" s="3" t="s">
        <v>37</v>
      </c>
      <c r="AA876" s="8">
        <f>Table1[[#This Row],[2022 AV (BOR final)]]-Table1[[#This Row],[2021 AV (BOR final)]]</f>
        <v>-146010</v>
      </c>
      <c r="AB876" s="8">
        <f>Table1[[#This Row],[2023 AV (BOR final)]]-Table1[[#This Row],[2022 AV (BOR final)]]</f>
        <v>-7</v>
      </c>
      <c r="AC876" s="8">
        <f>Table1[[#This Row],[2022 Tax Bill]]-Table1[[#This Row],[2021 Tax Bill]]</f>
        <v>-33599.740000000005</v>
      </c>
      <c r="AD876" s="3">
        <f>COUNTIF(D:D,Table1[[#This Row],[Project Name]])</f>
        <v>4</v>
      </c>
      <c r="AE876" s="2">
        <f>IF(Table1[[#This Row],[Year Accepted]]=2022,Table1[[#This Row],[2021 AV (BOR final)]],Table1[[#This Row],[2022 AV (BOR final)]])</f>
        <v>417188</v>
      </c>
      <c r="AF876" s="2">
        <f>IF(Table1[[#This Row],[Year Accepted]]=2022,Table1[[#This Row],[2022 AV (BOR final)]],Table1[[#This Row],[2023 AV (BOR final)]])</f>
        <v>271178</v>
      </c>
      <c r="AG876" s="2">
        <f>IF(Table1[[#This Row],[Year Accepted]]=2022,Table1[[#This Row],[2021 Tax Bill]],Table1[[#This Row],[2022 Tax Bill]])</f>
        <v>99651.49</v>
      </c>
      <c r="AH876" s="2">
        <f>IF(Table1[[#This Row],[Year Accepted]]=2022,Table1[[#This Row],[2022 Tax Bill]],Table1[[#This Row],[2023 Tax Bill]])</f>
        <v>66051.75</v>
      </c>
    </row>
    <row r="877" spans="1:34" x14ac:dyDescent="0.25">
      <c r="A877" s="3" t="s">
        <v>25</v>
      </c>
      <c r="B877" s="3" t="s">
        <v>71</v>
      </c>
      <c r="C877" s="3" t="s">
        <v>39</v>
      </c>
      <c r="D877" s="3" t="s">
        <v>223</v>
      </c>
      <c r="E877" s="3" t="s">
        <v>4946</v>
      </c>
      <c r="F877" s="3" t="s">
        <v>4947</v>
      </c>
      <c r="G877" s="3">
        <v>2022</v>
      </c>
      <c r="H877" s="3">
        <v>2021</v>
      </c>
      <c r="I877" s="4">
        <v>20031</v>
      </c>
      <c r="J877" s="3" t="s">
        <v>61</v>
      </c>
      <c r="K877" s="4">
        <v>4041.28</v>
      </c>
      <c r="L877" s="4">
        <v>13030</v>
      </c>
      <c r="M877" s="3" t="s">
        <v>61</v>
      </c>
      <c r="N877" s="4">
        <v>2689.2</v>
      </c>
      <c r="O877" s="4">
        <v>24635</v>
      </c>
      <c r="P877" s="3" t="s">
        <v>61</v>
      </c>
      <c r="Q877" s="4">
        <v>5215.6099999999997</v>
      </c>
      <c r="R877" s="3">
        <v>-87.710583687621906</v>
      </c>
      <c r="S877" s="3">
        <v>41.884071081349298</v>
      </c>
      <c r="T877" s="3" t="s">
        <v>4948</v>
      </c>
      <c r="U877" s="3" t="s">
        <v>33</v>
      </c>
      <c r="V877" s="3" t="s">
        <v>45</v>
      </c>
      <c r="W877" s="3" t="s">
        <v>227</v>
      </c>
      <c r="X877" s="3" t="s">
        <v>119</v>
      </c>
      <c r="Y877" s="3" t="s">
        <v>70</v>
      </c>
      <c r="Z877" s="3" t="s">
        <v>37</v>
      </c>
      <c r="AA877" s="8">
        <f>Table1[[#This Row],[2022 AV (BOR final)]]-Table1[[#This Row],[2021 AV (BOR final)]]</f>
        <v>-7001</v>
      </c>
      <c r="AB877" s="8">
        <f>Table1[[#This Row],[2023 AV (BOR final)]]-Table1[[#This Row],[2022 AV (BOR final)]]</f>
        <v>11605</v>
      </c>
      <c r="AC877" s="8">
        <f>Table1[[#This Row],[2022 Tax Bill]]-Table1[[#This Row],[2021 Tax Bill]]</f>
        <v>-1352.0800000000004</v>
      </c>
      <c r="AD877" s="3">
        <f>COUNTIF(D:D,Table1[[#This Row],[Project Name]])</f>
        <v>25</v>
      </c>
      <c r="AE877" s="2">
        <f>IF(Table1[[#This Row],[Year Accepted]]=2022,Table1[[#This Row],[2021 AV (BOR final)]],Table1[[#This Row],[2022 AV (BOR final)]])</f>
        <v>20031</v>
      </c>
      <c r="AF877" s="2">
        <f>IF(Table1[[#This Row],[Year Accepted]]=2022,Table1[[#This Row],[2022 AV (BOR final)]],Table1[[#This Row],[2023 AV (BOR final)]])</f>
        <v>13030</v>
      </c>
      <c r="AG877" s="2">
        <f>IF(Table1[[#This Row],[Year Accepted]]=2022,Table1[[#This Row],[2021 Tax Bill]],Table1[[#This Row],[2022 Tax Bill]])</f>
        <v>4041.28</v>
      </c>
      <c r="AH877" s="2">
        <f>IF(Table1[[#This Row],[Year Accepted]]=2022,Table1[[#This Row],[2022 Tax Bill]],Table1[[#This Row],[2023 Tax Bill]])</f>
        <v>2689.2</v>
      </c>
    </row>
    <row r="878" spans="1:34" x14ac:dyDescent="0.25">
      <c r="A878" s="3" t="s">
        <v>25</v>
      </c>
      <c r="B878" s="3" t="s">
        <v>71</v>
      </c>
      <c r="C878" s="3" t="s">
        <v>39</v>
      </c>
      <c r="D878" s="3" t="s">
        <v>223</v>
      </c>
      <c r="E878" s="3" t="s">
        <v>4939</v>
      </c>
      <c r="F878" s="3" t="s">
        <v>4940</v>
      </c>
      <c r="G878" s="3">
        <v>2022</v>
      </c>
      <c r="H878" s="3">
        <v>2021</v>
      </c>
      <c r="I878" s="4">
        <v>20028</v>
      </c>
      <c r="J878" s="3" t="s">
        <v>61</v>
      </c>
      <c r="K878" s="4">
        <v>4040.67</v>
      </c>
      <c r="L878" s="4">
        <v>13019</v>
      </c>
      <c r="M878" s="3" t="s">
        <v>61</v>
      </c>
      <c r="N878" s="4">
        <v>2686.94</v>
      </c>
      <c r="O878" s="4">
        <v>24635</v>
      </c>
      <c r="P878" s="3" t="s">
        <v>61</v>
      </c>
      <c r="Q878" s="4">
        <v>5215.6099999999997</v>
      </c>
      <c r="R878" s="3">
        <v>-87.710579736090594</v>
      </c>
      <c r="S878" s="3">
        <v>41.883933900250597</v>
      </c>
      <c r="T878" s="3" t="s">
        <v>4941</v>
      </c>
      <c r="U878" s="3" t="s">
        <v>33</v>
      </c>
      <c r="V878" s="3" t="s">
        <v>45</v>
      </c>
      <c r="W878" s="3" t="s">
        <v>227</v>
      </c>
      <c r="X878" s="3" t="s">
        <v>119</v>
      </c>
      <c r="Y878" s="3" t="s">
        <v>70</v>
      </c>
      <c r="Z878" s="3" t="s">
        <v>37</v>
      </c>
      <c r="AA878" s="8">
        <f>Table1[[#This Row],[2022 AV (BOR final)]]-Table1[[#This Row],[2021 AV (BOR final)]]</f>
        <v>-7009</v>
      </c>
      <c r="AB878" s="8">
        <f>Table1[[#This Row],[2023 AV (BOR final)]]-Table1[[#This Row],[2022 AV (BOR final)]]</f>
        <v>11616</v>
      </c>
      <c r="AC878" s="8">
        <f>Table1[[#This Row],[2022 Tax Bill]]-Table1[[#This Row],[2021 Tax Bill]]</f>
        <v>-1353.73</v>
      </c>
      <c r="AD878" s="3">
        <f>COUNTIF(D:D,Table1[[#This Row],[Project Name]])</f>
        <v>25</v>
      </c>
      <c r="AE878" s="2">
        <f>IF(Table1[[#This Row],[Year Accepted]]=2022,Table1[[#This Row],[2021 AV (BOR final)]],Table1[[#This Row],[2022 AV (BOR final)]])</f>
        <v>20028</v>
      </c>
      <c r="AF878" s="2">
        <f>IF(Table1[[#This Row],[Year Accepted]]=2022,Table1[[#This Row],[2022 AV (BOR final)]],Table1[[#This Row],[2023 AV (BOR final)]])</f>
        <v>13019</v>
      </c>
      <c r="AG878" s="2">
        <f>IF(Table1[[#This Row],[Year Accepted]]=2022,Table1[[#This Row],[2021 Tax Bill]],Table1[[#This Row],[2022 Tax Bill]])</f>
        <v>4040.67</v>
      </c>
      <c r="AH878" s="2">
        <f>IF(Table1[[#This Row],[Year Accepted]]=2022,Table1[[#This Row],[2022 Tax Bill]],Table1[[#This Row],[2023 Tax Bill]])</f>
        <v>2686.94</v>
      </c>
    </row>
    <row r="879" spans="1:34" x14ac:dyDescent="0.25">
      <c r="A879" s="3" t="s">
        <v>25</v>
      </c>
      <c r="B879" s="3" t="s">
        <v>71</v>
      </c>
      <c r="C879" s="3" t="s">
        <v>39</v>
      </c>
      <c r="D879" s="3" t="s">
        <v>223</v>
      </c>
      <c r="E879" s="3" t="s">
        <v>1363</v>
      </c>
      <c r="F879" s="3" t="s">
        <v>1364</v>
      </c>
      <c r="G879" s="3">
        <v>2022</v>
      </c>
      <c r="H879" s="3">
        <v>2021</v>
      </c>
      <c r="I879" s="4">
        <v>71703</v>
      </c>
      <c r="J879" s="3" t="s">
        <v>738</v>
      </c>
      <c r="K879" s="4">
        <v>14466.21</v>
      </c>
      <c r="L879" s="4">
        <v>46613</v>
      </c>
      <c r="M879" s="3" t="s">
        <v>738</v>
      </c>
      <c r="N879" s="4">
        <v>9620.15</v>
      </c>
      <c r="O879" s="4">
        <v>35841</v>
      </c>
      <c r="P879" s="3" t="s">
        <v>738</v>
      </c>
      <c r="Q879" s="4">
        <v>7588.03</v>
      </c>
      <c r="R879" s="3">
        <v>-87.710574877502197</v>
      </c>
      <c r="S879" s="3">
        <v>41.883762413966103</v>
      </c>
      <c r="T879" s="3" t="s">
        <v>1365</v>
      </c>
      <c r="U879" s="3" t="s">
        <v>33</v>
      </c>
      <c r="V879" s="3" t="s">
        <v>45</v>
      </c>
      <c r="W879" s="3" t="s">
        <v>227</v>
      </c>
      <c r="X879" s="3" t="s">
        <v>119</v>
      </c>
      <c r="Y879" s="3" t="s">
        <v>70</v>
      </c>
      <c r="Z879" s="3" t="s">
        <v>37</v>
      </c>
      <c r="AA879" s="8">
        <f>Table1[[#This Row],[2022 AV (BOR final)]]-Table1[[#This Row],[2021 AV (BOR final)]]</f>
        <v>-25090</v>
      </c>
      <c r="AB879" s="8">
        <f>Table1[[#This Row],[2023 AV (BOR final)]]-Table1[[#This Row],[2022 AV (BOR final)]]</f>
        <v>-10772</v>
      </c>
      <c r="AC879" s="8">
        <f>Table1[[#This Row],[2022 Tax Bill]]-Table1[[#This Row],[2021 Tax Bill]]</f>
        <v>-4846.0599999999995</v>
      </c>
      <c r="AD879" s="3">
        <f>COUNTIF(D:D,Table1[[#This Row],[Project Name]])</f>
        <v>25</v>
      </c>
      <c r="AE879" s="2">
        <f>IF(Table1[[#This Row],[Year Accepted]]=2022,Table1[[#This Row],[2021 AV (BOR final)]],Table1[[#This Row],[2022 AV (BOR final)]])</f>
        <v>71703</v>
      </c>
      <c r="AF879" s="2">
        <f>IF(Table1[[#This Row],[Year Accepted]]=2022,Table1[[#This Row],[2022 AV (BOR final)]],Table1[[#This Row],[2023 AV (BOR final)]])</f>
        <v>46613</v>
      </c>
      <c r="AG879" s="2">
        <f>IF(Table1[[#This Row],[Year Accepted]]=2022,Table1[[#This Row],[2021 Tax Bill]],Table1[[#This Row],[2022 Tax Bill]])</f>
        <v>14466.21</v>
      </c>
      <c r="AH879" s="2">
        <f>IF(Table1[[#This Row],[Year Accepted]]=2022,Table1[[#This Row],[2022 Tax Bill]],Table1[[#This Row],[2023 Tax Bill]])</f>
        <v>9620.15</v>
      </c>
    </row>
    <row r="880" spans="1:34" x14ac:dyDescent="0.25">
      <c r="A880" s="3" t="s">
        <v>25</v>
      </c>
      <c r="B880" s="3" t="s">
        <v>71</v>
      </c>
      <c r="C880" s="3" t="s">
        <v>39</v>
      </c>
      <c r="D880" s="3" t="s">
        <v>223</v>
      </c>
      <c r="E880" s="3" t="s">
        <v>3010</v>
      </c>
      <c r="F880" s="3" t="s">
        <v>3011</v>
      </c>
      <c r="G880" s="3">
        <v>2022</v>
      </c>
      <c r="H880" s="3">
        <v>2021</v>
      </c>
      <c r="I880" s="4">
        <v>416605</v>
      </c>
      <c r="J880" s="3" t="s">
        <v>247</v>
      </c>
      <c r="K880" s="4">
        <v>84050.66</v>
      </c>
      <c r="L880" s="4">
        <v>270793</v>
      </c>
      <c r="M880" s="3" t="s">
        <v>247</v>
      </c>
      <c r="N880" s="4">
        <v>55887.3</v>
      </c>
      <c r="O880" s="4">
        <v>270793</v>
      </c>
      <c r="P880" s="3" t="s">
        <v>247</v>
      </c>
      <c r="Q880" s="4">
        <v>57330.7</v>
      </c>
      <c r="R880" s="3">
        <v>-87.710586174615997</v>
      </c>
      <c r="S880" s="3">
        <v>41.883143428195901</v>
      </c>
      <c r="T880" s="3" t="s">
        <v>3012</v>
      </c>
      <c r="U880" s="3" t="s">
        <v>33</v>
      </c>
      <c r="V880" s="3" t="s">
        <v>45</v>
      </c>
      <c r="W880" s="3" t="s">
        <v>227</v>
      </c>
      <c r="X880" s="3" t="s">
        <v>119</v>
      </c>
      <c r="Y880" s="3" t="s">
        <v>70</v>
      </c>
      <c r="Z880" s="3" t="s">
        <v>37</v>
      </c>
      <c r="AA880" s="8">
        <f>Table1[[#This Row],[2022 AV (BOR final)]]-Table1[[#This Row],[2021 AV (BOR final)]]</f>
        <v>-145812</v>
      </c>
      <c r="AB880" s="8">
        <f>Table1[[#This Row],[2023 AV (BOR final)]]-Table1[[#This Row],[2022 AV (BOR final)]]</f>
        <v>0</v>
      </c>
      <c r="AC880" s="8">
        <f>Table1[[#This Row],[2022 Tax Bill]]-Table1[[#This Row],[2021 Tax Bill]]</f>
        <v>-28163.360000000001</v>
      </c>
      <c r="AD880" s="3">
        <f>COUNTIF(D:D,Table1[[#This Row],[Project Name]])</f>
        <v>25</v>
      </c>
      <c r="AE880" s="2">
        <f>IF(Table1[[#This Row],[Year Accepted]]=2022,Table1[[#This Row],[2021 AV (BOR final)]],Table1[[#This Row],[2022 AV (BOR final)]])</f>
        <v>416605</v>
      </c>
      <c r="AF880" s="2">
        <f>IF(Table1[[#This Row],[Year Accepted]]=2022,Table1[[#This Row],[2022 AV (BOR final)]],Table1[[#This Row],[2023 AV (BOR final)]])</f>
        <v>270793</v>
      </c>
      <c r="AG880" s="2">
        <f>IF(Table1[[#This Row],[Year Accepted]]=2022,Table1[[#This Row],[2021 Tax Bill]],Table1[[#This Row],[2022 Tax Bill]])</f>
        <v>84050.66</v>
      </c>
      <c r="AH880" s="2">
        <f>IF(Table1[[#This Row],[Year Accepted]]=2022,Table1[[#This Row],[2022 Tax Bill]],Table1[[#This Row],[2023 Tax Bill]])</f>
        <v>55887.3</v>
      </c>
    </row>
    <row r="881" spans="1:34" x14ac:dyDescent="0.25">
      <c r="A881" s="3" t="s">
        <v>25</v>
      </c>
      <c r="B881" s="3" t="s">
        <v>71</v>
      </c>
      <c r="C881" s="3" t="s">
        <v>39</v>
      </c>
      <c r="D881" s="3" t="s">
        <v>223</v>
      </c>
      <c r="E881" s="3" t="s">
        <v>1016</v>
      </c>
      <c r="F881" s="3" t="s">
        <v>1017</v>
      </c>
      <c r="G881" s="3">
        <v>2022</v>
      </c>
      <c r="H881" s="3">
        <v>2021</v>
      </c>
      <c r="I881" s="4">
        <v>51674</v>
      </c>
      <c r="J881" s="3" t="s">
        <v>247</v>
      </c>
      <c r="K881" s="4">
        <v>10425.33</v>
      </c>
      <c r="L881" s="4">
        <v>33587</v>
      </c>
      <c r="M881" s="3" t="s">
        <v>247</v>
      </c>
      <c r="N881" s="4">
        <v>6931.8</v>
      </c>
      <c r="O881" s="4">
        <v>33587</v>
      </c>
      <c r="P881" s="3" t="s">
        <v>247</v>
      </c>
      <c r="Q881" s="4">
        <v>7110.81</v>
      </c>
      <c r="R881" s="3">
        <v>-87.710325717234099</v>
      </c>
      <c r="S881" s="3">
        <v>41.883359027007003</v>
      </c>
      <c r="T881" s="3" t="s">
        <v>1018</v>
      </c>
      <c r="U881" s="3" t="s">
        <v>33</v>
      </c>
      <c r="V881" s="3" t="s">
        <v>45</v>
      </c>
      <c r="W881" s="3" t="s">
        <v>227</v>
      </c>
      <c r="X881" s="3" t="s">
        <v>119</v>
      </c>
      <c r="Y881" s="3" t="s">
        <v>70</v>
      </c>
      <c r="Z881" s="3" t="s">
        <v>37</v>
      </c>
      <c r="AA881" s="8">
        <f>Table1[[#This Row],[2022 AV (BOR final)]]-Table1[[#This Row],[2021 AV (BOR final)]]</f>
        <v>-18087</v>
      </c>
      <c r="AB881" s="8">
        <f>Table1[[#This Row],[2023 AV (BOR final)]]-Table1[[#This Row],[2022 AV (BOR final)]]</f>
        <v>0</v>
      </c>
      <c r="AC881" s="8">
        <f>Table1[[#This Row],[2022 Tax Bill]]-Table1[[#This Row],[2021 Tax Bill]]</f>
        <v>-3493.5299999999997</v>
      </c>
      <c r="AD881" s="3">
        <f>COUNTIF(D:D,Table1[[#This Row],[Project Name]])</f>
        <v>25</v>
      </c>
      <c r="AE881" s="2">
        <f>IF(Table1[[#This Row],[Year Accepted]]=2022,Table1[[#This Row],[2021 AV (BOR final)]],Table1[[#This Row],[2022 AV (BOR final)]])</f>
        <v>51674</v>
      </c>
      <c r="AF881" s="2">
        <f>IF(Table1[[#This Row],[Year Accepted]]=2022,Table1[[#This Row],[2022 AV (BOR final)]],Table1[[#This Row],[2023 AV (BOR final)]])</f>
        <v>33587</v>
      </c>
      <c r="AG881" s="2">
        <f>IF(Table1[[#This Row],[Year Accepted]]=2022,Table1[[#This Row],[2021 Tax Bill]],Table1[[#This Row],[2022 Tax Bill]])</f>
        <v>10425.33</v>
      </c>
      <c r="AH881" s="2">
        <f>IF(Table1[[#This Row],[Year Accepted]]=2022,Table1[[#This Row],[2022 Tax Bill]],Table1[[#This Row],[2023 Tax Bill]])</f>
        <v>6931.8</v>
      </c>
    </row>
    <row r="882" spans="1:34" x14ac:dyDescent="0.25">
      <c r="A882" s="3" t="s">
        <v>25</v>
      </c>
      <c r="B882" s="3" t="s">
        <v>71</v>
      </c>
      <c r="C882" s="3" t="s">
        <v>39</v>
      </c>
      <c r="D882" s="3" t="s">
        <v>223</v>
      </c>
      <c r="E882" s="3" t="s">
        <v>5054</v>
      </c>
      <c r="F882" s="3" t="s">
        <v>5055</v>
      </c>
      <c r="G882" s="3">
        <v>2022</v>
      </c>
      <c r="H882" s="3">
        <v>2021</v>
      </c>
      <c r="I882" s="4">
        <v>5468</v>
      </c>
      <c r="J882" s="3" t="s">
        <v>43</v>
      </c>
      <c r="K882" s="4">
        <v>1103.19</v>
      </c>
      <c r="L882" s="4">
        <v>3555</v>
      </c>
      <c r="M882" s="3" t="s">
        <v>43</v>
      </c>
      <c r="N882" s="4">
        <v>733.71</v>
      </c>
      <c r="O882" s="4">
        <v>3555</v>
      </c>
      <c r="P882" s="3" t="s">
        <v>43</v>
      </c>
      <c r="Q882" s="4">
        <v>752.65</v>
      </c>
      <c r="R882" s="3">
        <v>-87.710094933827406</v>
      </c>
      <c r="S882" s="3">
        <v>41.883320827592499</v>
      </c>
      <c r="T882" s="3" t="s">
        <v>5056</v>
      </c>
      <c r="U882" s="3" t="s">
        <v>33</v>
      </c>
      <c r="V882" s="3" t="s">
        <v>45</v>
      </c>
      <c r="W882" s="3" t="s">
        <v>227</v>
      </c>
      <c r="X882" s="3" t="s">
        <v>119</v>
      </c>
      <c r="Y882" s="3" t="s">
        <v>70</v>
      </c>
      <c r="Z882" s="3" t="s">
        <v>37</v>
      </c>
      <c r="AA882" s="8">
        <f>Table1[[#This Row],[2022 AV (BOR final)]]-Table1[[#This Row],[2021 AV (BOR final)]]</f>
        <v>-1913</v>
      </c>
      <c r="AB882" s="8">
        <f>Table1[[#This Row],[2023 AV (BOR final)]]-Table1[[#This Row],[2022 AV (BOR final)]]</f>
        <v>0</v>
      </c>
      <c r="AC882" s="8">
        <f>Table1[[#This Row],[2022 Tax Bill]]-Table1[[#This Row],[2021 Tax Bill]]</f>
        <v>-369.48</v>
      </c>
      <c r="AD882" s="3">
        <f>COUNTIF(D:D,Table1[[#This Row],[Project Name]])</f>
        <v>25</v>
      </c>
      <c r="AE882" s="2">
        <f>IF(Table1[[#This Row],[Year Accepted]]=2022,Table1[[#This Row],[2021 AV (BOR final)]],Table1[[#This Row],[2022 AV (BOR final)]])</f>
        <v>5468</v>
      </c>
      <c r="AF882" s="2">
        <f>IF(Table1[[#This Row],[Year Accepted]]=2022,Table1[[#This Row],[2022 AV (BOR final)]],Table1[[#This Row],[2023 AV (BOR final)]])</f>
        <v>3555</v>
      </c>
      <c r="AG882" s="2">
        <f>IF(Table1[[#This Row],[Year Accepted]]=2022,Table1[[#This Row],[2021 Tax Bill]],Table1[[#This Row],[2022 Tax Bill]])</f>
        <v>1103.19</v>
      </c>
      <c r="AH882" s="2">
        <f>IF(Table1[[#This Row],[Year Accepted]]=2022,Table1[[#This Row],[2022 Tax Bill]],Table1[[#This Row],[2023 Tax Bill]])</f>
        <v>733.71</v>
      </c>
    </row>
    <row r="883" spans="1:34" x14ac:dyDescent="0.25">
      <c r="A883" s="3" t="s">
        <v>25</v>
      </c>
      <c r="B883" s="3" t="s">
        <v>71</v>
      </c>
      <c r="C883" s="3" t="s">
        <v>39</v>
      </c>
      <c r="D883" s="3" t="s">
        <v>223</v>
      </c>
      <c r="E883" s="3" t="s">
        <v>1536</v>
      </c>
      <c r="F883" s="3" t="s">
        <v>1537</v>
      </c>
      <c r="G883" s="3">
        <v>2022</v>
      </c>
      <c r="H883" s="3">
        <v>2021</v>
      </c>
      <c r="I883" s="4">
        <v>3633</v>
      </c>
      <c r="J883" s="3" t="s">
        <v>269</v>
      </c>
      <c r="K883" s="4">
        <v>732.98</v>
      </c>
      <c r="L883" s="4">
        <v>2362</v>
      </c>
      <c r="M883" s="3" t="s">
        <v>269</v>
      </c>
      <c r="N883" s="4">
        <v>487.49</v>
      </c>
      <c r="O883" s="4">
        <v>2362</v>
      </c>
      <c r="P883" s="3" t="s">
        <v>269</v>
      </c>
      <c r="Q883" s="4">
        <v>500.1</v>
      </c>
      <c r="R883" s="3">
        <v>-87.709890114144997</v>
      </c>
      <c r="S883" s="3">
        <v>41.883329479112803</v>
      </c>
      <c r="T883" s="3" t="s">
        <v>1538</v>
      </c>
      <c r="U883" s="3" t="s">
        <v>33</v>
      </c>
      <c r="V883" s="3" t="s">
        <v>45</v>
      </c>
      <c r="W883" s="3" t="s">
        <v>227</v>
      </c>
      <c r="X883" s="3" t="s">
        <v>119</v>
      </c>
      <c r="Y883" s="3" t="s">
        <v>70</v>
      </c>
      <c r="Z883" s="3" t="s">
        <v>37</v>
      </c>
      <c r="AA883" s="8">
        <f>Table1[[#This Row],[2022 AV (BOR final)]]-Table1[[#This Row],[2021 AV (BOR final)]]</f>
        <v>-1271</v>
      </c>
      <c r="AB883" s="8">
        <f>Table1[[#This Row],[2023 AV (BOR final)]]-Table1[[#This Row],[2022 AV (BOR final)]]</f>
        <v>0</v>
      </c>
      <c r="AC883" s="8">
        <f>Table1[[#This Row],[2022 Tax Bill]]-Table1[[#This Row],[2021 Tax Bill]]</f>
        <v>-245.49</v>
      </c>
      <c r="AD883" s="3">
        <f>COUNTIF(D:D,Table1[[#This Row],[Project Name]])</f>
        <v>25</v>
      </c>
      <c r="AE883" s="2">
        <f>IF(Table1[[#This Row],[Year Accepted]]=2022,Table1[[#This Row],[2021 AV (BOR final)]],Table1[[#This Row],[2022 AV (BOR final)]])</f>
        <v>3633</v>
      </c>
      <c r="AF883" s="2">
        <f>IF(Table1[[#This Row],[Year Accepted]]=2022,Table1[[#This Row],[2022 AV (BOR final)]],Table1[[#This Row],[2023 AV (BOR final)]])</f>
        <v>2362</v>
      </c>
      <c r="AG883" s="2">
        <f>IF(Table1[[#This Row],[Year Accepted]]=2022,Table1[[#This Row],[2021 Tax Bill]],Table1[[#This Row],[2022 Tax Bill]])</f>
        <v>732.98</v>
      </c>
      <c r="AH883" s="2">
        <f>IF(Table1[[#This Row],[Year Accepted]]=2022,Table1[[#This Row],[2022 Tax Bill]],Table1[[#This Row],[2023 Tax Bill]])</f>
        <v>487.49</v>
      </c>
    </row>
    <row r="884" spans="1:34" x14ac:dyDescent="0.25">
      <c r="A884" s="3" t="s">
        <v>25</v>
      </c>
      <c r="B884" s="3" t="s">
        <v>71</v>
      </c>
      <c r="C884" s="3" t="s">
        <v>39</v>
      </c>
      <c r="D884" s="3" t="s">
        <v>223</v>
      </c>
      <c r="E884" s="3" t="s">
        <v>3975</v>
      </c>
      <c r="F884" s="3" t="s">
        <v>3976</v>
      </c>
      <c r="G884" s="3">
        <v>2022</v>
      </c>
      <c r="H884" s="3">
        <v>2021</v>
      </c>
      <c r="I884" s="4">
        <v>24234</v>
      </c>
      <c r="J884" s="3" t="s">
        <v>61</v>
      </c>
      <c r="K884" s="4">
        <v>4889.21</v>
      </c>
      <c r="L884" s="4">
        <v>15751</v>
      </c>
      <c r="M884" s="3" t="s">
        <v>61</v>
      </c>
      <c r="N884" s="4">
        <v>3250.74</v>
      </c>
      <c r="O884" s="4">
        <v>15751</v>
      </c>
      <c r="P884" s="3" t="s">
        <v>61</v>
      </c>
      <c r="Q884" s="4">
        <v>3334.73</v>
      </c>
      <c r="R884" s="3">
        <v>-87.709797727882901</v>
      </c>
      <c r="S884" s="3">
        <v>41.883333917729303</v>
      </c>
      <c r="T884" s="3" t="s">
        <v>3977</v>
      </c>
      <c r="U884" s="3" t="s">
        <v>33</v>
      </c>
      <c r="V884" s="3" t="s">
        <v>45</v>
      </c>
      <c r="W884" s="3" t="s">
        <v>227</v>
      </c>
      <c r="X884" s="3" t="s">
        <v>119</v>
      </c>
      <c r="Y884" s="3" t="s">
        <v>70</v>
      </c>
      <c r="Z884" s="3" t="s">
        <v>37</v>
      </c>
      <c r="AA884" s="8">
        <f>Table1[[#This Row],[2022 AV (BOR final)]]-Table1[[#This Row],[2021 AV (BOR final)]]</f>
        <v>-8483</v>
      </c>
      <c r="AB884" s="8">
        <f>Table1[[#This Row],[2023 AV (BOR final)]]-Table1[[#This Row],[2022 AV (BOR final)]]</f>
        <v>0</v>
      </c>
      <c r="AC884" s="8">
        <f>Table1[[#This Row],[2022 Tax Bill]]-Table1[[#This Row],[2021 Tax Bill]]</f>
        <v>-1638.4700000000003</v>
      </c>
      <c r="AD884" s="3">
        <f>COUNTIF(D:D,Table1[[#This Row],[Project Name]])</f>
        <v>25</v>
      </c>
      <c r="AE884" s="2">
        <f>IF(Table1[[#This Row],[Year Accepted]]=2022,Table1[[#This Row],[2021 AV (BOR final)]],Table1[[#This Row],[2022 AV (BOR final)]])</f>
        <v>24234</v>
      </c>
      <c r="AF884" s="2">
        <f>IF(Table1[[#This Row],[Year Accepted]]=2022,Table1[[#This Row],[2022 AV (BOR final)]],Table1[[#This Row],[2023 AV (BOR final)]])</f>
        <v>15751</v>
      </c>
      <c r="AG884" s="2">
        <f>IF(Table1[[#This Row],[Year Accepted]]=2022,Table1[[#This Row],[2021 Tax Bill]],Table1[[#This Row],[2022 Tax Bill]])</f>
        <v>4889.21</v>
      </c>
      <c r="AH884" s="2">
        <f>IF(Table1[[#This Row],[Year Accepted]]=2022,Table1[[#This Row],[2022 Tax Bill]],Table1[[#This Row],[2023 Tax Bill]])</f>
        <v>3250.74</v>
      </c>
    </row>
    <row r="885" spans="1:34" x14ac:dyDescent="0.25">
      <c r="A885" s="3" t="s">
        <v>25</v>
      </c>
      <c r="B885" s="3" t="s">
        <v>71</v>
      </c>
      <c r="C885" s="3" t="s">
        <v>39</v>
      </c>
      <c r="D885" s="3" t="s">
        <v>223</v>
      </c>
      <c r="E885" s="3" t="s">
        <v>4765</v>
      </c>
      <c r="F885" s="3" t="s">
        <v>4766</v>
      </c>
      <c r="G885" s="3">
        <v>2022</v>
      </c>
      <c r="H885" s="3">
        <v>2021</v>
      </c>
      <c r="I885" s="4">
        <v>24470</v>
      </c>
      <c r="J885" s="3" t="s">
        <v>61</v>
      </c>
      <c r="K885" s="4">
        <v>4936.8500000000004</v>
      </c>
      <c r="L885" s="4">
        <v>15907</v>
      </c>
      <c r="M885" s="3" t="s">
        <v>61</v>
      </c>
      <c r="N885" s="4">
        <v>3282.93</v>
      </c>
      <c r="O885" s="4">
        <v>15907</v>
      </c>
      <c r="P885" s="3" t="s">
        <v>61</v>
      </c>
      <c r="Q885" s="4">
        <v>3367.72</v>
      </c>
      <c r="R885" s="3">
        <v>-87.709709618486897</v>
      </c>
      <c r="S885" s="3">
        <v>41.883334933594099</v>
      </c>
      <c r="T885" s="3" t="s">
        <v>4767</v>
      </c>
      <c r="U885" s="3" t="s">
        <v>33</v>
      </c>
      <c r="V885" s="3" t="s">
        <v>45</v>
      </c>
      <c r="W885" s="3" t="s">
        <v>227</v>
      </c>
      <c r="X885" s="3" t="s">
        <v>119</v>
      </c>
      <c r="Y885" s="3" t="s">
        <v>70</v>
      </c>
      <c r="Z885" s="3" t="s">
        <v>37</v>
      </c>
      <c r="AA885" s="8">
        <f>Table1[[#This Row],[2022 AV (BOR final)]]-Table1[[#This Row],[2021 AV (BOR final)]]</f>
        <v>-8563</v>
      </c>
      <c r="AB885" s="8">
        <f>Table1[[#This Row],[2023 AV (BOR final)]]-Table1[[#This Row],[2022 AV (BOR final)]]</f>
        <v>0</v>
      </c>
      <c r="AC885" s="8">
        <f>Table1[[#This Row],[2022 Tax Bill]]-Table1[[#This Row],[2021 Tax Bill]]</f>
        <v>-1653.9200000000005</v>
      </c>
      <c r="AD885" s="3">
        <f>COUNTIF(D:D,Table1[[#This Row],[Project Name]])</f>
        <v>25</v>
      </c>
      <c r="AE885" s="2">
        <f>IF(Table1[[#This Row],[Year Accepted]]=2022,Table1[[#This Row],[2021 AV (BOR final)]],Table1[[#This Row],[2022 AV (BOR final)]])</f>
        <v>24470</v>
      </c>
      <c r="AF885" s="2">
        <f>IF(Table1[[#This Row],[Year Accepted]]=2022,Table1[[#This Row],[2022 AV (BOR final)]],Table1[[#This Row],[2023 AV (BOR final)]])</f>
        <v>15907</v>
      </c>
      <c r="AG885" s="2">
        <f>IF(Table1[[#This Row],[Year Accepted]]=2022,Table1[[#This Row],[2021 Tax Bill]],Table1[[#This Row],[2022 Tax Bill]])</f>
        <v>4936.8500000000004</v>
      </c>
      <c r="AH885" s="2">
        <f>IF(Table1[[#This Row],[Year Accepted]]=2022,Table1[[#This Row],[2022 Tax Bill]],Table1[[#This Row],[2023 Tax Bill]])</f>
        <v>3282.93</v>
      </c>
    </row>
    <row r="886" spans="1:34" x14ac:dyDescent="0.25">
      <c r="A886" s="3" t="s">
        <v>25</v>
      </c>
      <c r="B886" s="3" t="s">
        <v>71</v>
      </c>
      <c r="C886" s="3" t="s">
        <v>39</v>
      </c>
      <c r="D886" s="3" t="s">
        <v>223</v>
      </c>
      <c r="E886" s="3" t="s">
        <v>2882</v>
      </c>
      <c r="F886" s="3" t="s">
        <v>2883</v>
      </c>
      <c r="G886" s="3">
        <v>2022</v>
      </c>
      <c r="H886" s="3">
        <v>2021</v>
      </c>
      <c r="I886" s="4">
        <v>21579</v>
      </c>
      <c r="J886" s="3" t="s">
        <v>61</v>
      </c>
      <c r="K886" s="4">
        <v>4353.58</v>
      </c>
      <c r="L886" s="4">
        <v>14027</v>
      </c>
      <c r="M886" s="3" t="s">
        <v>61</v>
      </c>
      <c r="N886" s="4">
        <v>2894.97</v>
      </c>
      <c r="O886" s="4">
        <v>1954</v>
      </c>
      <c r="P886" s="3" t="s">
        <v>269</v>
      </c>
      <c r="Q886" s="4">
        <v>413.7</v>
      </c>
      <c r="R886" s="3">
        <v>-87.709617821122094</v>
      </c>
      <c r="S886" s="3">
        <v>41.883336032070702</v>
      </c>
      <c r="T886" s="3" t="s">
        <v>2884</v>
      </c>
      <c r="U886" s="3" t="s">
        <v>33</v>
      </c>
      <c r="V886" s="3" t="s">
        <v>45</v>
      </c>
      <c r="W886" s="3" t="s">
        <v>227</v>
      </c>
      <c r="X886" s="3" t="s">
        <v>119</v>
      </c>
      <c r="Y886" s="3" t="s">
        <v>70</v>
      </c>
      <c r="Z886" s="3" t="s">
        <v>37</v>
      </c>
      <c r="AA886" s="8">
        <f>Table1[[#This Row],[2022 AV (BOR final)]]-Table1[[#This Row],[2021 AV (BOR final)]]</f>
        <v>-7552</v>
      </c>
      <c r="AB886" s="8">
        <f>Table1[[#This Row],[2023 AV (BOR final)]]-Table1[[#This Row],[2022 AV (BOR final)]]</f>
        <v>-12073</v>
      </c>
      <c r="AC886" s="8">
        <f>Table1[[#This Row],[2022 Tax Bill]]-Table1[[#This Row],[2021 Tax Bill]]</f>
        <v>-1458.6100000000001</v>
      </c>
      <c r="AD886" s="3">
        <f>COUNTIF(D:D,Table1[[#This Row],[Project Name]])</f>
        <v>25</v>
      </c>
      <c r="AE886" s="2">
        <f>IF(Table1[[#This Row],[Year Accepted]]=2022,Table1[[#This Row],[2021 AV (BOR final)]],Table1[[#This Row],[2022 AV (BOR final)]])</f>
        <v>21579</v>
      </c>
      <c r="AF886" s="2">
        <f>IF(Table1[[#This Row],[Year Accepted]]=2022,Table1[[#This Row],[2022 AV (BOR final)]],Table1[[#This Row],[2023 AV (BOR final)]])</f>
        <v>14027</v>
      </c>
      <c r="AG886" s="2">
        <f>IF(Table1[[#This Row],[Year Accepted]]=2022,Table1[[#This Row],[2021 Tax Bill]],Table1[[#This Row],[2022 Tax Bill]])</f>
        <v>4353.58</v>
      </c>
      <c r="AH886" s="2">
        <f>IF(Table1[[#This Row],[Year Accepted]]=2022,Table1[[#This Row],[2022 Tax Bill]],Table1[[#This Row],[2023 Tax Bill]])</f>
        <v>2894.97</v>
      </c>
    </row>
    <row r="887" spans="1:34" x14ac:dyDescent="0.25">
      <c r="A887" s="3" t="s">
        <v>25</v>
      </c>
      <c r="B887" s="3" t="s">
        <v>71</v>
      </c>
      <c r="C887" s="3" t="s">
        <v>39</v>
      </c>
      <c r="D887" s="3" t="s">
        <v>223</v>
      </c>
      <c r="E887" s="3" t="s">
        <v>4883</v>
      </c>
      <c r="F887" s="3" t="s">
        <v>4884</v>
      </c>
      <c r="G887" s="3">
        <v>2022</v>
      </c>
      <c r="H887" s="3">
        <v>2021</v>
      </c>
      <c r="I887" s="4">
        <v>21579</v>
      </c>
      <c r="J887" s="3" t="s">
        <v>61</v>
      </c>
      <c r="K887" s="4">
        <v>4353.58</v>
      </c>
      <c r="L887" s="4">
        <v>14027</v>
      </c>
      <c r="M887" s="3" t="s">
        <v>61</v>
      </c>
      <c r="N887" s="4">
        <v>2894.97</v>
      </c>
      <c r="O887" s="4">
        <v>14575</v>
      </c>
      <c r="P887" s="3" t="s">
        <v>61</v>
      </c>
      <c r="Q887" s="4">
        <v>3085.76</v>
      </c>
      <c r="R887" s="3">
        <v>-87.709526038573799</v>
      </c>
      <c r="S887" s="3">
        <v>41.883337113331201</v>
      </c>
      <c r="T887" s="3" t="s">
        <v>4885</v>
      </c>
      <c r="U887" s="3" t="s">
        <v>33</v>
      </c>
      <c r="V887" s="3" t="s">
        <v>45</v>
      </c>
      <c r="W887" s="3" t="s">
        <v>227</v>
      </c>
      <c r="X887" s="3" t="s">
        <v>119</v>
      </c>
      <c r="Y887" s="3" t="s">
        <v>70</v>
      </c>
      <c r="Z887" s="3" t="s">
        <v>37</v>
      </c>
      <c r="AA887" s="8">
        <f>Table1[[#This Row],[2022 AV (BOR final)]]-Table1[[#This Row],[2021 AV (BOR final)]]</f>
        <v>-7552</v>
      </c>
      <c r="AB887" s="8">
        <f>Table1[[#This Row],[2023 AV (BOR final)]]-Table1[[#This Row],[2022 AV (BOR final)]]</f>
        <v>548</v>
      </c>
      <c r="AC887" s="8">
        <f>Table1[[#This Row],[2022 Tax Bill]]-Table1[[#This Row],[2021 Tax Bill]]</f>
        <v>-1458.6100000000001</v>
      </c>
      <c r="AD887" s="3">
        <f>COUNTIF(D:D,Table1[[#This Row],[Project Name]])</f>
        <v>25</v>
      </c>
      <c r="AE887" s="2">
        <f>IF(Table1[[#This Row],[Year Accepted]]=2022,Table1[[#This Row],[2021 AV (BOR final)]],Table1[[#This Row],[2022 AV (BOR final)]])</f>
        <v>21579</v>
      </c>
      <c r="AF887" s="2">
        <f>IF(Table1[[#This Row],[Year Accepted]]=2022,Table1[[#This Row],[2022 AV (BOR final)]],Table1[[#This Row],[2023 AV (BOR final)]])</f>
        <v>14027</v>
      </c>
      <c r="AG887" s="2">
        <f>IF(Table1[[#This Row],[Year Accepted]]=2022,Table1[[#This Row],[2021 Tax Bill]],Table1[[#This Row],[2022 Tax Bill]])</f>
        <v>4353.58</v>
      </c>
      <c r="AH887" s="2">
        <f>IF(Table1[[#This Row],[Year Accepted]]=2022,Table1[[#This Row],[2022 Tax Bill]],Table1[[#This Row],[2023 Tax Bill]])</f>
        <v>2894.97</v>
      </c>
    </row>
    <row r="888" spans="1:34" x14ac:dyDescent="0.25">
      <c r="A888" s="3" t="s">
        <v>25</v>
      </c>
      <c r="B888" s="3" t="s">
        <v>71</v>
      </c>
      <c r="C888" s="3" t="s">
        <v>39</v>
      </c>
      <c r="D888" s="3" t="s">
        <v>223</v>
      </c>
      <c r="E888" s="3" t="s">
        <v>4098</v>
      </c>
      <c r="F888" s="3" t="s">
        <v>4099</v>
      </c>
      <c r="G888" s="3">
        <v>2022</v>
      </c>
      <c r="H888" s="3">
        <v>2021</v>
      </c>
      <c r="I888" s="4">
        <v>35884</v>
      </c>
      <c r="J888" s="3" t="s">
        <v>61</v>
      </c>
      <c r="K888" s="4">
        <v>7239.66</v>
      </c>
      <c r="L888" s="4">
        <v>23327</v>
      </c>
      <c r="M888" s="3" t="s">
        <v>61</v>
      </c>
      <c r="N888" s="4">
        <v>4814.3100000000004</v>
      </c>
      <c r="O888" s="4">
        <v>10059</v>
      </c>
      <c r="P888" s="3" t="s">
        <v>61</v>
      </c>
      <c r="Q888" s="4">
        <v>2129.63</v>
      </c>
      <c r="R888" s="3">
        <v>-87.709388349165394</v>
      </c>
      <c r="S888" s="3">
        <v>41.8833387523296</v>
      </c>
      <c r="T888" s="3" t="s">
        <v>4100</v>
      </c>
      <c r="U888" s="3" t="s">
        <v>33</v>
      </c>
      <c r="V888" s="3" t="s">
        <v>45</v>
      </c>
      <c r="W888" s="3" t="s">
        <v>227</v>
      </c>
      <c r="X888" s="3" t="s">
        <v>119</v>
      </c>
      <c r="Y888" s="3" t="s">
        <v>70</v>
      </c>
      <c r="Z888" s="3" t="s">
        <v>37</v>
      </c>
      <c r="AA888" s="8">
        <f>Table1[[#This Row],[2022 AV (BOR final)]]-Table1[[#This Row],[2021 AV (BOR final)]]</f>
        <v>-12557</v>
      </c>
      <c r="AB888" s="8">
        <f>Table1[[#This Row],[2023 AV (BOR final)]]-Table1[[#This Row],[2022 AV (BOR final)]]</f>
        <v>-13268</v>
      </c>
      <c r="AC888" s="8">
        <f>Table1[[#This Row],[2022 Tax Bill]]-Table1[[#This Row],[2021 Tax Bill]]</f>
        <v>-2425.3499999999995</v>
      </c>
      <c r="AD888" s="3">
        <f>COUNTIF(D:D,Table1[[#This Row],[Project Name]])</f>
        <v>25</v>
      </c>
      <c r="AE888" s="2">
        <f>IF(Table1[[#This Row],[Year Accepted]]=2022,Table1[[#This Row],[2021 AV (BOR final)]],Table1[[#This Row],[2022 AV (BOR final)]])</f>
        <v>35884</v>
      </c>
      <c r="AF888" s="2">
        <f>IF(Table1[[#This Row],[Year Accepted]]=2022,Table1[[#This Row],[2022 AV (BOR final)]],Table1[[#This Row],[2023 AV (BOR final)]])</f>
        <v>23327</v>
      </c>
      <c r="AG888" s="2">
        <f>IF(Table1[[#This Row],[Year Accepted]]=2022,Table1[[#This Row],[2021 Tax Bill]],Table1[[#This Row],[2022 Tax Bill]])</f>
        <v>7239.66</v>
      </c>
      <c r="AH888" s="2">
        <f>IF(Table1[[#This Row],[Year Accepted]]=2022,Table1[[#This Row],[2022 Tax Bill]],Table1[[#This Row],[2023 Tax Bill]])</f>
        <v>4814.3100000000004</v>
      </c>
    </row>
    <row r="889" spans="1:34" x14ac:dyDescent="0.25">
      <c r="A889" s="3" t="s">
        <v>25</v>
      </c>
      <c r="B889" s="3" t="s">
        <v>71</v>
      </c>
      <c r="C889" s="3" t="s">
        <v>39</v>
      </c>
      <c r="D889" s="3" t="s">
        <v>223</v>
      </c>
      <c r="E889" s="3" t="s">
        <v>4004</v>
      </c>
      <c r="F889" s="3" t="s">
        <v>4005</v>
      </c>
      <c r="G889" s="3">
        <v>2022</v>
      </c>
      <c r="H889" s="3">
        <v>2021</v>
      </c>
      <c r="I889" s="4">
        <v>23240</v>
      </c>
      <c r="J889" s="3" t="s">
        <v>61</v>
      </c>
      <c r="K889" s="4">
        <v>4688.72</v>
      </c>
      <c r="L889" s="4">
        <v>15103</v>
      </c>
      <c r="M889" s="3" t="s">
        <v>61</v>
      </c>
      <c r="N889" s="4">
        <v>3117.04</v>
      </c>
      <c r="O889" s="4">
        <v>15103</v>
      </c>
      <c r="P889" s="3" t="s">
        <v>61</v>
      </c>
      <c r="Q889" s="4">
        <v>3197.51</v>
      </c>
      <c r="R889" s="3">
        <v>-87.709202859998001</v>
      </c>
      <c r="S889" s="3">
        <v>41.883340965273497</v>
      </c>
      <c r="T889" s="3" t="s">
        <v>4006</v>
      </c>
      <c r="U889" s="3" t="s">
        <v>33</v>
      </c>
      <c r="V889" s="3" t="s">
        <v>45</v>
      </c>
      <c r="W889" s="3" t="s">
        <v>227</v>
      </c>
      <c r="X889" s="3" t="s">
        <v>119</v>
      </c>
      <c r="Y889" s="3" t="s">
        <v>70</v>
      </c>
      <c r="Z889" s="3" t="s">
        <v>37</v>
      </c>
      <c r="AA889" s="8">
        <f>Table1[[#This Row],[2022 AV (BOR final)]]-Table1[[#This Row],[2021 AV (BOR final)]]</f>
        <v>-8137</v>
      </c>
      <c r="AB889" s="8">
        <f>Table1[[#This Row],[2023 AV (BOR final)]]-Table1[[#This Row],[2022 AV (BOR final)]]</f>
        <v>0</v>
      </c>
      <c r="AC889" s="8">
        <f>Table1[[#This Row],[2022 Tax Bill]]-Table1[[#This Row],[2021 Tax Bill]]</f>
        <v>-1571.6800000000003</v>
      </c>
      <c r="AD889" s="3">
        <f>COUNTIF(D:D,Table1[[#This Row],[Project Name]])</f>
        <v>25</v>
      </c>
      <c r="AE889" s="2">
        <f>IF(Table1[[#This Row],[Year Accepted]]=2022,Table1[[#This Row],[2021 AV (BOR final)]],Table1[[#This Row],[2022 AV (BOR final)]])</f>
        <v>23240</v>
      </c>
      <c r="AF889" s="2">
        <f>IF(Table1[[#This Row],[Year Accepted]]=2022,Table1[[#This Row],[2022 AV (BOR final)]],Table1[[#This Row],[2023 AV (BOR final)]])</f>
        <v>15103</v>
      </c>
      <c r="AG889" s="2">
        <f>IF(Table1[[#This Row],[Year Accepted]]=2022,Table1[[#This Row],[2021 Tax Bill]],Table1[[#This Row],[2022 Tax Bill]])</f>
        <v>4688.72</v>
      </c>
      <c r="AH889" s="2">
        <f>IF(Table1[[#This Row],[Year Accepted]]=2022,Table1[[#This Row],[2022 Tax Bill]],Table1[[#This Row],[2023 Tax Bill]])</f>
        <v>3117.04</v>
      </c>
    </row>
    <row r="890" spans="1:34" x14ac:dyDescent="0.25">
      <c r="A890" s="3" t="s">
        <v>25</v>
      </c>
      <c r="B890" s="3" t="s">
        <v>71</v>
      </c>
      <c r="C890" s="3" t="s">
        <v>39</v>
      </c>
      <c r="D890" s="3" t="s">
        <v>223</v>
      </c>
      <c r="E890" s="3" t="s">
        <v>224</v>
      </c>
      <c r="F890" s="3" t="s">
        <v>225</v>
      </c>
      <c r="G890" s="3">
        <v>2022</v>
      </c>
      <c r="H890" s="3">
        <v>2021</v>
      </c>
      <c r="I890" s="4">
        <v>21637</v>
      </c>
      <c r="J890" s="3" t="s">
        <v>61</v>
      </c>
      <c r="K890" s="4">
        <v>4365.2700000000004</v>
      </c>
      <c r="L890" s="4">
        <v>14061</v>
      </c>
      <c r="M890" s="3" t="s">
        <v>61</v>
      </c>
      <c r="N890" s="4">
        <v>2901.95</v>
      </c>
      <c r="O890" s="4">
        <v>24637</v>
      </c>
      <c r="P890" s="3" t="s">
        <v>61</v>
      </c>
      <c r="Q890" s="4">
        <v>5216.03</v>
      </c>
      <c r="R890" s="3">
        <v>-87.709013715302206</v>
      </c>
      <c r="S890" s="3">
        <v>41.883343182565497</v>
      </c>
      <c r="T890" s="3" t="s">
        <v>226</v>
      </c>
      <c r="U890" s="3" t="s">
        <v>33</v>
      </c>
      <c r="V890" s="3" t="s">
        <v>45</v>
      </c>
      <c r="W890" s="3" t="s">
        <v>227</v>
      </c>
      <c r="X890" s="3" t="s">
        <v>119</v>
      </c>
      <c r="Y890" s="3" t="s">
        <v>70</v>
      </c>
      <c r="Z890" s="3" t="s">
        <v>37</v>
      </c>
      <c r="AA890" s="8">
        <f>Table1[[#This Row],[2022 AV (BOR final)]]-Table1[[#This Row],[2021 AV (BOR final)]]</f>
        <v>-7576</v>
      </c>
      <c r="AB890" s="8">
        <f>Table1[[#This Row],[2023 AV (BOR final)]]-Table1[[#This Row],[2022 AV (BOR final)]]</f>
        <v>10576</v>
      </c>
      <c r="AC890" s="8">
        <f>Table1[[#This Row],[2022 Tax Bill]]-Table1[[#This Row],[2021 Tax Bill]]</f>
        <v>-1463.3200000000006</v>
      </c>
      <c r="AD890" s="3">
        <f>COUNTIF(D:D,Table1[[#This Row],[Project Name]])</f>
        <v>25</v>
      </c>
      <c r="AE890" s="2">
        <f>IF(Table1[[#This Row],[Year Accepted]]=2022,Table1[[#This Row],[2021 AV (BOR final)]],Table1[[#This Row],[2022 AV (BOR final)]])</f>
        <v>21637</v>
      </c>
      <c r="AF890" s="2">
        <f>IF(Table1[[#This Row],[Year Accepted]]=2022,Table1[[#This Row],[2022 AV (BOR final)]],Table1[[#This Row],[2023 AV (BOR final)]])</f>
        <v>14061</v>
      </c>
      <c r="AG890" s="2">
        <f>IF(Table1[[#This Row],[Year Accepted]]=2022,Table1[[#This Row],[2021 Tax Bill]],Table1[[#This Row],[2022 Tax Bill]])</f>
        <v>4365.2700000000004</v>
      </c>
      <c r="AH890" s="2">
        <f>IF(Table1[[#This Row],[Year Accepted]]=2022,Table1[[#This Row],[2022 Tax Bill]],Table1[[#This Row],[2023 Tax Bill]])</f>
        <v>2901.95</v>
      </c>
    </row>
    <row r="891" spans="1:34" x14ac:dyDescent="0.25">
      <c r="A891" s="3" t="s">
        <v>25</v>
      </c>
      <c r="B891" s="3" t="s">
        <v>71</v>
      </c>
      <c r="C891" s="3" t="s">
        <v>39</v>
      </c>
      <c r="D891" s="3" t="s">
        <v>223</v>
      </c>
      <c r="E891" s="3" t="s">
        <v>3315</v>
      </c>
      <c r="F891" s="3" t="s">
        <v>3316</v>
      </c>
      <c r="G891" s="3">
        <v>2022</v>
      </c>
      <c r="H891" s="3">
        <v>2021</v>
      </c>
      <c r="I891" s="4">
        <v>6331</v>
      </c>
      <c r="J891" s="3" t="s">
        <v>269</v>
      </c>
      <c r="K891" s="4">
        <v>1277.28</v>
      </c>
      <c r="L891" s="4">
        <v>4112</v>
      </c>
      <c r="M891" s="3" t="s">
        <v>269</v>
      </c>
      <c r="N891" s="4">
        <v>848.63</v>
      </c>
      <c r="O891" s="4">
        <v>4112</v>
      </c>
      <c r="P891" s="3" t="s">
        <v>269</v>
      </c>
      <c r="Q891" s="4">
        <v>870.57</v>
      </c>
      <c r="R891" s="3">
        <v>-87.708821853668795</v>
      </c>
      <c r="S891" s="3">
        <v>41.883345474657503</v>
      </c>
      <c r="T891" s="3" t="s">
        <v>3317</v>
      </c>
      <c r="U891" s="3" t="s">
        <v>33</v>
      </c>
      <c r="V891" s="3" t="s">
        <v>45</v>
      </c>
      <c r="W891" s="3" t="s">
        <v>227</v>
      </c>
      <c r="X891" s="3" t="s">
        <v>119</v>
      </c>
      <c r="Y891" s="3" t="s">
        <v>70</v>
      </c>
      <c r="Z891" s="3" t="s">
        <v>37</v>
      </c>
      <c r="AA891" s="8">
        <f>Table1[[#This Row],[2022 AV (BOR final)]]-Table1[[#This Row],[2021 AV (BOR final)]]</f>
        <v>-2219</v>
      </c>
      <c r="AB891" s="8">
        <f>Table1[[#This Row],[2023 AV (BOR final)]]-Table1[[#This Row],[2022 AV (BOR final)]]</f>
        <v>0</v>
      </c>
      <c r="AC891" s="8">
        <f>Table1[[#This Row],[2022 Tax Bill]]-Table1[[#This Row],[2021 Tax Bill]]</f>
        <v>-428.65</v>
      </c>
      <c r="AD891" s="3">
        <f>COUNTIF(D:D,Table1[[#This Row],[Project Name]])</f>
        <v>25</v>
      </c>
      <c r="AE891" s="2">
        <f>IF(Table1[[#This Row],[Year Accepted]]=2022,Table1[[#This Row],[2021 AV (BOR final)]],Table1[[#This Row],[2022 AV (BOR final)]])</f>
        <v>6331</v>
      </c>
      <c r="AF891" s="2">
        <f>IF(Table1[[#This Row],[Year Accepted]]=2022,Table1[[#This Row],[2022 AV (BOR final)]],Table1[[#This Row],[2023 AV (BOR final)]])</f>
        <v>4112</v>
      </c>
      <c r="AG891" s="2">
        <f>IF(Table1[[#This Row],[Year Accepted]]=2022,Table1[[#This Row],[2021 Tax Bill]],Table1[[#This Row],[2022 Tax Bill]])</f>
        <v>1277.28</v>
      </c>
      <c r="AH891" s="2">
        <f>IF(Table1[[#This Row],[Year Accepted]]=2022,Table1[[#This Row],[2022 Tax Bill]],Table1[[#This Row],[2023 Tax Bill]])</f>
        <v>848.63</v>
      </c>
    </row>
    <row r="892" spans="1:34" x14ac:dyDescent="0.25">
      <c r="A892" s="3" t="s">
        <v>25</v>
      </c>
      <c r="B892" s="3" t="s">
        <v>71</v>
      </c>
      <c r="C892" s="3" t="s">
        <v>39</v>
      </c>
      <c r="D892" s="3" t="s">
        <v>223</v>
      </c>
      <c r="E892" s="3" t="s">
        <v>4101</v>
      </c>
      <c r="F892" s="3" t="s">
        <v>4102</v>
      </c>
      <c r="G892" s="3">
        <v>2022</v>
      </c>
      <c r="H892" s="3">
        <v>2021</v>
      </c>
      <c r="I892" s="4">
        <v>46482</v>
      </c>
      <c r="J892" s="3" t="s">
        <v>61</v>
      </c>
      <c r="K892" s="4">
        <v>9377.84</v>
      </c>
      <c r="L892" s="4">
        <v>30219</v>
      </c>
      <c r="M892" s="3" t="s">
        <v>61</v>
      </c>
      <c r="N892" s="4">
        <v>6236.7</v>
      </c>
      <c r="O892" s="4">
        <v>30216</v>
      </c>
      <c r="P892" s="3" t="s">
        <v>61</v>
      </c>
      <c r="Q892" s="4">
        <v>6397.19</v>
      </c>
      <c r="R892" s="3">
        <v>-87.708418435102203</v>
      </c>
      <c r="S892" s="3">
        <v>41.883364831058202</v>
      </c>
      <c r="T892" s="3" t="s">
        <v>4103</v>
      </c>
      <c r="U892" s="3" t="s">
        <v>33</v>
      </c>
      <c r="V892" s="3" t="s">
        <v>45</v>
      </c>
      <c r="W892" s="3" t="s">
        <v>227</v>
      </c>
      <c r="X892" s="3" t="s">
        <v>119</v>
      </c>
      <c r="Y892" s="3" t="s">
        <v>70</v>
      </c>
      <c r="Z892" s="3" t="s">
        <v>37</v>
      </c>
      <c r="AA892" s="8">
        <f>Table1[[#This Row],[2022 AV (BOR final)]]-Table1[[#This Row],[2021 AV (BOR final)]]</f>
        <v>-16263</v>
      </c>
      <c r="AB892" s="8">
        <f>Table1[[#This Row],[2023 AV (BOR final)]]-Table1[[#This Row],[2022 AV (BOR final)]]</f>
        <v>-3</v>
      </c>
      <c r="AC892" s="8">
        <f>Table1[[#This Row],[2022 Tax Bill]]-Table1[[#This Row],[2021 Tax Bill]]</f>
        <v>-3141.1400000000003</v>
      </c>
      <c r="AD892" s="3">
        <f>COUNTIF(D:D,Table1[[#This Row],[Project Name]])</f>
        <v>25</v>
      </c>
      <c r="AE892" s="2">
        <f>IF(Table1[[#This Row],[Year Accepted]]=2022,Table1[[#This Row],[2021 AV (BOR final)]],Table1[[#This Row],[2022 AV (BOR final)]])</f>
        <v>46482</v>
      </c>
      <c r="AF892" s="2">
        <f>IF(Table1[[#This Row],[Year Accepted]]=2022,Table1[[#This Row],[2022 AV (BOR final)]],Table1[[#This Row],[2023 AV (BOR final)]])</f>
        <v>30219</v>
      </c>
      <c r="AG892" s="2">
        <f>IF(Table1[[#This Row],[Year Accepted]]=2022,Table1[[#This Row],[2021 Tax Bill]],Table1[[#This Row],[2022 Tax Bill]])</f>
        <v>9377.84</v>
      </c>
      <c r="AH892" s="2">
        <f>IF(Table1[[#This Row],[Year Accepted]]=2022,Table1[[#This Row],[2022 Tax Bill]],Table1[[#This Row],[2023 Tax Bill]])</f>
        <v>6236.7</v>
      </c>
    </row>
    <row r="893" spans="1:34" x14ac:dyDescent="0.25">
      <c r="A893" s="3" t="s">
        <v>25</v>
      </c>
      <c r="B893" s="3" t="s">
        <v>71</v>
      </c>
      <c r="C893" s="3" t="s">
        <v>39</v>
      </c>
      <c r="D893" s="3" t="s">
        <v>223</v>
      </c>
      <c r="E893" s="3" t="s">
        <v>3564</v>
      </c>
      <c r="F893" s="3" t="s">
        <v>3565</v>
      </c>
      <c r="G893" s="3">
        <v>2022</v>
      </c>
      <c r="H893" s="3">
        <v>2021</v>
      </c>
      <c r="I893" s="4">
        <v>33033</v>
      </c>
      <c r="J893" s="3" t="s">
        <v>61</v>
      </c>
      <c r="K893" s="4">
        <v>6664.44</v>
      </c>
      <c r="L893" s="4">
        <v>21469</v>
      </c>
      <c r="M893" s="3" t="s">
        <v>61</v>
      </c>
      <c r="N893" s="4">
        <v>4430.8599999999997</v>
      </c>
      <c r="O893" s="4">
        <v>24637</v>
      </c>
      <c r="P893" s="3" t="s">
        <v>61</v>
      </c>
      <c r="Q893" s="4">
        <v>5216.03</v>
      </c>
      <c r="R893" s="3">
        <v>-87.708013562203405</v>
      </c>
      <c r="S893" s="3">
        <v>41.883370984962198</v>
      </c>
      <c r="T893" s="3" t="s">
        <v>3566</v>
      </c>
      <c r="U893" s="3" t="s">
        <v>33</v>
      </c>
      <c r="V893" s="3" t="s">
        <v>45</v>
      </c>
      <c r="W893" s="3" t="s">
        <v>227</v>
      </c>
      <c r="X893" s="3" t="s">
        <v>119</v>
      </c>
      <c r="Y893" s="3" t="s">
        <v>70</v>
      </c>
      <c r="Z893" s="3" t="s">
        <v>37</v>
      </c>
      <c r="AA893" s="8">
        <f>Table1[[#This Row],[2022 AV (BOR final)]]-Table1[[#This Row],[2021 AV (BOR final)]]</f>
        <v>-11564</v>
      </c>
      <c r="AB893" s="8">
        <f>Table1[[#This Row],[2023 AV (BOR final)]]-Table1[[#This Row],[2022 AV (BOR final)]]</f>
        <v>3168</v>
      </c>
      <c r="AC893" s="8">
        <f>Table1[[#This Row],[2022 Tax Bill]]-Table1[[#This Row],[2021 Tax Bill]]</f>
        <v>-2233.58</v>
      </c>
      <c r="AD893" s="3">
        <f>COUNTIF(D:D,Table1[[#This Row],[Project Name]])</f>
        <v>25</v>
      </c>
      <c r="AE893" s="2">
        <f>IF(Table1[[#This Row],[Year Accepted]]=2022,Table1[[#This Row],[2021 AV (BOR final)]],Table1[[#This Row],[2022 AV (BOR final)]])</f>
        <v>33033</v>
      </c>
      <c r="AF893" s="2">
        <f>IF(Table1[[#This Row],[Year Accepted]]=2022,Table1[[#This Row],[2022 AV (BOR final)]],Table1[[#This Row],[2023 AV (BOR final)]])</f>
        <v>21469</v>
      </c>
      <c r="AG893" s="2">
        <f>IF(Table1[[#This Row],[Year Accepted]]=2022,Table1[[#This Row],[2021 Tax Bill]],Table1[[#This Row],[2022 Tax Bill]])</f>
        <v>6664.44</v>
      </c>
      <c r="AH893" s="2">
        <f>IF(Table1[[#This Row],[Year Accepted]]=2022,Table1[[#This Row],[2022 Tax Bill]],Table1[[#This Row],[2023 Tax Bill]])</f>
        <v>4430.8599999999997</v>
      </c>
    </row>
    <row r="894" spans="1:34" x14ac:dyDescent="0.25">
      <c r="A894" s="3" t="s">
        <v>25</v>
      </c>
      <c r="B894" s="3" t="s">
        <v>71</v>
      </c>
      <c r="C894" s="3" t="s">
        <v>39</v>
      </c>
      <c r="D894" s="3" t="s">
        <v>223</v>
      </c>
      <c r="E894" s="3" t="s">
        <v>1333</v>
      </c>
      <c r="F894" s="3" t="s">
        <v>1334</v>
      </c>
      <c r="G894" s="3">
        <v>2022</v>
      </c>
      <c r="H894" s="3">
        <v>2021</v>
      </c>
      <c r="I894" s="4">
        <v>16309</v>
      </c>
      <c r="J894" s="3" t="s">
        <v>61</v>
      </c>
      <c r="K894" s="4">
        <v>3290.36</v>
      </c>
      <c r="L894" s="4">
        <v>10599</v>
      </c>
      <c r="M894" s="3" t="s">
        <v>61</v>
      </c>
      <c r="N894" s="4">
        <v>2187.44</v>
      </c>
      <c r="O894" s="4">
        <v>8145</v>
      </c>
      <c r="P894" s="3" t="s">
        <v>61</v>
      </c>
      <c r="Q894" s="4">
        <v>1724.43</v>
      </c>
      <c r="R894" s="3">
        <v>-87.707875826686703</v>
      </c>
      <c r="S894" s="3">
        <v>41.8833725215596</v>
      </c>
      <c r="T894" s="3" t="s">
        <v>1335</v>
      </c>
      <c r="U894" s="3" t="s">
        <v>33</v>
      </c>
      <c r="V894" s="3" t="s">
        <v>45</v>
      </c>
      <c r="W894" s="3" t="s">
        <v>227</v>
      </c>
      <c r="X894" s="3" t="s">
        <v>119</v>
      </c>
      <c r="Y894" s="3" t="s">
        <v>70</v>
      </c>
      <c r="Z894" s="3" t="s">
        <v>37</v>
      </c>
      <c r="AA894" s="8">
        <f>Table1[[#This Row],[2022 AV (BOR final)]]-Table1[[#This Row],[2021 AV (BOR final)]]</f>
        <v>-5710</v>
      </c>
      <c r="AB894" s="8">
        <f>Table1[[#This Row],[2023 AV (BOR final)]]-Table1[[#This Row],[2022 AV (BOR final)]]</f>
        <v>-2454</v>
      </c>
      <c r="AC894" s="8">
        <f>Table1[[#This Row],[2022 Tax Bill]]-Table1[[#This Row],[2021 Tax Bill]]</f>
        <v>-1102.92</v>
      </c>
      <c r="AD894" s="3">
        <f>COUNTIF(D:D,Table1[[#This Row],[Project Name]])</f>
        <v>25</v>
      </c>
      <c r="AE894" s="2">
        <f>IF(Table1[[#This Row],[Year Accepted]]=2022,Table1[[#This Row],[2021 AV (BOR final)]],Table1[[#This Row],[2022 AV (BOR final)]])</f>
        <v>16309</v>
      </c>
      <c r="AF894" s="2">
        <f>IF(Table1[[#This Row],[Year Accepted]]=2022,Table1[[#This Row],[2022 AV (BOR final)]],Table1[[#This Row],[2023 AV (BOR final)]])</f>
        <v>10599</v>
      </c>
      <c r="AG894" s="2">
        <f>IF(Table1[[#This Row],[Year Accepted]]=2022,Table1[[#This Row],[2021 Tax Bill]],Table1[[#This Row],[2022 Tax Bill]])</f>
        <v>3290.36</v>
      </c>
      <c r="AH894" s="2">
        <f>IF(Table1[[#This Row],[Year Accepted]]=2022,Table1[[#This Row],[2022 Tax Bill]],Table1[[#This Row],[2023 Tax Bill]])</f>
        <v>2187.44</v>
      </c>
    </row>
    <row r="895" spans="1:34" x14ac:dyDescent="0.25">
      <c r="A895" s="3" t="s">
        <v>25</v>
      </c>
      <c r="B895" s="3" t="s">
        <v>71</v>
      </c>
      <c r="C895" s="3" t="s">
        <v>39</v>
      </c>
      <c r="D895" s="3" t="s">
        <v>223</v>
      </c>
      <c r="E895" s="3" t="s">
        <v>4706</v>
      </c>
      <c r="F895" s="3" t="s">
        <v>4707</v>
      </c>
      <c r="G895" s="3">
        <v>2022</v>
      </c>
      <c r="H895" s="3">
        <v>2021</v>
      </c>
      <c r="I895" s="4">
        <v>42998</v>
      </c>
      <c r="J895" s="3" t="s">
        <v>61</v>
      </c>
      <c r="K895" s="4">
        <v>8674.9</v>
      </c>
      <c r="L895" s="4">
        <v>27946</v>
      </c>
      <c r="M895" s="3" t="s">
        <v>61</v>
      </c>
      <c r="N895" s="4">
        <v>5767.63</v>
      </c>
      <c r="O895" s="4">
        <v>16485</v>
      </c>
      <c r="P895" s="3" t="s">
        <v>61</v>
      </c>
      <c r="Q895" s="4">
        <v>3490.13</v>
      </c>
      <c r="R895" s="3">
        <v>-87.707738092750901</v>
      </c>
      <c r="S895" s="3">
        <v>41.883374104349997</v>
      </c>
      <c r="T895" s="3" t="s">
        <v>4708</v>
      </c>
      <c r="U895" s="3" t="s">
        <v>33</v>
      </c>
      <c r="V895" s="3" t="s">
        <v>45</v>
      </c>
      <c r="W895" s="3" t="s">
        <v>227</v>
      </c>
      <c r="X895" s="3" t="s">
        <v>119</v>
      </c>
      <c r="Y895" s="3" t="s">
        <v>70</v>
      </c>
      <c r="Z895" s="3" t="s">
        <v>37</v>
      </c>
      <c r="AA895" s="8">
        <f>Table1[[#This Row],[2022 AV (BOR final)]]-Table1[[#This Row],[2021 AV (BOR final)]]</f>
        <v>-15052</v>
      </c>
      <c r="AB895" s="8">
        <f>Table1[[#This Row],[2023 AV (BOR final)]]-Table1[[#This Row],[2022 AV (BOR final)]]</f>
        <v>-11461</v>
      </c>
      <c r="AC895" s="8">
        <f>Table1[[#This Row],[2022 Tax Bill]]-Table1[[#This Row],[2021 Tax Bill]]</f>
        <v>-2907.2699999999995</v>
      </c>
      <c r="AD895" s="3">
        <f>COUNTIF(D:D,Table1[[#This Row],[Project Name]])</f>
        <v>25</v>
      </c>
      <c r="AE895" s="2">
        <f>IF(Table1[[#This Row],[Year Accepted]]=2022,Table1[[#This Row],[2021 AV (BOR final)]],Table1[[#This Row],[2022 AV (BOR final)]])</f>
        <v>42998</v>
      </c>
      <c r="AF895" s="2">
        <f>IF(Table1[[#This Row],[Year Accepted]]=2022,Table1[[#This Row],[2022 AV (BOR final)]],Table1[[#This Row],[2023 AV (BOR final)]])</f>
        <v>27946</v>
      </c>
      <c r="AG895" s="2">
        <f>IF(Table1[[#This Row],[Year Accepted]]=2022,Table1[[#This Row],[2021 Tax Bill]],Table1[[#This Row],[2022 Tax Bill]])</f>
        <v>8674.9</v>
      </c>
      <c r="AH895" s="2">
        <f>IF(Table1[[#This Row],[Year Accepted]]=2022,Table1[[#This Row],[2022 Tax Bill]],Table1[[#This Row],[2023 Tax Bill]])</f>
        <v>5767.63</v>
      </c>
    </row>
    <row r="896" spans="1:34" x14ac:dyDescent="0.25">
      <c r="A896" s="3" t="s">
        <v>25</v>
      </c>
      <c r="B896" s="3" t="s">
        <v>71</v>
      </c>
      <c r="C896" s="3" t="s">
        <v>39</v>
      </c>
      <c r="D896" s="3" t="s">
        <v>223</v>
      </c>
      <c r="E896" s="3" t="s">
        <v>526</v>
      </c>
      <c r="F896" s="3" t="s">
        <v>527</v>
      </c>
      <c r="G896" s="3">
        <v>2022</v>
      </c>
      <c r="H896" s="3">
        <v>2021</v>
      </c>
      <c r="I896" s="4">
        <v>1035</v>
      </c>
      <c r="J896" s="3" t="s">
        <v>269</v>
      </c>
      <c r="K896" s="4">
        <v>208.83</v>
      </c>
      <c r="L896" s="4">
        <v>672</v>
      </c>
      <c r="M896" s="3" t="s">
        <v>269</v>
      </c>
      <c r="N896" s="4">
        <v>138.71</v>
      </c>
      <c r="O896" s="4">
        <v>672</v>
      </c>
      <c r="P896" s="3" t="s">
        <v>269</v>
      </c>
      <c r="Q896" s="4">
        <v>142.28</v>
      </c>
      <c r="R896" s="3">
        <v>-87.707453051629301</v>
      </c>
      <c r="S896" s="3">
        <v>41.883376769749702</v>
      </c>
      <c r="T896" s="3" t="s">
        <v>528</v>
      </c>
      <c r="U896" s="3" t="s">
        <v>33</v>
      </c>
      <c r="V896" s="3" t="s">
        <v>45</v>
      </c>
      <c r="W896" s="3" t="s">
        <v>227</v>
      </c>
      <c r="X896" s="3" t="s">
        <v>119</v>
      </c>
      <c r="Y896" s="3" t="s">
        <v>70</v>
      </c>
      <c r="Z896" s="3" t="s">
        <v>37</v>
      </c>
      <c r="AA896" s="8">
        <f>Table1[[#This Row],[2022 AV (BOR final)]]-Table1[[#This Row],[2021 AV (BOR final)]]</f>
        <v>-363</v>
      </c>
      <c r="AB896" s="8">
        <f>Table1[[#This Row],[2023 AV (BOR final)]]-Table1[[#This Row],[2022 AV (BOR final)]]</f>
        <v>0</v>
      </c>
      <c r="AC896" s="8">
        <f>Table1[[#This Row],[2022 Tax Bill]]-Table1[[#This Row],[2021 Tax Bill]]</f>
        <v>-70.12</v>
      </c>
      <c r="AD896" s="3">
        <f>COUNTIF(D:D,Table1[[#This Row],[Project Name]])</f>
        <v>25</v>
      </c>
      <c r="AE896" s="2">
        <f>IF(Table1[[#This Row],[Year Accepted]]=2022,Table1[[#This Row],[2021 AV (BOR final)]],Table1[[#This Row],[2022 AV (BOR final)]])</f>
        <v>1035</v>
      </c>
      <c r="AF896" s="2">
        <f>IF(Table1[[#This Row],[Year Accepted]]=2022,Table1[[#This Row],[2022 AV (BOR final)]],Table1[[#This Row],[2023 AV (BOR final)]])</f>
        <v>672</v>
      </c>
      <c r="AG896" s="2">
        <f>IF(Table1[[#This Row],[Year Accepted]]=2022,Table1[[#This Row],[2021 Tax Bill]],Table1[[#This Row],[2022 Tax Bill]])</f>
        <v>208.83</v>
      </c>
      <c r="AH896" s="2">
        <f>IF(Table1[[#This Row],[Year Accepted]]=2022,Table1[[#This Row],[2022 Tax Bill]],Table1[[#This Row],[2023 Tax Bill]])</f>
        <v>138.71</v>
      </c>
    </row>
    <row r="897" spans="1:34" x14ac:dyDescent="0.25">
      <c r="A897" s="3" t="s">
        <v>25</v>
      </c>
      <c r="B897" s="3" t="s">
        <v>71</v>
      </c>
      <c r="C897" s="3" t="s">
        <v>39</v>
      </c>
      <c r="D897" s="3" t="s">
        <v>223</v>
      </c>
      <c r="E897" s="3" t="s">
        <v>5150</v>
      </c>
      <c r="F897" s="3" t="s">
        <v>5151</v>
      </c>
      <c r="G897" s="3">
        <v>2022</v>
      </c>
      <c r="H897" s="3">
        <v>2021</v>
      </c>
      <c r="I897" s="4">
        <v>3915</v>
      </c>
      <c r="J897" s="3" t="s">
        <v>269</v>
      </c>
      <c r="K897" s="4">
        <v>789.89</v>
      </c>
      <c r="L897" s="4">
        <v>2545</v>
      </c>
      <c r="M897" s="3" t="s">
        <v>269</v>
      </c>
      <c r="N897" s="4">
        <v>525.26</v>
      </c>
      <c r="O897" s="4">
        <v>2545</v>
      </c>
      <c r="P897" s="3" t="s">
        <v>269</v>
      </c>
      <c r="Q897" s="4">
        <v>538.78</v>
      </c>
      <c r="R897" s="3">
        <v>-87.710085810505902</v>
      </c>
      <c r="S897" s="3">
        <v>41.883023484528003</v>
      </c>
      <c r="T897" s="3" t="s">
        <v>5152</v>
      </c>
      <c r="U897" s="3" t="s">
        <v>33</v>
      </c>
      <c r="V897" s="3" t="s">
        <v>45</v>
      </c>
      <c r="W897" s="3" t="s">
        <v>227</v>
      </c>
      <c r="X897" s="3" t="s">
        <v>119</v>
      </c>
      <c r="Y897" s="3" t="s">
        <v>70</v>
      </c>
      <c r="Z897" s="3" t="s">
        <v>37</v>
      </c>
      <c r="AA897" s="8">
        <f>Table1[[#This Row],[2022 AV (BOR final)]]-Table1[[#This Row],[2021 AV (BOR final)]]</f>
        <v>-1370</v>
      </c>
      <c r="AB897" s="8">
        <f>Table1[[#This Row],[2023 AV (BOR final)]]-Table1[[#This Row],[2022 AV (BOR final)]]</f>
        <v>0</v>
      </c>
      <c r="AC897" s="8">
        <f>Table1[[#This Row],[2022 Tax Bill]]-Table1[[#This Row],[2021 Tax Bill]]</f>
        <v>-264.63</v>
      </c>
      <c r="AD897" s="3">
        <f>COUNTIF(D:D,Table1[[#This Row],[Project Name]])</f>
        <v>25</v>
      </c>
      <c r="AE897" s="2">
        <f>IF(Table1[[#This Row],[Year Accepted]]=2022,Table1[[#This Row],[2021 AV (BOR final)]],Table1[[#This Row],[2022 AV (BOR final)]])</f>
        <v>3915</v>
      </c>
      <c r="AF897" s="2">
        <f>IF(Table1[[#This Row],[Year Accepted]]=2022,Table1[[#This Row],[2022 AV (BOR final)]],Table1[[#This Row],[2023 AV (BOR final)]])</f>
        <v>2545</v>
      </c>
      <c r="AG897" s="2">
        <f>IF(Table1[[#This Row],[Year Accepted]]=2022,Table1[[#This Row],[2021 Tax Bill]],Table1[[#This Row],[2022 Tax Bill]])</f>
        <v>789.89</v>
      </c>
      <c r="AH897" s="2">
        <f>IF(Table1[[#This Row],[Year Accepted]]=2022,Table1[[#This Row],[2022 Tax Bill]],Table1[[#This Row],[2023 Tax Bill]])</f>
        <v>525.26</v>
      </c>
    </row>
    <row r="898" spans="1:34" x14ac:dyDescent="0.25">
      <c r="A898" s="3" t="s">
        <v>25</v>
      </c>
      <c r="B898" s="3" t="s">
        <v>71</v>
      </c>
      <c r="C898" s="3" t="s">
        <v>39</v>
      </c>
      <c r="D898" s="3" t="s">
        <v>223</v>
      </c>
      <c r="E898" s="3" t="s">
        <v>4377</v>
      </c>
      <c r="F898" s="3" t="s">
        <v>4378</v>
      </c>
      <c r="G898" s="3">
        <v>2022</v>
      </c>
      <c r="H898" s="3">
        <v>2021</v>
      </c>
      <c r="I898" s="4">
        <v>4136</v>
      </c>
      <c r="J898" s="3" t="s">
        <v>269</v>
      </c>
      <c r="K898" s="4">
        <v>834.43</v>
      </c>
      <c r="L898" s="4">
        <v>2690</v>
      </c>
      <c r="M898" s="3" t="s">
        <v>269</v>
      </c>
      <c r="N898" s="4">
        <v>555.19000000000005</v>
      </c>
      <c r="O898" s="4">
        <v>2690</v>
      </c>
      <c r="P898" s="3" t="s">
        <v>269</v>
      </c>
      <c r="Q898" s="4">
        <v>569.52</v>
      </c>
      <c r="R898" s="3">
        <v>-87.709959114766406</v>
      </c>
      <c r="S898" s="3">
        <v>41.883024866173997</v>
      </c>
      <c r="T898" s="3" t="s">
        <v>4379</v>
      </c>
      <c r="U898" s="3" t="s">
        <v>33</v>
      </c>
      <c r="V898" s="3" t="s">
        <v>45</v>
      </c>
      <c r="W898" s="3" t="s">
        <v>227</v>
      </c>
      <c r="X898" s="3" t="s">
        <v>119</v>
      </c>
      <c r="Y898" s="3" t="s">
        <v>70</v>
      </c>
      <c r="Z898" s="3" t="s">
        <v>37</v>
      </c>
      <c r="AA898" s="8">
        <f>Table1[[#This Row],[2022 AV (BOR final)]]-Table1[[#This Row],[2021 AV (BOR final)]]</f>
        <v>-1446</v>
      </c>
      <c r="AB898" s="8">
        <f>Table1[[#This Row],[2023 AV (BOR final)]]-Table1[[#This Row],[2022 AV (BOR final)]]</f>
        <v>0</v>
      </c>
      <c r="AC898" s="8">
        <f>Table1[[#This Row],[2022 Tax Bill]]-Table1[[#This Row],[2021 Tax Bill]]</f>
        <v>-279.2399999999999</v>
      </c>
      <c r="AD898" s="3">
        <f>COUNTIF(D:D,Table1[[#This Row],[Project Name]])</f>
        <v>25</v>
      </c>
      <c r="AE898" s="2">
        <f>IF(Table1[[#This Row],[Year Accepted]]=2022,Table1[[#This Row],[2021 AV (BOR final)]],Table1[[#This Row],[2022 AV (BOR final)]])</f>
        <v>4136</v>
      </c>
      <c r="AF898" s="2">
        <f>IF(Table1[[#This Row],[Year Accepted]]=2022,Table1[[#This Row],[2022 AV (BOR final)]],Table1[[#This Row],[2023 AV (BOR final)]])</f>
        <v>2690</v>
      </c>
      <c r="AG898" s="2">
        <f>IF(Table1[[#This Row],[Year Accepted]]=2022,Table1[[#This Row],[2021 Tax Bill]],Table1[[#This Row],[2022 Tax Bill]])</f>
        <v>834.43</v>
      </c>
      <c r="AH898" s="2">
        <f>IF(Table1[[#This Row],[Year Accepted]]=2022,Table1[[#This Row],[2022 Tax Bill]],Table1[[#This Row],[2023 Tax Bill]])</f>
        <v>555.19000000000005</v>
      </c>
    </row>
    <row r="899" spans="1:34" x14ac:dyDescent="0.25">
      <c r="A899" s="3" t="s">
        <v>25</v>
      </c>
      <c r="B899" s="3" t="s">
        <v>71</v>
      </c>
      <c r="C899" s="3" t="s">
        <v>39</v>
      </c>
      <c r="D899" s="3" t="s">
        <v>223</v>
      </c>
      <c r="E899" s="3" t="s">
        <v>1978</v>
      </c>
      <c r="F899" s="3" t="s">
        <v>1979</v>
      </c>
      <c r="G899" s="3">
        <v>2022</v>
      </c>
      <c r="H899" s="3">
        <v>2021</v>
      </c>
      <c r="I899" s="4">
        <v>18367</v>
      </c>
      <c r="J899" s="3" t="s">
        <v>61</v>
      </c>
      <c r="K899" s="4">
        <v>3705.6</v>
      </c>
      <c r="L899" s="4">
        <v>11940</v>
      </c>
      <c r="M899" s="3" t="s">
        <v>61</v>
      </c>
      <c r="N899" s="4">
        <v>2464.23</v>
      </c>
      <c r="O899" s="4">
        <v>11940</v>
      </c>
      <c r="P899" s="3" t="s">
        <v>61</v>
      </c>
      <c r="Q899" s="4">
        <v>2527.89</v>
      </c>
      <c r="R899" s="3">
        <v>-87.709286757629101</v>
      </c>
      <c r="S899" s="3">
        <v>41.883020107750703</v>
      </c>
      <c r="T899" s="3" t="s">
        <v>1980</v>
      </c>
      <c r="U899" s="3" t="s">
        <v>33</v>
      </c>
      <c r="V899" s="3" t="s">
        <v>45</v>
      </c>
      <c r="W899" s="3" t="s">
        <v>227</v>
      </c>
      <c r="X899" s="3" t="s">
        <v>119</v>
      </c>
      <c r="Y899" s="3" t="s">
        <v>70</v>
      </c>
      <c r="Z899" s="3" t="s">
        <v>37</v>
      </c>
      <c r="AA899" s="8">
        <f>Table1[[#This Row],[2022 AV (BOR final)]]-Table1[[#This Row],[2021 AV (BOR final)]]</f>
        <v>-6427</v>
      </c>
      <c r="AB899" s="8">
        <f>Table1[[#This Row],[2023 AV (BOR final)]]-Table1[[#This Row],[2022 AV (BOR final)]]</f>
        <v>0</v>
      </c>
      <c r="AC899" s="8">
        <f>Table1[[#This Row],[2022 Tax Bill]]-Table1[[#This Row],[2021 Tax Bill]]</f>
        <v>-1241.3699999999999</v>
      </c>
      <c r="AD899" s="3">
        <f>COUNTIF(D:D,Table1[[#This Row],[Project Name]])</f>
        <v>25</v>
      </c>
      <c r="AE899" s="2">
        <f>IF(Table1[[#This Row],[Year Accepted]]=2022,Table1[[#This Row],[2021 AV (BOR final)]],Table1[[#This Row],[2022 AV (BOR final)]])</f>
        <v>18367</v>
      </c>
      <c r="AF899" s="2">
        <f>IF(Table1[[#This Row],[Year Accepted]]=2022,Table1[[#This Row],[2022 AV (BOR final)]],Table1[[#This Row],[2023 AV (BOR final)]])</f>
        <v>11940</v>
      </c>
      <c r="AG899" s="2">
        <f>IF(Table1[[#This Row],[Year Accepted]]=2022,Table1[[#This Row],[2021 Tax Bill]],Table1[[#This Row],[2022 Tax Bill]])</f>
        <v>3705.6</v>
      </c>
      <c r="AH899" s="2">
        <f>IF(Table1[[#This Row],[Year Accepted]]=2022,Table1[[#This Row],[2022 Tax Bill]],Table1[[#This Row],[2023 Tax Bill]])</f>
        <v>2464.23</v>
      </c>
    </row>
    <row r="900" spans="1:34" x14ac:dyDescent="0.25">
      <c r="A900" s="3" t="s">
        <v>25</v>
      </c>
      <c r="B900" s="3" t="s">
        <v>71</v>
      </c>
      <c r="C900" s="3" t="s">
        <v>39</v>
      </c>
      <c r="D900" s="3" t="s">
        <v>223</v>
      </c>
      <c r="E900" s="3" t="s">
        <v>1220</v>
      </c>
      <c r="F900" s="3" t="s">
        <v>1221</v>
      </c>
      <c r="G900" s="3">
        <v>2022</v>
      </c>
      <c r="H900" s="3">
        <v>2021</v>
      </c>
      <c r="I900" s="4">
        <v>18556</v>
      </c>
      <c r="J900" s="3" t="s">
        <v>61</v>
      </c>
      <c r="K900" s="4">
        <v>3743.69</v>
      </c>
      <c r="L900" s="4">
        <v>12063</v>
      </c>
      <c r="M900" s="3" t="s">
        <v>61</v>
      </c>
      <c r="N900" s="4">
        <v>2489.64</v>
      </c>
      <c r="O900" s="4">
        <v>12063</v>
      </c>
      <c r="P900" s="3" t="s">
        <v>61</v>
      </c>
      <c r="Q900" s="4">
        <v>2553.9299999999998</v>
      </c>
      <c r="R900" s="3">
        <v>-87.709099432934394</v>
      </c>
      <c r="S900" s="3">
        <v>41.883022226147702</v>
      </c>
      <c r="T900" s="3" t="s">
        <v>1222</v>
      </c>
      <c r="U900" s="3" t="s">
        <v>33</v>
      </c>
      <c r="V900" s="3" t="s">
        <v>45</v>
      </c>
      <c r="W900" s="3" t="s">
        <v>227</v>
      </c>
      <c r="X900" s="3" t="s">
        <v>119</v>
      </c>
      <c r="Y900" s="3" t="s">
        <v>70</v>
      </c>
      <c r="Z900" s="3" t="s">
        <v>37</v>
      </c>
      <c r="AA900" s="8">
        <f>Table1[[#This Row],[2022 AV (BOR final)]]-Table1[[#This Row],[2021 AV (BOR final)]]</f>
        <v>-6493</v>
      </c>
      <c r="AB900" s="8">
        <f>Table1[[#This Row],[2023 AV (BOR final)]]-Table1[[#This Row],[2022 AV (BOR final)]]</f>
        <v>0</v>
      </c>
      <c r="AC900" s="8">
        <f>Table1[[#This Row],[2022 Tax Bill]]-Table1[[#This Row],[2021 Tax Bill]]</f>
        <v>-1254.0500000000002</v>
      </c>
      <c r="AD900" s="3">
        <f>COUNTIF(D:D,Table1[[#This Row],[Project Name]])</f>
        <v>25</v>
      </c>
      <c r="AE900" s="2">
        <f>IF(Table1[[#This Row],[Year Accepted]]=2022,Table1[[#This Row],[2021 AV (BOR final)]],Table1[[#This Row],[2022 AV (BOR final)]])</f>
        <v>18556</v>
      </c>
      <c r="AF900" s="2">
        <f>IF(Table1[[#This Row],[Year Accepted]]=2022,Table1[[#This Row],[2022 AV (BOR final)]],Table1[[#This Row],[2023 AV (BOR final)]])</f>
        <v>12063</v>
      </c>
      <c r="AG900" s="2">
        <f>IF(Table1[[#This Row],[Year Accepted]]=2022,Table1[[#This Row],[2021 Tax Bill]],Table1[[#This Row],[2022 Tax Bill]])</f>
        <v>3743.69</v>
      </c>
      <c r="AH900" s="2">
        <f>IF(Table1[[#This Row],[Year Accepted]]=2022,Table1[[#This Row],[2022 Tax Bill]],Table1[[#This Row],[2023 Tax Bill]])</f>
        <v>2489.64</v>
      </c>
    </row>
    <row r="901" spans="1:34" x14ac:dyDescent="0.25">
      <c r="A901" s="3" t="s">
        <v>25</v>
      </c>
      <c r="B901" s="3" t="s">
        <v>71</v>
      </c>
      <c r="C901" s="3" t="s">
        <v>39</v>
      </c>
      <c r="D901" s="3" t="s">
        <v>223</v>
      </c>
      <c r="E901" s="3" t="s">
        <v>2456</v>
      </c>
      <c r="F901" s="3" t="s">
        <v>2457</v>
      </c>
      <c r="G901" s="3">
        <v>2022</v>
      </c>
      <c r="H901" s="3">
        <v>2021</v>
      </c>
      <c r="I901" s="4">
        <v>5065</v>
      </c>
      <c r="J901" s="3" t="s">
        <v>269</v>
      </c>
      <c r="K901" s="4">
        <v>1021.89</v>
      </c>
      <c r="L901" s="4">
        <v>3294</v>
      </c>
      <c r="M901" s="3" t="s">
        <v>269</v>
      </c>
      <c r="N901" s="4">
        <v>679.85</v>
      </c>
      <c r="O901" s="4">
        <v>3294</v>
      </c>
      <c r="P901" s="3" t="s">
        <v>269</v>
      </c>
      <c r="Q901" s="4">
        <v>697.41</v>
      </c>
      <c r="R901" s="3">
        <v>-87.707558395425195</v>
      </c>
      <c r="S901" s="3">
        <v>41.883376225137098</v>
      </c>
      <c r="T901" s="3" t="s">
        <v>2458</v>
      </c>
      <c r="U901" s="3" t="s">
        <v>33</v>
      </c>
      <c r="V901" s="3" t="s">
        <v>45</v>
      </c>
      <c r="W901" s="3" t="s">
        <v>227</v>
      </c>
      <c r="X901" s="3" t="s">
        <v>119</v>
      </c>
      <c r="Y901" s="3" t="s">
        <v>70</v>
      </c>
      <c r="Z901" s="3" t="s">
        <v>37</v>
      </c>
      <c r="AA901" s="8">
        <f>Table1[[#This Row],[2022 AV (BOR final)]]-Table1[[#This Row],[2021 AV (BOR final)]]</f>
        <v>-1771</v>
      </c>
      <c r="AB901" s="8">
        <f>Table1[[#This Row],[2023 AV (BOR final)]]-Table1[[#This Row],[2022 AV (BOR final)]]</f>
        <v>0</v>
      </c>
      <c r="AC901" s="8">
        <f>Table1[[#This Row],[2022 Tax Bill]]-Table1[[#This Row],[2021 Tax Bill]]</f>
        <v>-342.03999999999996</v>
      </c>
      <c r="AD901" s="3">
        <f>COUNTIF(D:D,Table1[[#This Row],[Project Name]])</f>
        <v>25</v>
      </c>
      <c r="AE901" s="2">
        <f>IF(Table1[[#This Row],[Year Accepted]]=2022,Table1[[#This Row],[2021 AV (BOR final)]],Table1[[#This Row],[2022 AV (BOR final)]])</f>
        <v>5065</v>
      </c>
      <c r="AF901" s="2">
        <f>IF(Table1[[#This Row],[Year Accepted]]=2022,Table1[[#This Row],[2022 AV (BOR final)]],Table1[[#This Row],[2023 AV (BOR final)]])</f>
        <v>3294</v>
      </c>
      <c r="AG901" s="2">
        <f>IF(Table1[[#This Row],[Year Accepted]]=2022,Table1[[#This Row],[2021 Tax Bill]],Table1[[#This Row],[2022 Tax Bill]])</f>
        <v>1021.89</v>
      </c>
      <c r="AH901" s="2">
        <f>IF(Table1[[#This Row],[Year Accepted]]=2022,Table1[[#This Row],[2022 Tax Bill]],Table1[[#This Row],[2023 Tax Bill]])</f>
        <v>679.85</v>
      </c>
    </row>
    <row r="902" spans="1:34" x14ac:dyDescent="0.25">
      <c r="A902" s="3" t="s">
        <v>25</v>
      </c>
      <c r="B902" s="3" t="s">
        <v>26</v>
      </c>
      <c r="C902" s="3" t="s">
        <v>39</v>
      </c>
      <c r="D902" s="3" t="s">
        <v>4530</v>
      </c>
      <c r="E902" s="3" t="s">
        <v>4531</v>
      </c>
      <c r="F902" s="3" t="s">
        <v>4532</v>
      </c>
      <c r="G902" s="3">
        <v>2022</v>
      </c>
      <c r="H902" s="3">
        <v>2021</v>
      </c>
      <c r="I902" s="4">
        <v>55255</v>
      </c>
      <c r="J902" s="3" t="s">
        <v>730</v>
      </c>
      <c r="K902" s="4">
        <v>11111.26</v>
      </c>
      <c r="L902" s="4">
        <v>35912</v>
      </c>
      <c r="M902" s="3" t="s">
        <v>730</v>
      </c>
      <c r="N902" s="4">
        <v>7386.47</v>
      </c>
      <c r="O902" s="4">
        <v>35912</v>
      </c>
      <c r="P902" s="3" t="s">
        <v>730</v>
      </c>
      <c r="Q902" s="4">
        <v>7599.8</v>
      </c>
      <c r="R902" s="3">
        <v>-87.704402220126596</v>
      </c>
      <c r="S902" s="3">
        <v>41.894013302734599</v>
      </c>
      <c r="T902" s="3" t="s">
        <v>4533</v>
      </c>
      <c r="U902" s="3" t="s">
        <v>33</v>
      </c>
      <c r="V902" s="3" t="s">
        <v>69</v>
      </c>
      <c r="W902" s="3" t="s">
        <v>333</v>
      </c>
      <c r="X902" s="3" t="s">
        <v>119</v>
      </c>
      <c r="Y902" s="3" t="s">
        <v>70</v>
      </c>
      <c r="Z902" s="3" t="s">
        <v>37</v>
      </c>
      <c r="AA902" s="8">
        <f>Table1[[#This Row],[2022 AV (BOR final)]]-Table1[[#This Row],[2021 AV (BOR final)]]</f>
        <v>-19343</v>
      </c>
      <c r="AB902" s="8">
        <f>Table1[[#This Row],[2023 AV (BOR final)]]-Table1[[#This Row],[2022 AV (BOR final)]]</f>
        <v>0</v>
      </c>
      <c r="AC902" s="8">
        <f>Table1[[#This Row],[2022 Tax Bill]]-Table1[[#This Row],[2021 Tax Bill]]</f>
        <v>-3724.79</v>
      </c>
      <c r="AD902" s="3">
        <f>COUNTIF(D:D,Table1[[#This Row],[Project Name]])</f>
        <v>1</v>
      </c>
      <c r="AE902" s="2">
        <f>IF(Table1[[#This Row],[Year Accepted]]=2022,Table1[[#This Row],[2021 AV (BOR final)]],Table1[[#This Row],[2022 AV (BOR final)]])</f>
        <v>55255</v>
      </c>
      <c r="AF902" s="2">
        <f>IF(Table1[[#This Row],[Year Accepted]]=2022,Table1[[#This Row],[2022 AV (BOR final)]],Table1[[#This Row],[2023 AV (BOR final)]])</f>
        <v>35912</v>
      </c>
      <c r="AG902" s="2">
        <f>IF(Table1[[#This Row],[Year Accepted]]=2022,Table1[[#This Row],[2021 Tax Bill]],Table1[[#This Row],[2022 Tax Bill]])</f>
        <v>11111.26</v>
      </c>
      <c r="AH902" s="2">
        <f>IF(Table1[[#This Row],[Year Accepted]]=2022,Table1[[#This Row],[2022 Tax Bill]],Table1[[#This Row],[2023 Tax Bill]])</f>
        <v>7386.47</v>
      </c>
    </row>
    <row r="903" spans="1:34" x14ac:dyDescent="0.25">
      <c r="A903" s="3" t="s">
        <v>25</v>
      </c>
      <c r="B903" s="3" t="s">
        <v>26</v>
      </c>
      <c r="C903" s="3" t="s">
        <v>39</v>
      </c>
      <c r="D903" s="3" t="s">
        <v>2899</v>
      </c>
      <c r="E903" s="3" t="s">
        <v>2900</v>
      </c>
      <c r="F903" s="3" t="s">
        <v>2901</v>
      </c>
      <c r="G903" s="3">
        <v>2022</v>
      </c>
      <c r="H903" s="3">
        <v>2021</v>
      </c>
      <c r="I903" s="4">
        <v>130723</v>
      </c>
      <c r="J903" s="3" t="s">
        <v>126</v>
      </c>
      <c r="K903" s="4">
        <v>17670.29</v>
      </c>
      <c r="L903" s="4">
        <v>84968</v>
      </c>
      <c r="M903" s="3" t="s">
        <v>126</v>
      </c>
      <c r="N903" s="4">
        <v>11749.15</v>
      </c>
      <c r="O903" s="4">
        <v>84968</v>
      </c>
      <c r="P903" s="3" t="s">
        <v>126</v>
      </c>
      <c r="Q903" s="4">
        <v>12052.57</v>
      </c>
      <c r="R903" s="3">
        <v>-87.690842227328304</v>
      </c>
      <c r="S903" s="3">
        <v>41.876767414873697</v>
      </c>
      <c r="T903" s="3" t="s">
        <v>2902</v>
      </c>
      <c r="U903" s="3" t="s">
        <v>33</v>
      </c>
      <c r="V903" s="3" t="s">
        <v>69</v>
      </c>
      <c r="W903" s="3" t="s">
        <v>46</v>
      </c>
      <c r="X903" s="3" t="s">
        <v>47</v>
      </c>
      <c r="Y903" s="3" t="s">
        <v>70</v>
      </c>
      <c r="Z903" s="3" t="s">
        <v>37</v>
      </c>
      <c r="AA903" s="8">
        <f>Table1[[#This Row],[2022 AV (BOR final)]]-Table1[[#This Row],[2021 AV (BOR final)]]</f>
        <v>-45755</v>
      </c>
      <c r="AB903" s="8">
        <f>Table1[[#This Row],[2023 AV (BOR final)]]-Table1[[#This Row],[2022 AV (BOR final)]]</f>
        <v>0</v>
      </c>
      <c r="AC903" s="8">
        <f>Table1[[#This Row],[2022 Tax Bill]]-Table1[[#This Row],[2021 Tax Bill]]</f>
        <v>-5921.1400000000012</v>
      </c>
      <c r="AD903" s="3">
        <f>COUNTIF(D:D,Table1[[#This Row],[Project Name]])</f>
        <v>1</v>
      </c>
      <c r="AE903" s="2">
        <f>IF(Table1[[#This Row],[Year Accepted]]=2022,Table1[[#This Row],[2021 AV (BOR final)]],Table1[[#This Row],[2022 AV (BOR final)]])</f>
        <v>130723</v>
      </c>
      <c r="AF903" s="2">
        <f>IF(Table1[[#This Row],[Year Accepted]]=2022,Table1[[#This Row],[2022 AV (BOR final)]],Table1[[#This Row],[2023 AV (BOR final)]])</f>
        <v>84968</v>
      </c>
      <c r="AG903" s="2">
        <f>IF(Table1[[#This Row],[Year Accepted]]=2022,Table1[[#This Row],[2021 Tax Bill]],Table1[[#This Row],[2022 Tax Bill]])</f>
        <v>17670.29</v>
      </c>
      <c r="AH903" s="2">
        <f>IF(Table1[[#This Row],[Year Accepted]]=2022,Table1[[#This Row],[2022 Tax Bill]],Table1[[#This Row],[2023 Tax Bill]])</f>
        <v>11749.15</v>
      </c>
    </row>
    <row r="904" spans="1:34" x14ac:dyDescent="0.25">
      <c r="A904" s="3" t="s">
        <v>25</v>
      </c>
      <c r="B904" s="3" t="s">
        <v>26</v>
      </c>
      <c r="C904" s="3" t="s">
        <v>39</v>
      </c>
      <c r="D904" s="3" t="s">
        <v>913</v>
      </c>
      <c r="E904" s="3" t="s">
        <v>914</v>
      </c>
      <c r="F904" s="3" t="s">
        <v>915</v>
      </c>
      <c r="G904" s="3">
        <v>2022</v>
      </c>
      <c r="H904" s="3">
        <v>2021</v>
      </c>
      <c r="I904" s="4">
        <v>139277</v>
      </c>
      <c r="J904" s="3" t="s">
        <v>126</v>
      </c>
      <c r="K904" s="4">
        <v>11239.73</v>
      </c>
      <c r="L904" s="4">
        <v>90528</v>
      </c>
      <c r="M904" s="3" t="s">
        <v>126</v>
      </c>
      <c r="N904" s="4">
        <v>7473.42</v>
      </c>
      <c r="O904" s="4">
        <v>90528</v>
      </c>
      <c r="P904" s="3" t="s">
        <v>126</v>
      </c>
      <c r="Q904" s="4">
        <v>7666.41</v>
      </c>
      <c r="R904" s="3">
        <v>-87.690333731131005</v>
      </c>
      <c r="S904" s="3">
        <v>41.876773369836698</v>
      </c>
      <c r="T904" s="3" t="s">
        <v>916</v>
      </c>
      <c r="U904" s="3" t="s">
        <v>33</v>
      </c>
      <c r="V904" s="3" t="s">
        <v>69</v>
      </c>
      <c r="W904" s="3" t="s">
        <v>46</v>
      </c>
      <c r="X904" s="3" t="s">
        <v>47</v>
      </c>
      <c r="Y904" s="3" t="s">
        <v>70</v>
      </c>
      <c r="Z904" s="3" t="s">
        <v>37</v>
      </c>
      <c r="AA904" s="8">
        <f>Table1[[#This Row],[2022 AV (BOR final)]]-Table1[[#This Row],[2021 AV (BOR final)]]</f>
        <v>-48749</v>
      </c>
      <c r="AB904" s="8">
        <f>Table1[[#This Row],[2023 AV (BOR final)]]-Table1[[#This Row],[2022 AV (BOR final)]]</f>
        <v>0</v>
      </c>
      <c r="AC904" s="8">
        <f>Table1[[#This Row],[2022 Tax Bill]]-Table1[[#This Row],[2021 Tax Bill]]</f>
        <v>-3766.3099999999995</v>
      </c>
      <c r="AD904" s="3">
        <f>COUNTIF(D:D,Table1[[#This Row],[Project Name]])</f>
        <v>1</v>
      </c>
      <c r="AE904" s="2">
        <f>IF(Table1[[#This Row],[Year Accepted]]=2022,Table1[[#This Row],[2021 AV (BOR final)]],Table1[[#This Row],[2022 AV (BOR final)]])</f>
        <v>139277</v>
      </c>
      <c r="AF904" s="2">
        <f>IF(Table1[[#This Row],[Year Accepted]]=2022,Table1[[#This Row],[2022 AV (BOR final)]],Table1[[#This Row],[2023 AV (BOR final)]])</f>
        <v>90528</v>
      </c>
      <c r="AG904" s="2">
        <f>IF(Table1[[#This Row],[Year Accepted]]=2022,Table1[[#This Row],[2021 Tax Bill]],Table1[[#This Row],[2022 Tax Bill]])</f>
        <v>11239.73</v>
      </c>
      <c r="AH904" s="2">
        <f>IF(Table1[[#This Row],[Year Accepted]]=2022,Table1[[#This Row],[2022 Tax Bill]],Table1[[#This Row],[2023 Tax Bill]])</f>
        <v>7473.42</v>
      </c>
    </row>
    <row r="905" spans="1:34" x14ac:dyDescent="0.25">
      <c r="A905" s="3" t="s">
        <v>25</v>
      </c>
      <c r="B905" s="3" t="s">
        <v>26</v>
      </c>
      <c r="C905" s="3" t="s">
        <v>39</v>
      </c>
      <c r="D905" s="3" t="s">
        <v>3587</v>
      </c>
      <c r="E905" s="3" t="s">
        <v>3588</v>
      </c>
      <c r="F905" s="3" t="s">
        <v>3589</v>
      </c>
      <c r="G905" s="3">
        <v>2022</v>
      </c>
      <c r="H905" s="3">
        <v>2021</v>
      </c>
      <c r="I905" s="4">
        <v>0</v>
      </c>
      <c r="J905" s="3" t="s">
        <v>295</v>
      </c>
      <c r="K905" s="4">
        <v>0</v>
      </c>
      <c r="L905" s="4">
        <v>0</v>
      </c>
      <c r="M905" s="3" t="s">
        <v>295</v>
      </c>
      <c r="N905" s="4">
        <v>0</v>
      </c>
      <c r="O905" s="4">
        <v>0</v>
      </c>
      <c r="P905" s="3" t="s">
        <v>295</v>
      </c>
      <c r="Q905" s="4">
        <v>0</v>
      </c>
      <c r="R905" s="3">
        <v>-87.724969072753495</v>
      </c>
      <c r="S905" s="3">
        <v>41.879134937252701</v>
      </c>
      <c r="T905" s="3" t="s">
        <v>3590</v>
      </c>
      <c r="U905" s="3" t="s">
        <v>33</v>
      </c>
      <c r="V905" s="3" t="s">
        <v>45</v>
      </c>
      <c r="W905" s="3" t="s">
        <v>712</v>
      </c>
      <c r="X905" s="3" t="s">
        <v>119</v>
      </c>
      <c r="Y905" s="3" t="s">
        <v>70</v>
      </c>
      <c r="Z905" s="3" t="s">
        <v>37</v>
      </c>
      <c r="AA905" s="8">
        <f>Table1[[#This Row],[2022 AV (BOR final)]]-Table1[[#This Row],[2021 AV (BOR final)]]</f>
        <v>0</v>
      </c>
      <c r="AB905" s="8">
        <f>Table1[[#This Row],[2023 AV (BOR final)]]-Table1[[#This Row],[2022 AV (BOR final)]]</f>
        <v>0</v>
      </c>
      <c r="AC905" s="8">
        <f>Table1[[#This Row],[2022 Tax Bill]]-Table1[[#This Row],[2021 Tax Bill]]</f>
        <v>0</v>
      </c>
      <c r="AD905" s="3">
        <f>COUNTIF(D:D,Table1[[#This Row],[Project Name]])</f>
        <v>1</v>
      </c>
      <c r="AE905" s="2">
        <f>IF(Table1[[#This Row],[Year Accepted]]=2022,Table1[[#This Row],[2021 AV (BOR final)]],Table1[[#This Row],[2022 AV (BOR final)]])</f>
        <v>0</v>
      </c>
      <c r="AF905" s="2">
        <f>IF(Table1[[#This Row],[Year Accepted]]=2022,Table1[[#This Row],[2022 AV (BOR final)]],Table1[[#This Row],[2023 AV (BOR final)]])</f>
        <v>0</v>
      </c>
      <c r="AG905" s="2">
        <f>IF(Table1[[#This Row],[Year Accepted]]=2022,Table1[[#This Row],[2021 Tax Bill]],Table1[[#This Row],[2022 Tax Bill]])</f>
        <v>0</v>
      </c>
      <c r="AH905" s="2">
        <f>IF(Table1[[#This Row],[Year Accepted]]=2022,Table1[[#This Row],[2022 Tax Bill]],Table1[[#This Row],[2023 Tax Bill]])</f>
        <v>0</v>
      </c>
    </row>
    <row r="906" spans="1:34" x14ac:dyDescent="0.25">
      <c r="A906" s="3" t="s">
        <v>25</v>
      </c>
      <c r="B906" s="3" t="s">
        <v>26</v>
      </c>
      <c r="C906" s="3" t="s">
        <v>39</v>
      </c>
      <c r="D906" s="3" t="s">
        <v>2264</v>
      </c>
      <c r="E906" s="3" t="s">
        <v>2265</v>
      </c>
      <c r="F906" s="3" t="s">
        <v>2266</v>
      </c>
      <c r="G906" s="3">
        <v>2022</v>
      </c>
      <c r="H906" s="3">
        <v>2021</v>
      </c>
      <c r="I906" s="4">
        <v>55113</v>
      </c>
      <c r="J906" s="3" t="s">
        <v>126</v>
      </c>
      <c r="K906" s="4">
        <v>11119.14</v>
      </c>
      <c r="L906" s="4">
        <v>35824</v>
      </c>
      <c r="M906" s="3" t="s">
        <v>126</v>
      </c>
      <c r="N906" s="4">
        <v>7393.53</v>
      </c>
      <c r="O906" s="4">
        <v>25448</v>
      </c>
      <c r="P906" s="3" t="s">
        <v>126</v>
      </c>
      <c r="Q906" s="4">
        <v>5387.71</v>
      </c>
      <c r="R906" s="3">
        <v>-87.723379602916793</v>
      </c>
      <c r="S906" s="3">
        <v>41.879155313962599</v>
      </c>
      <c r="T906" s="3" t="s">
        <v>2267</v>
      </c>
      <c r="U906" s="3" t="s">
        <v>33</v>
      </c>
      <c r="V906" s="3" t="s">
        <v>45</v>
      </c>
      <c r="W906" s="3" t="s">
        <v>712</v>
      </c>
      <c r="X906" s="3" t="s">
        <v>119</v>
      </c>
      <c r="Y906" s="3" t="s">
        <v>70</v>
      </c>
      <c r="Z906" s="3" t="s">
        <v>37</v>
      </c>
      <c r="AA906" s="8">
        <f>Table1[[#This Row],[2022 AV (BOR final)]]-Table1[[#This Row],[2021 AV (BOR final)]]</f>
        <v>-19289</v>
      </c>
      <c r="AB906" s="8">
        <f>Table1[[#This Row],[2023 AV (BOR final)]]-Table1[[#This Row],[2022 AV (BOR final)]]</f>
        <v>-10376</v>
      </c>
      <c r="AC906" s="8">
        <f>Table1[[#This Row],[2022 Tax Bill]]-Table1[[#This Row],[2021 Tax Bill]]</f>
        <v>-3725.6099999999997</v>
      </c>
      <c r="AD906" s="3">
        <f>COUNTIF(D:D,Table1[[#This Row],[Project Name]])</f>
        <v>1</v>
      </c>
      <c r="AE906" s="2">
        <f>IF(Table1[[#This Row],[Year Accepted]]=2022,Table1[[#This Row],[2021 AV (BOR final)]],Table1[[#This Row],[2022 AV (BOR final)]])</f>
        <v>55113</v>
      </c>
      <c r="AF906" s="2">
        <f>IF(Table1[[#This Row],[Year Accepted]]=2022,Table1[[#This Row],[2022 AV (BOR final)]],Table1[[#This Row],[2023 AV (BOR final)]])</f>
        <v>35824</v>
      </c>
      <c r="AG906" s="2">
        <f>IF(Table1[[#This Row],[Year Accepted]]=2022,Table1[[#This Row],[2021 Tax Bill]],Table1[[#This Row],[2022 Tax Bill]])</f>
        <v>11119.14</v>
      </c>
      <c r="AH906" s="2">
        <f>IF(Table1[[#This Row],[Year Accepted]]=2022,Table1[[#This Row],[2022 Tax Bill]],Table1[[#This Row],[2023 Tax Bill]])</f>
        <v>7393.53</v>
      </c>
    </row>
    <row r="907" spans="1:34" x14ac:dyDescent="0.25">
      <c r="A907" s="3" t="s">
        <v>25</v>
      </c>
      <c r="B907" s="3" t="s">
        <v>26</v>
      </c>
      <c r="C907" s="3" t="s">
        <v>39</v>
      </c>
      <c r="D907" s="3" t="s">
        <v>2953</v>
      </c>
      <c r="E907" s="3" t="s">
        <v>2954</v>
      </c>
      <c r="F907" s="3" t="s">
        <v>2955</v>
      </c>
      <c r="G907" s="3">
        <v>2022</v>
      </c>
      <c r="H907" s="3">
        <v>2021</v>
      </c>
      <c r="I907" s="4">
        <v>37900</v>
      </c>
      <c r="J907" s="3" t="s">
        <v>126</v>
      </c>
      <c r="K907" s="4">
        <v>7646.36</v>
      </c>
      <c r="L907" s="4">
        <v>24631</v>
      </c>
      <c r="M907" s="3" t="s">
        <v>126</v>
      </c>
      <c r="N907" s="4">
        <v>5083.47</v>
      </c>
      <c r="O907" s="4">
        <v>24631</v>
      </c>
      <c r="P907" s="3" t="s">
        <v>126</v>
      </c>
      <c r="Q907" s="4">
        <v>5214.7</v>
      </c>
      <c r="R907" s="3">
        <v>-87.715254239040505</v>
      </c>
      <c r="S907" s="3">
        <v>41.879820596257403</v>
      </c>
      <c r="T907" s="3" t="s">
        <v>2956</v>
      </c>
      <c r="U907" s="3" t="s">
        <v>33</v>
      </c>
      <c r="V907" s="3" t="s">
        <v>45</v>
      </c>
      <c r="W907" s="3" t="s">
        <v>227</v>
      </c>
      <c r="X907" s="3" t="s">
        <v>119</v>
      </c>
      <c r="Y907" s="3" t="s">
        <v>70</v>
      </c>
      <c r="Z907" s="3" t="s">
        <v>37</v>
      </c>
      <c r="AA907" s="8">
        <f>Table1[[#This Row],[2022 AV (BOR final)]]-Table1[[#This Row],[2021 AV (BOR final)]]</f>
        <v>-13269</v>
      </c>
      <c r="AB907" s="8">
        <f>Table1[[#This Row],[2023 AV (BOR final)]]-Table1[[#This Row],[2022 AV (BOR final)]]</f>
        <v>0</v>
      </c>
      <c r="AC907" s="8">
        <f>Table1[[#This Row],[2022 Tax Bill]]-Table1[[#This Row],[2021 Tax Bill]]</f>
        <v>-2562.8899999999994</v>
      </c>
      <c r="AD907" s="3">
        <f>COUNTIF(D:D,Table1[[#This Row],[Project Name]])</f>
        <v>1</v>
      </c>
      <c r="AE907" s="2">
        <f>IF(Table1[[#This Row],[Year Accepted]]=2022,Table1[[#This Row],[2021 AV (BOR final)]],Table1[[#This Row],[2022 AV (BOR final)]])</f>
        <v>37900</v>
      </c>
      <c r="AF907" s="2">
        <f>IF(Table1[[#This Row],[Year Accepted]]=2022,Table1[[#This Row],[2022 AV (BOR final)]],Table1[[#This Row],[2023 AV (BOR final)]])</f>
        <v>24631</v>
      </c>
      <c r="AG907" s="2">
        <f>IF(Table1[[#This Row],[Year Accepted]]=2022,Table1[[#This Row],[2021 Tax Bill]],Table1[[#This Row],[2022 Tax Bill]])</f>
        <v>7646.36</v>
      </c>
      <c r="AH907" s="2">
        <f>IF(Table1[[#This Row],[Year Accepted]]=2022,Table1[[#This Row],[2022 Tax Bill]],Table1[[#This Row],[2023 Tax Bill]])</f>
        <v>5083.47</v>
      </c>
    </row>
    <row r="908" spans="1:34" x14ac:dyDescent="0.25">
      <c r="A908" s="3" t="s">
        <v>25</v>
      </c>
      <c r="B908" s="3" t="s">
        <v>26</v>
      </c>
      <c r="C908" s="3" t="s">
        <v>39</v>
      </c>
      <c r="D908" s="3" t="s">
        <v>5293</v>
      </c>
      <c r="E908" s="3" t="s">
        <v>5294</v>
      </c>
      <c r="F908" s="3" t="s">
        <v>5295</v>
      </c>
      <c r="G908" s="3">
        <v>2022</v>
      </c>
      <c r="H908" s="3">
        <v>2021</v>
      </c>
      <c r="I908" s="4">
        <v>102873</v>
      </c>
      <c r="J908" s="3" t="s">
        <v>126</v>
      </c>
      <c r="K908" s="4">
        <v>20754.79</v>
      </c>
      <c r="L908" s="4">
        <v>66873</v>
      </c>
      <c r="M908" s="3" t="s">
        <v>126</v>
      </c>
      <c r="N908" s="4">
        <v>13801.55</v>
      </c>
      <c r="O908" s="4">
        <v>66866</v>
      </c>
      <c r="P908" s="3" t="s">
        <v>126</v>
      </c>
      <c r="Q908" s="4">
        <v>14156.48</v>
      </c>
      <c r="R908" s="3">
        <v>-87.715472085407001</v>
      </c>
      <c r="S908" s="3">
        <v>41.877536937559803</v>
      </c>
      <c r="T908" s="3" t="s">
        <v>5296</v>
      </c>
      <c r="U908" s="3" t="s">
        <v>33</v>
      </c>
      <c r="V908" s="3" t="s">
        <v>45</v>
      </c>
      <c r="W908" s="3" t="s">
        <v>227</v>
      </c>
      <c r="X908" s="3" t="s">
        <v>119</v>
      </c>
      <c r="Y908" s="3" t="s">
        <v>70</v>
      </c>
      <c r="Z908" s="3" t="s">
        <v>37</v>
      </c>
      <c r="AA908" s="8">
        <f>Table1[[#This Row],[2022 AV (BOR final)]]-Table1[[#This Row],[2021 AV (BOR final)]]</f>
        <v>-36000</v>
      </c>
      <c r="AB908" s="8">
        <f>Table1[[#This Row],[2023 AV (BOR final)]]-Table1[[#This Row],[2022 AV (BOR final)]]</f>
        <v>-7</v>
      </c>
      <c r="AC908" s="8">
        <f>Table1[[#This Row],[2022 Tax Bill]]-Table1[[#This Row],[2021 Tax Bill]]</f>
        <v>-6953.2400000000016</v>
      </c>
      <c r="AD908" s="3">
        <f>COUNTIF(D:D,Table1[[#This Row],[Project Name]])</f>
        <v>1</v>
      </c>
      <c r="AE908" s="2">
        <f>IF(Table1[[#This Row],[Year Accepted]]=2022,Table1[[#This Row],[2021 AV (BOR final)]],Table1[[#This Row],[2022 AV (BOR final)]])</f>
        <v>102873</v>
      </c>
      <c r="AF908" s="2">
        <f>IF(Table1[[#This Row],[Year Accepted]]=2022,Table1[[#This Row],[2022 AV (BOR final)]],Table1[[#This Row],[2023 AV (BOR final)]])</f>
        <v>66873</v>
      </c>
      <c r="AG908" s="2">
        <f>IF(Table1[[#This Row],[Year Accepted]]=2022,Table1[[#This Row],[2021 Tax Bill]],Table1[[#This Row],[2022 Tax Bill]])</f>
        <v>20754.79</v>
      </c>
      <c r="AH908" s="2">
        <f>IF(Table1[[#This Row],[Year Accepted]]=2022,Table1[[#This Row],[2022 Tax Bill]],Table1[[#This Row],[2023 Tax Bill]])</f>
        <v>13801.55</v>
      </c>
    </row>
    <row r="909" spans="1:34" x14ac:dyDescent="0.25">
      <c r="A909" s="3" t="s">
        <v>25</v>
      </c>
      <c r="B909" s="3" t="s">
        <v>26</v>
      </c>
      <c r="C909" s="3" t="s">
        <v>39</v>
      </c>
      <c r="D909" s="3" t="s">
        <v>4059</v>
      </c>
      <c r="E909" s="3" t="s">
        <v>4060</v>
      </c>
      <c r="F909" s="3" t="s">
        <v>4061</v>
      </c>
      <c r="G909" s="3">
        <v>2022</v>
      </c>
      <c r="H909" s="3">
        <v>2021</v>
      </c>
      <c r="I909" s="4">
        <v>107690</v>
      </c>
      <c r="J909" s="3" t="s">
        <v>126</v>
      </c>
      <c r="K909" s="4">
        <v>21726.63</v>
      </c>
      <c r="L909" s="4">
        <v>70004</v>
      </c>
      <c r="M909" s="3" t="s">
        <v>126</v>
      </c>
      <c r="N909" s="4">
        <v>14447.73</v>
      </c>
      <c r="O909" s="4">
        <v>70004</v>
      </c>
      <c r="P909" s="3" t="s">
        <v>126</v>
      </c>
      <c r="Q909" s="4">
        <v>14820.83</v>
      </c>
      <c r="R909" s="3">
        <v>-87.715469549861595</v>
      </c>
      <c r="S909" s="3">
        <v>41.876933158278902</v>
      </c>
      <c r="T909" s="3" t="s">
        <v>4062</v>
      </c>
      <c r="U909" s="3" t="s">
        <v>33</v>
      </c>
      <c r="V909" s="3" t="s">
        <v>45</v>
      </c>
      <c r="W909" s="3" t="s">
        <v>227</v>
      </c>
      <c r="X909" s="3" t="s">
        <v>119</v>
      </c>
      <c r="Y909" s="3" t="s">
        <v>70</v>
      </c>
      <c r="Z909" s="3" t="s">
        <v>37</v>
      </c>
      <c r="AA909" s="8">
        <f>Table1[[#This Row],[2022 AV (BOR final)]]-Table1[[#This Row],[2021 AV (BOR final)]]</f>
        <v>-37686</v>
      </c>
      <c r="AB909" s="8">
        <f>Table1[[#This Row],[2023 AV (BOR final)]]-Table1[[#This Row],[2022 AV (BOR final)]]</f>
        <v>0</v>
      </c>
      <c r="AC909" s="8">
        <f>Table1[[#This Row],[2022 Tax Bill]]-Table1[[#This Row],[2021 Tax Bill]]</f>
        <v>-7278.9000000000015</v>
      </c>
      <c r="AD909" s="3">
        <f>COUNTIF(D:D,Table1[[#This Row],[Project Name]])</f>
        <v>1</v>
      </c>
      <c r="AE909" s="2">
        <f>IF(Table1[[#This Row],[Year Accepted]]=2022,Table1[[#This Row],[2021 AV (BOR final)]],Table1[[#This Row],[2022 AV (BOR final)]])</f>
        <v>107690</v>
      </c>
      <c r="AF909" s="2">
        <f>IF(Table1[[#This Row],[Year Accepted]]=2022,Table1[[#This Row],[2022 AV (BOR final)]],Table1[[#This Row],[2023 AV (BOR final)]])</f>
        <v>70004</v>
      </c>
      <c r="AG909" s="2">
        <f>IF(Table1[[#This Row],[Year Accepted]]=2022,Table1[[#This Row],[2021 Tax Bill]],Table1[[#This Row],[2022 Tax Bill]])</f>
        <v>21726.63</v>
      </c>
      <c r="AH909" s="2">
        <f>IF(Table1[[#This Row],[Year Accepted]]=2022,Table1[[#This Row],[2022 Tax Bill]],Table1[[#This Row],[2023 Tax Bill]])</f>
        <v>14447.73</v>
      </c>
    </row>
    <row r="910" spans="1:34" x14ac:dyDescent="0.25">
      <c r="A910" s="3" t="s">
        <v>25</v>
      </c>
      <c r="B910" s="3" t="s">
        <v>26</v>
      </c>
      <c r="C910" s="3" t="s">
        <v>39</v>
      </c>
      <c r="D910" s="3" t="s">
        <v>4224</v>
      </c>
      <c r="E910" s="3" t="s">
        <v>4225</v>
      </c>
      <c r="F910" s="3" t="s">
        <v>4226</v>
      </c>
      <c r="G910" s="3">
        <v>2022</v>
      </c>
      <c r="H910" s="3">
        <v>2021</v>
      </c>
      <c r="I910" s="4">
        <v>44824</v>
      </c>
      <c r="J910" s="3" t="s">
        <v>126</v>
      </c>
      <c r="K910" s="4">
        <v>9043.2999999999993</v>
      </c>
      <c r="L910" s="4">
        <v>29131</v>
      </c>
      <c r="M910" s="3" t="s">
        <v>126</v>
      </c>
      <c r="N910" s="4">
        <v>6012.15</v>
      </c>
      <c r="O910" s="4">
        <v>29131</v>
      </c>
      <c r="P910" s="3" t="s">
        <v>126</v>
      </c>
      <c r="Q910" s="4">
        <v>6167.45</v>
      </c>
      <c r="R910" s="3">
        <v>-87.713239393282393</v>
      </c>
      <c r="S910" s="3">
        <v>41.875672317596702</v>
      </c>
      <c r="T910" s="3" t="s">
        <v>4227</v>
      </c>
      <c r="U910" s="3" t="s">
        <v>33</v>
      </c>
      <c r="V910" s="3" t="s">
        <v>45</v>
      </c>
      <c r="W910" s="3" t="s">
        <v>227</v>
      </c>
      <c r="X910" s="3" t="s">
        <v>119</v>
      </c>
      <c r="Y910" s="3" t="s">
        <v>70</v>
      </c>
      <c r="Z910" s="3" t="s">
        <v>37</v>
      </c>
      <c r="AA910" s="8">
        <f>Table1[[#This Row],[2022 AV (BOR final)]]-Table1[[#This Row],[2021 AV (BOR final)]]</f>
        <v>-15693</v>
      </c>
      <c r="AB910" s="8">
        <f>Table1[[#This Row],[2023 AV (BOR final)]]-Table1[[#This Row],[2022 AV (BOR final)]]</f>
        <v>0</v>
      </c>
      <c r="AC910" s="8">
        <f>Table1[[#This Row],[2022 Tax Bill]]-Table1[[#This Row],[2021 Tax Bill]]</f>
        <v>-3031.1499999999996</v>
      </c>
      <c r="AD910" s="3">
        <f>COUNTIF(D:D,Table1[[#This Row],[Project Name]])</f>
        <v>1</v>
      </c>
      <c r="AE910" s="2">
        <f>IF(Table1[[#This Row],[Year Accepted]]=2022,Table1[[#This Row],[2021 AV (BOR final)]],Table1[[#This Row],[2022 AV (BOR final)]])</f>
        <v>44824</v>
      </c>
      <c r="AF910" s="2">
        <f>IF(Table1[[#This Row],[Year Accepted]]=2022,Table1[[#This Row],[2022 AV (BOR final)]],Table1[[#This Row],[2023 AV (BOR final)]])</f>
        <v>29131</v>
      </c>
      <c r="AG910" s="2">
        <f>IF(Table1[[#This Row],[Year Accepted]]=2022,Table1[[#This Row],[2021 Tax Bill]],Table1[[#This Row],[2022 Tax Bill]])</f>
        <v>9043.2999999999993</v>
      </c>
      <c r="AH910" s="2">
        <f>IF(Table1[[#This Row],[Year Accepted]]=2022,Table1[[#This Row],[2022 Tax Bill]],Table1[[#This Row],[2023 Tax Bill]])</f>
        <v>6012.15</v>
      </c>
    </row>
    <row r="911" spans="1:34" x14ac:dyDescent="0.25">
      <c r="A911" s="3" t="s">
        <v>25</v>
      </c>
      <c r="B911" s="3" t="s">
        <v>26</v>
      </c>
      <c r="C911" s="3" t="s">
        <v>39</v>
      </c>
      <c r="D911" s="3" t="s">
        <v>4652</v>
      </c>
      <c r="E911" s="3" t="s">
        <v>4653</v>
      </c>
      <c r="F911" s="3" t="s">
        <v>4654</v>
      </c>
      <c r="G911" s="3">
        <v>2022</v>
      </c>
      <c r="H911" s="3">
        <v>2021</v>
      </c>
      <c r="I911" s="4">
        <v>22029</v>
      </c>
      <c r="J911" s="3" t="s">
        <v>240</v>
      </c>
      <c r="K911" s="4">
        <v>3772.45</v>
      </c>
      <c r="L911" s="4">
        <v>14319</v>
      </c>
      <c r="M911" s="3" t="s">
        <v>52</v>
      </c>
      <c r="N911" s="4">
        <v>2955.18</v>
      </c>
      <c r="O911" s="4">
        <v>11194</v>
      </c>
      <c r="P911" s="3" t="s">
        <v>52</v>
      </c>
      <c r="Q911" s="4">
        <v>2369.9</v>
      </c>
      <c r="R911" s="3">
        <v>-87.7158335511118</v>
      </c>
      <c r="S911" s="3">
        <v>41.8669309864569</v>
      </c>
      <c r="T911" s="3" t="s">
        <v>4655</v>
      </c>
      <c r="U911" s="3" t="s">
        <v>33</v>
      </c>
      <c r="V911" s="3" t="s">
        <v>254</v>
      </c>
      <c r="W911" s="3" t="s">
        <v>255</v>
      </c>
      <c r="X911" s="3" t="s">
        <v>47</v>
      </c>
      <c r="Y911" s="3" t="s">
        <v>48</v>
      </c>
      <c r="Z911" s="3" t="s">
        <v>37</v>
      </c>
      <c r="AA911" s="8">
        <f>Table1[[#This Row],[2022 AV (BOR final)]]-Table1[[#This Row],[2021 AV (BOR final)]]</f>
        <v>-7710</v>
      </c>
      <c r="AB911" s="8">
        <f>Table1[[#This Row],[2023 AV (BOR final)]]-Table1[[#This Row],[2022 AV (BOR final)]]</f>
        <v>-3125</v>
      </c>
      <c r="AC911" s="8">
        <f>Table1[[#This Row],[2022 Tax Bill]]-Table1[[#This Row],[2021 Tax Bill]]</f>
        <v>-817.27</v>
      </c>
      <c r="AD911" s="3">
        <f>COUNTIF(D:D,Table1[[#This Row],[Project Name]])</f>
        <v>2</v>
      </c>
      <c r="AE911" s="2">
        <f>IF(Table1[[#This Row],[Year Accepted]]=2022,Table1[[#This Row],[2021 AV (BOR final)]],Table1[[#This Row],[2022 AV (BOR final)]])</f>
        <v>22029</v>
      </c>
      <c r="AF911" s="2">
        <f>IF(Table1[[#This Row],[Year Accepted]]=2022,Table1[[#This Row],[2022 AV (BOR final)]],Table1[[#This Row],[2023 AV (BOR final)]])</f>
        <v>14319</v>
      </c>
      <c r="AG911" s="2">
        <f>IF(Table1[[#This Row],[Year Accepted]]=2022,Table1[[#This Row],[2021 Tax Bill]],Table1[[#This Row],[2022 Tax Bill]])</f>
        <v>3772.45</v>
      </c>
      <c r="AH911" s="2">
        <f>IF(Table1[[#This Row],[Year Accepted]]=2022,Table1[[#This Row],[2022 Tax Bill]],Table1[[#This Row],[2023 Tax Bill]])</f>
        <v>2955.18</v>
      </c>
    </row>
    <row r="912" spans="1:34" x14ac:dyDescent="0.25">
      <c r="A912" s="3" t="s">
        <v>25</v>
      </c>
      <c r="B912" s="3" t="s">
        <v>26</v>
      </c>
      <c r="C912" s="3" t="s">
        <v>39</v>
      </c>
      <c r="D912" s="3" t="s">
        <v>4652</v>
      </c>
      <c r="E912" s="3" t="s">
        <v>4726</v>
      </c>
      <c r="F912" s="3" t="s">
        <v>4727</v>
      </c>
      <c r="G912" s="3">
        <v>2022</v>
      </c>
      <c r="H912" s="3">
        <v>2021</v>
      </c>
      <c r="I912" s="4">
        <v>68239</v>
      </c>
      <c r="J912" s="3" t="s">
        <v>126</v>
      </c>
      <c r="K912" s="4">
        <v>13767.3</v>
      </c>
      <c r="L912" s="4">
        <v>44353</v>
      </c>
      <c r="M912" s="3" t="s">
        <v>126</v>
      </c>
      <c r="N912" s="4">
        <v>9153.76</v>
      </c>
      <c r="O912" s="4">
        <v>30697</v>
      </c>
      <c r="P912" s="3" t="s">
        <v>126</v>
      </c>
      <c r="Q912" s="4">
        <v>6498.96</v>
      </c>
      <c r="R912" s="3">
        <v>-87.715650018549297</v>
      </c>
      <c r="S912" s="3">
        <v>41.866933193917198</v>
      </c>
      <c r="T912" s="3" t="s">
        <v>4728</v>
      </c>
      <c r="U912" s="3" t="s">
        <v>33</v>
      </c>
      <c r="V912" s="3" t="s">
        <v>254</v>
      </c>
      <c r="W912" s="3" t="s">
        <v>255</v>
      </c>
      <c r="X912" s="3" t="s">
        <v>47</v>
      </c>
      <c r="Y912" s="3" t="s">
        <v>48</v>
      </c>
      <c r="Z912" s="3" t="s">
        <v>37</v>
      </c>
      <c r="AA912" s="8">
        <f>Table1[[#This Row],[2022 AV (BOR final)]]-Table1[[#This Row],[2021 AV (BOR final)]]</f>
        <v>-23886</v>
      </c>
      <c r="AB912" s="8">
        <f>Table1[[#This Row],[2023 AV (BOR final)]]-Table1[[#This Row],[2022 AV (BOR final)]]</f>
        <v>-13656</v>
      </c>
      <c r="AC912" s="8">
        <f>Table1[[#This Row],[2022 Tax Bill]]-Table1[[#This Row],[2021 Tax Bill]]</f>
        <v>-4613.5399999999991</v>
      </c>
      <c r="AD912" s="3">
        <f>COUNTIF(D:D,Table1[[#This Row],[Project Name]])</f>
        <v>2</v>
      </c>
      <c r="AE912" s="2">
        <f>IF(Table1[[#This Row],[Year Accepted]]=2022,Table1[[#This Row],[2021 AV (BOR final)]],Table1[[#This Row],[2022 AV (BOR final)]])</f>
        <v>68239</v>
      </c>
      <c r="AF912" s="2">
        <f>IF(Table1[[#This Row],[Year Accepted]]=2022,Table1[[#This Row],[2022 AV (BOR final)]],Table1[[#This Row],[2023 AV (BOR final)]])</f>
        <v>44353</v>
      </c>
      <c r="AG912" s="2">
        <f>IF(Table1[[#This Row],[Year Accepted]]=2022,Table1[[#This Row],[2021 Tax Bill]],Table1[[#This Row],[2022 Tax Bill]])</f>
        <v>13767.3</v>
      </c>
      <c r="AH912" s="2">
        <f>IF(Table1[[#This Row],[Year Accepted]]=2022,Table1[[#This Row],[2022 Tax Bill]],Table1[[#This Row],[2023 Tax Bill]])</f>
        <v>9153.76</v>
      </c>
    </row>
    <row r="913" spans="1:34" x14ac:dyDescent="0.25">
      <c r="A913" s="3" t="s">
        <v>25</v>
      </c>
      <c r="B913" s="3" t="s">
        <v>26</v>
      </c>
      <c r="C913" s="3" t="s">
        <v>39</v>
      </c>
      <c r="D913" s="3" t="s">
        <v>3279</v>
      </c>
      <c r="E913" s="3" t="s">
        <v>3280</v>
      </c>
      <c r="F913" s="3" t="s">
        <v>3281</v>
      </c>
      <c r="G913" s="3">
        <v>2022</v>
      </c>
      <c r="H913" s="3">
        <v>2021</v>
      </c>
      <c r="I913" s="4">
        <v>88150</v>
      </c>
      <c r="J913" s="3" t="s">
        <v>52</v>
      </c>
      <c r="K913" s="4">
        <v>17784.39</v>
      </c>
      <c r="L913" s="4">
        <v>52456</v>
      </c>
      <c r="M913" s="3" t="s">
        <v>52</v>
      </c>
      <c r="N913" s="4">
        <v>10826.11</v>
      </c>
      <c r="O913" s="4">
        <v>57296</v>
      </c>
      <c r="P913" s="3" t="s">
        <v>52</v>
      </c>
      <c r="Q913" s="4">
        <v>12130.38</v>
      </c>
      <c r="R913" s="3">
        <v>-87.714908878680006</v>
      </c>
      <c r="S913" s="3">
        <v>41.871114002453801</v>
      </c>
      <c r="T913" s="3" t="s">
        <v>3282</v>
      </c>
      <c r="U913" s="3" t="s">
        <v>33</v>
      </c>
      <c r="V913" s="3" t="s">
        <v>254</v>
      </c>
      <c r="W913" s="3" t="s">
        <v>227</v>
      </c>
      <c r="X913" s="3" t="s">
        <v>47</v>
      </c>
      <c r="Y913" s="3" t="s">
        <v>70</v>
      </c>
      <c r="Z913" s="3" t="s">
        <v>37</v>
      </c>
      <c r="AA913" s="8">
        <f>Table1[[#This Row],[2022 AV (BOR final)]]-Table1[[#This Row],[2021 AV (BOR final)]]</f>
        <v>-35694</v>
      </c>
      <c r="AB913" s="8">
        <f>Table1[[#This Row],[2023 AV (BOR final)]]-Table1[[#This Row],[2022 AV (BOR final)]]</f>
        <v>4840</v>
      </c>
      <c r="AC913" s="8">
        <f>Table1[[#This Row],[2022 Tax Bill]]-Table1[[#This Row],[2021 Tax Bill]]</f>
        <v>-6958.2799999999988</v>
      </c>
      <c r="AD913" s="3">
        <f>COUNTIF(D:D,Table1[[#This Row],[Project Name]])</f>
        <v>1</v>
      </c>
      <c r="AE913" s="2">
        <f>IF(Table1[[#This Row],[Year Accepted]]=2022,Table1[[#This Row],[2021 AV (BOR final)]],Table1[[#This Row],[2022 AV (BOR final)]])</f>
        <v>88150</v>
      </c>
      <c r="AF913" s="2">
        <f>IF(Table1[[#This Row],[Year Accepted]]=2022,Table1[[#This Row],[2022 AV (BOR final)]],Table1[[#This Row],[2023 AV (BOR final)]])</f>
        <v>52456</v>
      </c>
      <c r="AG913" s="2">
        <f>IF(Table1[[#This Row],[Year Accepted]]=2022,Table1[[#This Row],[2021 Tax Bill]],Table1[[#This Row],[2022 Tax Bill]])</f>
        <v>17784.39</v>
      </c>
      <c r="AH913" s="2">
        <f>IF(Table1[[#This Row],[Year Accepted]]=2022,Table1[[#This Row],[2022 Tax Bill]],Table1[[#This Row],[2023 Tax Bill]])</f>
        <v>10826.11</v>
      </c>
    </row>
    <row r="914" spans="1:34" x14ac:dyDescent="0.25">
      <c r="A914" s="3" t="s">
        <v>25</v>
      </c>
      <c r="B914" s="3" t="s">
        <v>71</v>
      </c>
      <c r="C914" s="3" t="s">
        <v>39</v>
      </c>
      <c r="D914" s="3" t="s">
        <v>250</v>
      </c>
      <c r="E914" s="3" t="s">
        <v>251</v>
      </c>
      <c r="F914" s="3" t="s">
        <v>252</v>
      </c>
      <c r="G914" s="3">
        <v>2022</v>
      </c>
      <c r="H914" s="3">
        <v>2021</v>
      </c>
      <c r="I914" s="4">
        <v>844425</v>
      </c>
      <c r="J914" s="3" t="s">
        <v>197</v>
      </c>
      <c r="K914" s="4">
        <v>109032.91</v>
      </c>
      <c r="L914" s="4">
        <v>548876</v>
      </c>
      <c r="M914" s="3" t="s">
        <v>197</v>
      </c>
      <c r="N914" s="4">
        <v>72498.7</v>
      </c>
      <c r="O914" s="4">
        <v>548876</v>
      </c>
      <c r="P914" s="3" t="s">
        <v>197</v>
      </c>
      <c r="Q914" s="4">
        <v>74371.09</v>
      </c>
      <c r="R914" s="3">
        <v>-87.708752430465296</v>
      </c>
      <c r="S914" s="3">
        <v>41.869354940521497</v>
      </c>
      <c r="T914" s="3" t="s">
        <v>253</v>
      </c>
      <c r="U914" s="3" t="s">
        <v>33</v>
      </c>
      <c r="V914" s="3" t="s">
        <v>254</v>
      </c>
      <c r="W914" s="3" t="s">
        <v>255</v>
      </c>
      <c r="X914" s="3" t="s">
        <v>47</v>
      </c>
      <c r="Y914" s="3" t="s">
        <v>48</v>
      </c>
      <c r="Z914" s="3" t="s">
        <v>37</v>
      </c>
      <c r="AA914" s="8">
        <f>Table1[[#This Row],[2022 AV (BOR final)]]-Table1[[#This Row],[2021 AV (BOR final)]]</f>
        <v>-295549</v>
      </c>
      <c r="AB914" s="8">
        <f>Table1[[#This Row],[2023 AV (BOR final)]]-Table1[[#This Row],[2022 AV (BOR final)]]</f>
        <v>0</v>
      </c>
      <c r="AC914" s="8">
        <f>Table1[[#This Row],[2022 Tax Bill]]-Table1[[#This Row],[2021 Tax Bill]]</f>
        <v>-36534.210000000006</v>
      </c>
      <c r="AD914" s="3">
        <f>COUNTIF(D:D,Table1[[#This Row],[Project Name]])</f>
        <v>2</v>
      </c>
      <c r="AE914" s="2">
        <f>IF(Table1[[#This Row],[Year Accepted]]=2022,Table1[[#This Row],[2021 AV (BOR final)]],Table1[[#This Row],[2022 AV (BOR final)]])</f>
        <v>844425</v>
      </c>
      <c r="AF914" s="2">
        <f>IF(Table1[[#This Row],[Year Accepted]]=2022,Table1[[#This Row],[2022 AV (BOR final)]],Table1[[#This Row],[2023 AV (BOR final)]])</f>
        <v>548876</v>
      </c>
      <c r="AG914" s="2">
        <f>IF(Table1[[#This Row],[Year Accepted]]=2022,Table1[[#This Row],[2021 Tax Bill]],Table1[[#This Row],[2022 Tax Bill]])</f>
        <v>109032.91</v>
      </c>
      <c r="AH914" s="2">
        <f>IF(Table1[[#This Row],[Year Accepted]]=2022,Table1[[#This Row],[2022 Tax Bill]],Table1[[#This Row],[2023 Tax Bill]])</f>
        <v>72498.7</v>
      </c>
    </row>
    <row r="915" spans="1:34" x14ac:dyDescent="0.25">
      <c r="A915" s="3" t="s">
        <v>25</v>
      </c>
      <c r="B915" s="3" t="s">
        <v>71</v>
      </c>
      <c r="C915" s="3" t="s">
        <v>39</v>
      </c>
      <c r="D915" s="3" t="s">
        <v>250</v>
      </c>
      <c r="E915" s="3" t="s">
        <v>790</v>
      </c>
      <c r="F915" s="3" t="s">
        <v>791</v>
      </c>
      <c r="G915" s="3">
        <v>2022</v>
      </c>
      <c r="H915" s="3">
        <v>2021</v>
      </c>
      <c r="I915" s="4">
        <v>22684</v>
      </c>
      <c r="J915" s="3" t="s">
        <v>792</v>
      </c>
      <c r="K915" s="4">
        <v>4576.51</v>
      </c>
      <c r="L915" s="4">
        <v>22684</v>
      </c>
      <c r="M915" s="3" t="s">
        <v>792</v>
      </c>
      <c r="N915" s="4">
        <v>4681.6000000000004</v>
      </c>
      <c r="O915" s="4">
        <v>22684</v>
      </c>
      <c r="P915" s="3" t="s">
        <v>792</v>
      </c>
      <c r="Q915" s="4">
        <v>4802.54</v>
      </c>
      <c r="R915" s="3">
        <v>-87.708211132863894</v>
      </c>
      <c r="S915" s="3">
        <v>41.8694719535914</v>
      </c>
      <c r="T915" s="3" t="s">
        <v>793</v>
      </c>
      <c r="U915" s="3" t="s">
        <v>33</v>
      </c>
      <c r="V915" s="3" t="s">
        <v>254</v>
      </c>
      <c r="W915" s="3" t="s">
        <v>255</v>
      </c>
      <c r="X915" s="3" t="s">
        <v>47</v>
      </c>
      <c r="Y915" s="3" t="s">
        <v>48</v>
      </c>
      <c r="Z915" s="3" t="s">
        <v>37</v>
      </c>
      <c r="AA915" s="8">
        <f>Table1[[#This Row],[2022 AV (BOR final)]]-Table1[[#This Row],[2021 AV (BOR final)]]</f>
        <v>0</v>
      </c>
      <c r="AB915" s="8">
        <f>Table1[[#This Row],[2023 AV (BOR final)]]-Table1[[#This Row],[2022 AV (BOR final)]]</f>
        <v>0</v>
      </c>
      <c r="AC915" s="8">
        <f>Table1[[#This Row],[2022 Tax Bill]]-Table1[[#This Row],[2021 Tax Bill]]</f>
        <v>105.09000000000015</v>
      </c>
      <c r="AD915" s="3">
        <f>COUNTIF(D:D,Table1[[#This Row],[Project Name]])</f>
        <v>2</v>
      </c>
      <c r="AE915" s="2">
        <f>IF(Table1[[#This Row],[Year Accepted]]=2022,Table1[[#This Row],[2021 AV (BOR final)]],Table1[[#This Row],[2022 AV (BOR final)]])</f>
        <v>22684</v>
      </c>
      <c r="AF915" s="2">
        <f>IF(Table1[[#This Row],[Year Accepted]]=2022,Table1[[#This Row],[2022 AV (BOR final)]],Table1[[#This Row],[2023 AV (BOR final)]])</f>
        <v>22684</v>
      </c>
      <c r="AG915" s="2">
        <f>IF(Table1[[#This Row],[Year Accepted]]=2022,Table1[[#This Row],[2021 Tax Bill]],Table1[[#This Row],[2022 Tax Bill]])</f>
        <v>4576.51</v>
      </c>
      <c r="AH915" s="2">
        <f>IF(Table1[[#This Row],[Year Accepted]]=2022,Table1[[#This Row],[2022 Tax Bill]],Table1[[#This Row],[2023 Tax Bill]])</f>
        <v>4681.6000000000004</v>
      </c>
    </row>
    <row r="916" spans="1:34" x14ac:dyDescent="0.25">
      <c r="A916" s="3" t="s">
        <v>25</v>
      </c>
      <c r="B916" s="3" t="s">
        <v>71</v>
      </c>
      <c r="C916" s="3" t="s">
        <v>39</v>
      </c>
      <c r="D916" s="3" t="s">
        <v>2329</v>
      </c>
      <c r="E916" s="3" t="s">
        <v>2330</v>
      </c>
      <c r="F916" s="3" t="s">
        <v>2331</v>
      </c>
      <c r="G916" s="3">
        <v>2022</v>
      </c>
      <c r="H916" s="3">
        <v>2021</v>
      </c>
      <c r="I916" s="4">
        <v>87135</v>
      </c>
      <c r="J916" s="3" t="s">
        <v>52</v>
      </c>
      <c r="K916" s="4">
        <v>17522.03</v>
      </c>
      <c r="L916" s="4">
        <v>56638</v>
      </c>
      <c r="M916" s="3" t="s">
        <v>52</v>
      </c>
      <c r="N916" s="4">
        <v>11649.47</v>
      </c>
      <c r="O916" s="4">
        <v>56638</v>
      </c>
      <c r="P916" s="3" t="s">
        <v>52</v>
      </c>
      <c r="Q916" s="4">
        <v>11950.05</v>
      </c>
      <c r="R916" s="3">
        <v>-87.749538705284095</v>
      </c>
      <c r="S916" s="3">
        <v>41.8778938138623</v>
      </c>
      <c r="T916" s="3" t="s">
        <v>2332</v>
      </c>
      <c r="U916" s="3" t="s">
        <v>33</v>
      </c>
      <c r="V916" s="3" t="s">
        <v>45</v>
      </c>
      <c r="W916" s="3" t="s">
        <v>118</v>
      </c>
      <c r="X916" s="3" t="s">
        <v>119</v>
      </c>
      <c r="Y916" s="3" t="s">
        <v>159</v>
      </c>
      <c r="Z916" s="3" t="s">
        <v>264</v>
      </c>
      <c r="AA916" s="8">
        <f>Table1[[#This Row],[2022 AV (BOR final)]]-Table1[[#This Row],[2021 AV (BOR final)]]</f>
        <v>-30497</v>
      </c>
      <c r="AB916" s="8">
        <f>Table1[[#This Row],[2023 AV (BOR final)]]-Table1[[#This Row],[2022 AV (BOR final)]]</f>
        <v>0</v>
      </c>
      <c r="AC916" s="8">
        <f>Table1[[#This Row],[2022 Tax Bill]]-Table1[[#This Row],[2021 Tax Bill]]</f>
        <v>-5872.5599999999995</v>
      </c>
      <c r="AD916" s="3">
        <f>COUNTIF(D:D,Table1[[#This Row],[Project Name]])</f>
        <v>1</v>
      </c>
      <c r="AE916" s="2">
        <f>IF(Table1[[#This Row],[Year Accepted]]=2022,Table1[[#This Row],[2021 AV (BOR final)]],Table1[[#This Row],[2022 AV (BOR final)]])</f>
        <v>87135</v>
      </c>
      <c r="AF916" s="2">
        <f>IF(Table1[[#This Row],[Year Accepted]]=2022,Table1[[#This Row],[2022 AV (BOR final)]],Table1[[#This Row],[2023 AV (BOR final)]])</f>
        <v>56638</v>
      </c>
      <c r="AG916" s="2">
        <f>IF(Table1[[#This Row],[Year Accepted]]=2022,Table1[[#This Row],[2021 Tax Bill]],Table1[[#This Row],[2022 Tax Bill]])</f>
        <v>17522.03</v>
      </c>
      <c r="AH916" s="2">
        <f>IF(Table1[[#This Row],[Year Accepted]]=2022,Table1[[#This Row],[2022 Tax Bill]],Table1[[#This Row],[2023 Tax Bill]])</f>
        <v>11649.47</v>
      </c>
    </row>
    <row r="917" spans="1:34" x14ac:dyDescent="0.25">
      <c r="A917" s="3" t="s">
        <v>25</v>
      </c>
      <c r="B917" s="3" t="s">
        <v>26</v>
      </c>
      <c r="C917" s="3" t="s">
        <v>39</v>
      </c>
      <c r="D917" s="3" t="s">
        <v>1896</v>
      </c>
      <c r="E917" s="3" t="s">
        <v>1893</v>
      </c>
      <c r="F917" s="3" t="s">
        <v>1894</v>
      </c>
      <c r="G917" s="3">
        <v>2022</v>
      </c>
      <c r="H917" s="3">
        <v>2021</v>
      </c>
      <c r="I917" s="4">
        <v>218665</v>
      </c>
      <c r="J917" s="3" t="s">
        <v>126</v>
      </c>
      <c r="K917" s="4">
        <v>43971.5</v>
      </c>
      <c r="L917" s="4">
        <v>142129</v>
      </c>
      <c r="M917" s="3" t="s">
        <v>126</v>
      </c>
      <c r="N917" s="4">
        <v>29233.45</v>
      </c>
      <c r="O917" s="4">
        <v>142136</v>
      </c>
      <c r="P917" s="3" t="s">
        <v>126</v>
      </c>
      <c r="Q917" s="4">
        <v>29989.31</v>
      </c>
      <c r="R917" s="3">
        <v>-87.749018631168298</v>
      </c>
      <c r="S917" s="3">
        <v>41.878284650294297</v>
      </c>
      <c r="T917" s="3" t="s">
        <v>1895</v>
      </c>
      <c r="U917" s="3" t="s">
        <v>33</v>
      </c>
      <c r="V917" s="3" t="s">
        <v>45</v>
      </c>
      <c r="W917" s="3" t="s">
        <v>118</v>
      </c>
      <c r="X917" s="3" t="s">
        <v>119</v>
      </c>
      <c r="Y917" s="3" t="s">
        <v>159</v>
      </c>
      <c r="Z917" s="3" t="s">
        <v>264</v>
      </c>
      <c r="AA917" s="8">
        <f>Table1[[#This Row],[2022 AV (BOR final)]]-Table1[[#This Row],[2021 AV (BOR final)]]</f>
        <v>-76536</v>
      </c>
      <c r="AB917" s="8">
        <f>Table1[[#This Row],[2023 AV (BOR final)]]-Table1[[#This Row],[2022 AV (BOR final)]]</f>
        <v>7</v>
      </c>
      <c r="AC917" s="8">
        <f>Table1[[#This Row],[2022 Tax Bill]]-Table1[[#This Row],[2021 Tax Bill]]</f>
        <v>-14738.05</v>
      </c>
      <c r="AD917" s="3">
        <f>COUNTIF(D:D,Table1[[#This Row],[Project Name]])</f>
        <v>1</v>
      </c>
      <c r="AE917" s="2">
        <f>IF(Table1[[#This Row],[Year Accepted]]=2022,Table1[[#This Row],[2021 AV (BOR final)]],Table1[[#This Row],[2022 AV (BOR final)]])</f>
        <v>218665</v>
      </c>
      <c r="AF917" s="2">
        <f>IF(Table1[[#This Row],[Year Accepted]]=2022,Table1[[#This Row],[2022 AV (BOR final)]],Table1[[#This Row],[2023 AV (BOR final)]])</f>
        <v>142129</v>
      </c>
      <c r="AG917" s="2">
        <f>IF(Table1[[#This Row],[Year Accepted]]=2022,Table1[[#This Row],[2021 Tax Bill]],Table1[[#This Row],[2022 Tax Bill]])</f>
        <v>43971.5</v>
      </c>
      <c r="AH917" s="2">
        <f>IF(Table1[[#This Row],[Year Accepted]]=2022,Table1[[#This Row],[2022 Tax Bill]],Table1[[#This Row],[2023 Tax Bill]])</f>
        <v>29233.45</v>
      </c>
    </row>
    <row r="918" spans="1:34" x14ac:dyDescent="0.25">
      <c r="A918" s="3" t="s">
        <v>25</v>
      </c>
      <c r="B918" s="3" t="s">
        <v>26</v>
      </c>
      <c r="C918" s="3" t="s">
        <v>39</v>
      </c>
      <c r="D918" s="3" t="s">
        <v>265</v>
      </c>
      <c r="E918" s="3" t="s">
        <v>261</v>
      </c>
      <c r="F918" s="3" t="s">
        <v>262</v>
      </c>
      <c r="G918" s="3">
        <v>2022</v>
      </c>
      <c r="H918" s="3">
        <v>2021</v>
      </c>
      <c r="I918" s="4">
        <v>80255</v>
      </c>
      <c r="J918" s="3" t="s">
        <v>126</v>
      </c>
      <c r="K918" s="4">
        <v>16138.56</v>
      </c>
      <c r="L918" s="4">
        <v>52165</v>
      </c>
      <c r="M918" s="3" t="s">
        <v>126</v>
      </c>
      <c r="N918" s="4">
        <v>10729.43</v>
      </c>
      <c r="O918" s="4">
        <v>52165</v>
      </c>
      <c r="P918" s="3" t="s">
        <v>126</v>
      </c>
      <c r="Q918" s="4">
        <v>11006.28</v>
      </c>
      <c r="R918" s="3">
        <v>-87.748287666336594</v>
      </c>
      <c r="S918" s="3">
        <v>41.878293999414304</v>
      </c>
      <c r="T918" s="3" t="s">
        <v>263</v>
      </c>
      <c r="U918" s="3" t="s">
        <v>33</v>
      </c>
      <c r="V918" s="3" t="s">
        <v>45</v>
      </c>
      <c r="W918" s="3" t="s">
        <v>118</v>
      </c>
      <c r="X918" s="3" t="s">
        <v>119</v>
      </c>
      <c r="Y918" s="3" t="s">
        <v>159</v>
      </c>
      <c r="Z918" s="3" t="s">
        <v>264</v>
      </c>
      <c r="AA918" s="8">
        <f>Table1[[#This Row],[2022 AV (BOR final)]]-Table1[[#This Row],[2021 AV (BOR final)]]</f>
        <v>-28090</v>
      </c>
      <c r="AB918" s="8">
        <f>Table1[[#This Row],[2023 AV (BOR final)]]-Table1[[#This Row],[2022 AV (BOR final)]]</f>
        <v>0</v>
      </c>
      <c r="AC918" s="8">
        <f>Table1[[#This Row],[2022 Tax Bill]]-Table1[[#This Row],[2021 Tax Bill]]</f>
        <v>-5409.1299999999992</v>
      </c>
      <c r="AD918" s="3">
        <f>COUNTIF(D:D,Table1[[#This Row],[Project Name]])</f>
        <v>1</v>
      </c>
      <c r="AE918" s="2">
        <f>IF(Table1[[#This Row],[Year Accepted]]=2022,Table1[[#This Row],[2021 AV (BOR final)]],Table1[[#This Row],[2022 AV (BOR final)]])</f>
        <v>80255</v>
      </c>
      <c r="AF918" s="2">
        <f>IF(Table1[[#This Row],[Year Accepted]]=2022,Table1[[#This Row],[2022 AV (BOR final)]],Table1[[#This Row],[2023 AV (BOR final)]])</f>
        <v>52165</v>
      </c>
      <c r="AG918" s="2">
        <f>IF(Table1[[#This Row],[Year Accepted]]=2022,Table1[[#This Row],[2021 Tax Bill]],Table1[[#This Row],[2022 Tax Bill]])</f>
        <v>16138.56</v>
      </c>
      <c r="AH918" s="2">
        <f>IF(Table1[[#This Row],[Year Accepted]]=2022,Table1[[#This Row],[2022 Tax Bill]],Table1[[#This Row],[2023 Tax Bill]])</f>
        <v>10729.43</v>
      </c>
    </row>
    <row r="919" spans="1:34" x14ac:dyDescent="0.25">
      <c r="A919" s="3" t="s">
        <v>25</v>
      </c>
      <c r="B919" s="3" t="s">
        <v>26</v>
      </c>
      <c r="C919" s="3" t="s">
        <v>39</v>
      </c>
      <c r="D919" s="3" t="s">
        <v>4565</v>
      </c>
      <c r="E919" s="3" t="s">
        <v>4562</v>
      </c>
      <c r="F919" s="3" t="s">
        <v>4563</v>
      </c>
      <c r="G919" s="3">
        <v>2022</v>
      </c>
      <c r="H919" s="3">
        <v>2021</v>
      </c>
      <c r="I919" s="4">
        <v>103455</v>
      </c>
      <c r="J919" s="3" t="s">
        <v>52</v>
      </c>
      <c r="K919" s="4">
        <v>20803.830000000002</v>
      </c>
      <c r="L919" s="4">
        <v>67248</v>
      </c>
      <c r="M919" s="3" t="s">
        <v>52</v>
      </c>
      <c r="N919" s="4">
        <v>13831.72</v>
      </c>
      <c r="O919" s="4">
        <v>67248</v>
      </c>
      <c r="P919" s="3" t="s">
        <v>52</v>
      </c>
      <c r="Q919" s="4">
        <v>14188.66</v>
      </c>
      <c r="R919" s="3">
        <v>-87.747712003200405</v>
      </c>
      <c r="S919" s="3">
        <v>41.877918706924703</v>
      </c>
      <c r="T919" s="3" t="s">
        <v>4564</v>
      </c>
      <c r="U919" s="3" t="s">
        <v>33</v>
      </c>
      <c r="V919" s="3" t="s">
        <v>45</v>
      </c>
      <c r="W919" s="3" t="s">
        <v>118</v>
      </c>
      <c r="X919" s="3" t="s">
        <v>119</v>
      </c>
      <c r="Y919" s="3" t="s">
        <v>159</v>
      </c>
      <c r="Z919" s="3" t="s">
        <v>264</v>
      </c>
      <c r="AA919" s="8">
        <f>Table1[[#This Row],[2022 AV (BOR final)]]-Table1[[#This Row],[2021 AV (BOR final)]]</f>
        <v>-36207</v>
      </c>
      <c r="AB919" s="8">
        <f>Table1[[#This Row],[2023 AV (BOR final)]]-Table1[[#This Row],[2022 AV (BOR final)]]</f>
        <v>0</v>
      </c>
      <c r="AC919" s="8">
        <f>Table1[[#This Row],[2022 Tax Bill]]-Table1[[#This Row],[2021 Tax Bill]]</f>
        <v>-6972.1100000000024</v>
      </c>
      <c r="AD919" s="3">
        <f>COUNTIF(D:D,Table1[[#This Row],[Project Name]])</f>
        <v>1</v>
      </c>
      <c r="AE919" s="2">
        <f>IF(Table1[[#This Row],[Year Accepted]]=2022,Table1[[#This Row],[2021 AV (BOR final)]],Table1[[#This Row],[2022 AV (BOR final)]])</f>
        <v>103455</v>
      </c>
      <c r="AF919" s="2">
        <f>IF(Table1[[#This Row],[Year Accepted]]=2022,Table1[[#This Row],[2022 AV (BOR final)]],Table1[[#This Row],[2023 AV (BOR final)]])</f>
        <v>67248</v>
      </c>
      <c r="AG919" s="2">
        <f>IF(Table1[[#This Row],[Year Accepted]]=2022,Table1[[#This Row],[2021 Tax Bill]],Table1[[#This Row],[2022 Tax Bill]])</f>
        <v>20803.830000000002</v>
      </c>
      <c r="AH919" s="2">
        <f>IF(Table1[[#This Row],[Year Accepted]]=2022,Table1[[#This Row],[2022 Tax Bill]],Table1[[#This Row],[2023 Tax Bill]])</f>
        <v>13831.72</v>
      </c>
    </row>
    <row r="920" spans="1:34" x14ac:dyDescent="0.25">
      <c r="A920" s="3" t="s">
        <v>25</v>
      </c>
      <c r="B920" s="3" t="s">
        <v>26</v>
      </c>
      <c r="C920" s="3" t="s">
        <v>39</v>
      </c>
      <c r="D920" s="3" t="s">
        <v>2689</v>
      </c>
      <c r="E920" s="3" t="s">
        <v>2686</v>
      </c>
      <c r="F920" s="3" t="s">
        <v>2687</v>
      </c>
      <c r="G920" s="3">
        <v>2022</v>
      </c>
      <c r="H920" s="3">
        <v>2021</v>
      </c>
      <c r="I920" s="4">
        <v>184680</v>
      </c>
      <c r="J920" s="3" t="s">
        <v>126</v>
      </c>
      <c r="K920" s="4">
        <v>37137.480000000003</v>
      </c>
      <c r="L920" s="4">
        <v>120046</v>
      </c>
      <c r="M920" s="3" t="s">
        <v>126</v>
      </c>
      <c r="N920" s="4">
        <v>24691.3</v>
      </c>
      <c r="O920" s="4">
        <v>120040</v>
      </c>
      <c r="P920" s="3" t="s">
        <v>126</v>
      </c>
      <c r="Q920" s="4">
        <v>25327.29</v>
      </c>
      <c r="R920" s="3">
        <v>-87.749008186184</v>
      </c>
      <c r="S920" s="3">
        <v>41.877901132834197</v>
      </c>
      <c r="T920" s="3" t="s">
        <v>2688</v>
      </c>
      <c r="U920" s="3" t="s">
        <v>33</v>
      </c>
      <c r="V920" s="3" t="s">
        <v>45</v>
      </c>
      <c r="W920" s="3" t="s">
        <v>118</v>
      </c>
      <c r="X920" s="3" t="s">
        <v>119</v>
      </c>
      <c r="Y920" s="3" t="s">
        <v>159</v>
      </c>
      <c r="Z920" s="3" t="s">
        <v>264</v>
      </c>
      <c r="AA920" s="8">
        <f>Table1[[#This Row],[2022 AV (BOR final)]]-Table1[[#This Row],[2021 AV (BOR final)]]</f>
        <v>-64634</v>
      </c>
      <c r="AB920" s="8">
        <f>Table1[[#This Row],[2023 AV (BOR final)]]-Table1[[#This Row],[2022 AV (BOR final)]]</f>
        <v>-6</v>
      </c>
      <c r="AC920" s="8">
        <f>Table1[[#This Row],[2022 Tax Bill]]-Table1[[#This Row],[2021 Tax Bill]]</f>
        <v>-12446.180000000004</v>
      </c>
      <c r="AD920" s="3">
        <f>COUNTIF(D:D,Table1[[#This Row],[Project Name]])</f>
        <v>1</v>
      </c>
      <c r="AE920" s="2">
        <f>IF(Table1[[#This Row],[Year Accepted]]=2022,Table1[[#This Row],[2021 AV (BOR final)]],Table1[[#This Row],[2022 AV (BOR final)]])</f>
        <v>184680</v>
      </c>
      <c r="AF920" s="2">
        <f>IF(Table1[[#This Row],[Year Accepted]]=2022,Table1[[#This Row],[2022 AV (BOR final)]],Table1[[#This Row],[2023 AV (BOR final)]])</f>
        <v>120046</v>
      </c>
      <c r="AG920" s="2">
        <f>IF(Table1[[#This Row],[Year Accepted]]=2022,Table1[[#This Row],[2021 Tax Bill]],Table1[[#This Row],[2022 Tax Bill]])</f>
        <v>37137.480000000003</v>
      </c>
      <c r="AH920" s="2">
        <f>IF(Table1[[#This Row],[Year Accepted]]=2022,Table1[[#This Row],[2022 Tax Bill]],Table1[[#This Row],[2023 Tax Bill]])</f>
        <v>24691.3</v>
      </c>
    </row>
    <row r="921" spans="1:34" x14ac:dyDescent="0.25">
      <c r="A921" s="3" t="s">
        <v>25</v>
      </c>
      <c r="B921" s="3" t="s">
        <v>26</v>
      </c>
      <c r="C921" s="3" t="s">
        <v>39</v>
      </c>
      <c r="D921" s="3" t="s">
        <v>1329</v>
      </c>
      <c r="E921" s="3" t="s">
        <v>1326</v>
      </c>
      <c r="F921" s="3" t="s">
        <v>1327</v>
      </c>
      <c r="G921" s="3">
        <v>2022</v>
      </c>
      <c r="H921" s="3">
        <v>2021</v>
      </c>
      <c r="I921" s="4">
        <v>164159</v>
      </c>
      <c r="J921" s="3" t="s">
        <v>126</v>
      </c>
      <c r="K921" s="4">
        <v>33010.85</v>
      </c>
      <c r="L921" s="4">
        <v>106707</v>
      </c>
      <c r="M921" s="3" t="s">
        <v>126</v>
      </c>
      <c r="N921" s="4">
        <v>21947.72</v>
      </c>
      <c r="O921" s="4">
        <v>106700</v>
      </c>
      <c r="P921" s="3" t="s">
        <v>126</v>
      </c>
      <c r="Q921" s="4">
        <v>22512.639999999999</v>
      </c>
      <c r="R921" s="3">
        <v>-87.748603338155803</v>
      </c>
      <c r="S921" s="3">
        <v>41.877906618614603</v>
      </c>
      <c r="T921" s="3" t="s">
        <v>1328</v>
      </c>
      <c r="U921" s="3" t="s">
        <v>33</v>
      </c>
      <c r="V921" s="3" t="s">
        <v>45</v>
      </c>
      <c r="W921" s="3" t="s">
        <v>118</v>
      </c>
      <c r="X921" s="3" t="s">
        <v>119</v>
      </c>
      <c r="Y921" s="3" t="s">
        <v>159</v>
      </c>
      <c r="Z921" s="3" t="s">
        <v>264</v>
      </c>
      <c r="AA921" s="8">
        <f>Table1[[#This Row],[2022 AV (BOR final)]]-Table1[[#This Row],[2021 AV (BOR final)]]</f>
        <v>-57452</v>
      </c>
      <c r="AB921" s="8">
        <f>Table1[[#This Row],[2023 AV (BOR final)]]-Table1[[#This Row],[2022 AV (BOR final)]]</f>
        <v>-7</v>
      </c>
      <c r="AC921" s="8">
        <f>Table1[[#This Row],[2022 Tax Bill]]-Table1[[#This Row],[2021 Tax Bill]]</f>
        <v>-11063.129999999997</v>
      </c>
      <c r="AD921" s="3">
        <f>COUNTIF(D:D,Table1[[#This Row],[Project Name]])</f>
        <v>1</v>
      </c>
      <c r="AE921" s="2">
        <f>IF(Table1[[#This Row],[Year Accepted]]=2022,Table1[[#This Row],[2021 AV (BOR final)]],Table1[[#This Row],[2022 AV (BOR final)]])</f>
        <v>164159</v>
      </c>
      <c r="AF921" s="2">
        <f>IF(Table1[[#This Row],[Year Accepted]]=2022,Table1[[#This Row],[2022 AV (BOR final)]],Table1[[#This Row],[2023 AV (BOR final)]])</f>
        <v>106707</v>
      </c>
      <c r="AG921" s="2">
        <f>IF(Table1[[#This Row],[Year Accepted]]=2022,Table1[[#This Row],[2021 Tax Bill]],Table1[[#This Row],[2022 Tax Bill]])</f>
        <v>33010.85</v>
      </c>
      <c r="AH921" s="2">
        <f>IF(Table1[[#This Row],[Year Accepted]]=2022,Table1[[#This Row],[2022 Tax Bill]],Table1[[#This Row],[2023 Tax Bill]])</f>
        <v>21947.72</v>
      </c>
    </row>
    <row r="922" spans="1:34" x14ac:dyDescent="0.25">
      <c r="A922" s="3" t="s">
        <v>25</v>
      </c>
      <c r="B922" s="3" t="s">
        <v>26</v>
      </c>
      <c r="C922" s="3" t="s">
        <v>39</v>
      </c>
      <c r="D922" s="3" t="s">
        <v>3114</v>
      </c>
      <c r="E922" s="3" t="s">
        <v>3111</v>
      </c>
      <c r="F922" s="3" t="s">
        <v>3112</v>
      </c>
      <c r="G922" s="3">
        <v>2022</v>
      </c>
      <c r="H922" s="3">
        <v>2021</v>
      </c>
      <c r="I922" s="4">
        <v>153900</v>
      </c>
      <c r="J922" s="3" t="s">
        <v>126</v>
      </c>
      <c r="K922" s="4">
        <v>30947.91</v>
      </c>
      <c r="L922" s="4">
        <v>100040</v>
      </c>
      <c r="M922" s="3" t="s">
        <v>126</v>
      </c>
      <c r="N922" s="4">
        <v>20576.46</v>
      </c>
      <c r="O922" s="4">
        <v>100033</v>
      </c>
      <c r="P922" s="3" t="s">
        <v>126</v>
      </c>
      <c r="Q922" s="4">
        <v>21106.01</v>
      </c>
      <c r="R922" s="3">
        <v>-87.748189327044898</v>
      </c>
      <c r="S922" s="3">
        <v>41.877912216085001</v>
      </c>
      <c r="T922" s="3" t="s">
        <v>3113</v>
      </c>
      <c r="U922" s="3" t="s">
        <v>33</v>
      </c>
      <c r="V922" s="3" t="s">
        <v>45</v>
      </c>
      <c r="W922" s="3" t="s">
        <v>118</v>
      </c>
      <c r="X922" s="3" t="s">
        <v>119</v>
      </c>
      <c r="Y922" s="3" t="s">
        <v>159</v>
      </c>
      <c r="Z922" s="3" t="s">
        <v>264</v>
      </c>
      <c r="AA922" s="8">
        <f>Table1[[#This Row],[2022 AV (BOR final)]]-Table1[[#This Row],[2021 AV (BOR final)]]</f>
        <v>-53860</v>
      </c>
      <c r="AB922" s="8">
        <f>Table1[[#This Row],[2023 AV (BOR final)]]-Table1[[#This Row],[2022 AV (BOR final)]]</f>
        <v>-7</v>
      </c>
      <c r="AC922" s="8">
        <f>Table1[[#This Row],[2022 Tax Bill]]-Table1[[#This Row],[2021 Tax Bill]]</f>
        <v>-10371.450000000001</v>
      </c>
      <c r="AD922" s="3">
        <f>COUNTIF(D:D,Table1[[#This Row],[Project Name]])</f>
        <v>1</v>
      </c>
      <c r="AE922" s="2">
        <f>IF(Table1[[#This Row],[Year Accepted]]=2022,Table1[[#This Row],[2021 AV (BOR final)]],Table1[[#This Row],[2022 AV (BOR final)]])</f>
        <v>153900</v>
      </c>
      <c r="AF922" s="2">
        <f>IF(Table1[[#This Row],[Year Accepted]]=2022,Table1[[#This Row],[2022 AV (BOR final)]],Table1[[#This Row],[2023 AV (BOR final)]])</f>
        <v>100040</v>
      </c>
      <c r="AG922" s="2">
        <f>IF(Table1[[#This Row],[Year Accepted]]=2022,Table1[[#This Row],[2021 Tax Bill]],Table1[[#This Row],[2022 Tax Bill]])</f>
        <v>30947.91</v>
      </c>
      <c r="AH922" s="2">
        <f>IF(Table1[[#This Row],[Year Accepted]]=2022,Table1[[#This Row],[2022 Tax Bill]],Table1[[#This Row],[2023 Tax Bill]])</f>
        <v>20576.46</v>
      </c>
    </row>
    <row r="923" spans="1:34" x14ac:dyDescent="0.25">
      <c r="A923" s="3" t="s">
        <v>25</v>
      </c>
      <c r="B923" s="3" t="s">
        <v>26</v>
      </c>
      <c r="C923" s="3" t="s">
        <v>39</v>
      </c>
      <c r="D923" s="3" t="s">
        <v>2510</v>
      </c>
      <c r="E923" s="3" t="s">
        <v>2511</v>
      </c>
      <c r="F923" s="3" t="s">
        <v>2512</v>
      </c>
      <c r="G923" s="3">
        <v>2022</v>
      </c>
      <c r="H923" s="3">
        <v>2021</v>
      </c>
      <c r="I923" s="4">
        <v>99453</v>
      </c>
      <c r="J923" s="3" t="s">
        <v>126</v>
      </c>
      <c r="K923" s="4">
        <v>19999.12</v>
      </c>
      <c r="L923" s="4">
        <v>64650</v>
      </c>
      <c r="M923" s="3" t="s">
        <v>126</v>
      </c>
      <c r="N923" s="4">
        <v>13297.35</v>
      </c>
      <c r="O923" s="4">
        <v>64644</v>
      </c>
      <c r="P923" s="3" t="s">
        <v>126</v>
      </c>
      <c r="Q923" s="4">
        <v>13639.27</v>
      </c>
      <c r="R923" s="3">
        <v>-87.748987868709804</v>
      </c>
      <c r="S923" s="3">
        <v>41.877378394652098</v>
      </c>
      <c r="T923" s="3" t="s">
        <v>2513</v>
      </c>
      <c r="U923" s="3" t="s">
        <v>33</v>
      </c>
      <c r="V923" s="3" t="s">
        <v>45</v>
      </c>
      <c r="W923" s="3" t="s">
        <v>118</v>
      </c>
      <c r="X923" s="3" t="s">
        <v>119</v>
      </c>
      <c r="Y923" s="3" t="s">
        <v>159</v>
      </c>
      <c r="Z923" s="3" t="s">
        <v>264</v>
      </c>
      <c r="AA923" s="8">
        <f>Table1[[#This Row],[2022 AV (BOR final)]]-Table1[[#This Row],[2021 AV (BOR final)]]</f>
        <v>-34803</v>
      </c>
      <c r="AB923" s="8">
        <f>Table1[[#This Row],[2023 AV (BOR final)]]-Table1[[#This Row],[2022 AV (BOR final)]]</f>
        <v>-6</v>
      </c>
      <c r="AC923" s="8">
        <f>Table1[[#This Row],[2022 Tax Bill]]-Table1[[#This Row],[2021 Tax Bill]]</f>
        <v>-6701.7699999999986</v>
      </c>
      <c r="AD923" s="3">
        <f>COUNTIF(D:D,Table1[[#This Row],[Project Name]])</f>
        <v>1</v>
      </c>
      <c r="AE923" s="2">
        <f>IF(Table1[[#This Row],[Year Accepted]]=2022,Table1[[#This Row],[2021 AV (BOR final)]],Table1[[#This Row],[2022 AV (BOR final)]])</f>
        <v>99453</v>
      </c>
      <c r="AF923" s="2">
        <f>IF(Table1[[#This Row],[Year Accepted]]=2022,Table1[[#This Row],[2022 AV (BOR final)]],Table1[[#This Row],[2023 AV (BOR final)]])</f>
        <v>64650</v>
      </c>
      <c r="AG923" s="2">
        <f>IF(Table1[[#This Row],[Year Accepted]]=2022,Table1[[#This Row],[2021 Tax Bill]],Table1[[#This Row],[2022 Tax Bill]])</f>
        <v>19999.12</v>
      </c>
      <c r="AH923" s="2">
        <f>IF(Table1[[#This Row],[Year Accepted]]=2022,Table1[[#This Row],[2022 Tax Bill]],Table1[[#This Row],[2023 Tax Bill]])</f>
        <v>13297.35</v>
      </c>
    </row>
    <row r="924" spans="1:34" x14ac:dyDescent="0.25">
      <c r="A924" s="3" t="s">
        <v>25</v>
      </c>
      <c r="B924" s="3" t="s">
        <v>26</v>
      </c>
      <c r="C924" s="3" t="s">
        <v>39</v>
      </c>
      <c r="D924" s="3" t="s">
        <v>4865</v>
      </c>
      <c r="E924" s="3" t="s">
        <v>4866</v>
      </c>
      <c r="F924" s="3" t="s">
        <v>4867</v>
      </c>
      <c r="G924" s="3">
        <v>2022</v>
      </c>
      <c r="H924" s="3">
        <v>2021</v>
      </c>
      <c r="I924" s="4">
        <v>223165</v>
      </c>
      <c r="J924" s="3" t="s">
        <v>247</v>
      </c>
      <c r="K924" s="4">
        <v>45023.88</v>
      </c>
      <c r="L924" s="4">
        <v>145057</v>
      </c>
      <c r="M924" s="3" t="s">
        <v>247</v>
      </c>
      <c r="N924" s="4">
        <v>29937.43</v>
      </c>
      <c r="O924" s="4">
        <v>145057</v>
      </c>
      <c r="P924" s="3" t="s">
        <v>247</v>
      </c>
      <c r="Q924" s="4">
        <v>30710.58</v>
      </c>
      <c r="R924" s="3">
        <v>-87.726954505023301</v>
      </c>
      <c r="S924" s="3">
        <v>41.865862176941803</v>
      </c>
      <c r="T924" s="3" t="s">
        <v>4868</v>
      </c>
      <c r="U924" s="3" t="s">
        <v>33</v>
      </c>
      <c r="V924" s="3" t="s">
        <v>254</v>
      </c>
      <c r="W924" s="3" t="s">
        <v>255</v>
      </c>
      <c r="X924" s="3" t="s">
        <v>47</v>
      </c>
      <c r="Y924" s="3" t="s">
        <v>48</v>
      </c>
      <c r="Z924" s="3" t="s">
        <v>37</v>
      </c>
      <c r="AA924" s="8">
        <f>Table1[[#This Row],[2022 AV (BOR final)]]-Table1[[#This Row],[2021 AV (BOR final)]]</f>
        <v>-78108</v>
      </c>
      <c r="AB924" s="8">
        <f>Table1[[#This Row],[2023 AV (BOR final)]]-Table1[[#This Row],[2022 AV (BOR final)]]</f>
        <v>0</v>
      </c>
      <c r="AC924" s="8">
        <f>Table1[[#This Row],[2022 Tax Bill]]-Table1[[#This Row],[2021 Tax Bill]]</f>
        <v>-15086.449999999997</v>
      </c>
      <c r="AD924" s="3">
        <f>COUNTIF(D:D,Table1[[#This Row],[Project Name]])</f>
        <v>1</v>
      </c>
      <c r="AE924" s="2">
        <f>IF(Table1[[#This Row],[Year Accepted]]=2022,Table1[[#This Row],[2021 AV (BOR final)]],Table1[[#This Row],[2022 AV (BOR final)]])</f>
        <v>223165</v>
      </c>
      <c r="AF924" s="2">
        <f>IF(Table1[[#This Row],[Year Accepted]]=2022,Table1[[#This Row],[2022 AV (BOR final)]],Table1[[#This Row],[2023 AV (BOR final)]])</f>
        <v>145057</v>
      </c>
      <c r="AG924" s="2">
        <f>IF(Table1[[#This Row],[Year Accepted]]=2022,Table1[[#This Row],[2021 Tax Bill]],Table1[[#This Row],[2022 Tax Bill]])</f>
        <v>45023.88</v>
      </c>
      <c r="AH924" s="2">
        <f>IF(Table1[[#This Row],[Year Accepted]]=2022,Table1[[#This Row],[2022 Tax Bill]],Table1[[#This Row],[2023 Tax Bill]])</f>
        <v>29937.43</v>
      </c>
    </row>
    <row r="925" spans="1:34" x14ac:dyDescent="0.25">
      <c r="A925" s="3" t="s">
        <v>25</v>
      </c>
      <c r="B925" s="3" t="s">
        <v>26</v>
      </c>
      <c r="C925" s="3" t="s">
        <v>39</v>
      </c>
      <c r="D925" s="3" t="s">
        <v>3421</v>
      </c>
      <c r="E925" s="3" t="s">
        <v>3422</v>
      </c>
      <c r="F925" s="3" t="s">
        <v>3423</v>
      </c>
      <c r="G925" s="3">
        <v>2022</v>
      </c>
      <c r="H925" s="3">
        <v>2021</v>
      </c>
      <c r="I925" s="4">
        <v>57410</v>
      </c>
      <c r="J925" s="3" t="s">
        <v>126</v>
      </c>
      <c r="K925" s="4">
        <v>11582.55</v>
      </c>
      <c r="L925" s="4">
        <v>37315</v>
      </c>
      <c r="M925" s="3" t="s">
        <v>126</v>
      </c>
      <c r="N925" s="4">
        <v>7701.23</v>
      </c>
      <c r="O925" s="4">
        <v>26507</v>
      </c>
      <c r="P925" s="3" t="s">
        <v>126</v>
      </c>
      <c r="Q925" s="4">
        <v>5611.9</v>
      </c>
      <c r="R925" s="3">
        <v>-87.728332205090993</v>
      </c>
      <c r="S925" s="3">
        <v>41.860805519419202</v>
      </c>
      <c r="T925" s="3" t="s">
        <v>3424</v>
      </c>
      <c r="U925" s="3" t="s">
        <v>33</v>
      </c>
      <c r="V925" s="3" t="s">
        <v>254</v>
      </c>
      <c r="W925" s="3" t="s">
        <v>255</v>
      </c>
      <c r="X925" s="3" t="s">
        <v>47</v>
      </c>
      <c r="Y925" s="3" t="s">
        <v>48</v>
      </c>
      <c r="Z925" s="3" t="s">
        <v>37</v>
      </c>
      <c r="AA925" s="8">
        <f>Table1[[#This Row],[2022 AV (BOR final)]]-Table1[[#This Row],[2021 AV (BOR final)]]</f>
        <v>-20095</v>
      </c>
      <c r="AB925" s="8">
        <f>Table1[[#This Row],[2023 AV (BOR final)]]-Table1[[#This Row],[2022 AV (BOR final)]]</f>
        <v>-10808</v>
      </c>
      <c r="AC925" s="8">
        <f>Table1[[#This Row],[2022 Tax Bill]]-Table1[[#This Row],[2021 Tax Bill]]</f>
        <v>-3881.3199999999997</v>
      </c>
      <c r="AD925" s="3">
        <f>COUNTIF(D:D,Table1[[#This Row],[Project Name]])</f>
        <v>1</v>
      </c>
      <c r="AE925" s="2">
        <f>IF(Table1[[#This Row],[Year Accepted]]=2022,Table1[[#This Row],[2021 AV (BOR final)]],Table1[[#This Row],[2022 AV (BOR final)]])</f>
        <v>57410</v>
      </c>
      <c r="AF925" s="2">
        <f>IF(Table1[[#This Row],[Year Accepted]]=2022,Table1[[#This Row],[2022 AV (BOR final)]],Table1[[#This Row],[2023 AV (BOR final)]])</f>
        <v>37315</v>
      </c>
      <c r="AG925" s="2">
        <f>IF(Table1[[#This Row],[Year Accepted]]=2022,Table1[[#This Row],[2021 Tax Bill]],Table1[[#This Row],[2022 Tax Bill]])</f>
        <v>11582.55</v>
      </c>
      <c r="AH925" s="2">
        <f>IF(Table1[[#This Row],[Year Accepted]]=2022,Table1[[#This Row],[2022 Tax Bill]],Table1[[#This Row],[2023 Tax Bill]])</f>
        <v>7701.23</v>
      </c>
    </row>
    <row r="926" spans="1:34" x14ac:dyDescent="0.25">
      <c r="A926" s="3" t="s">
        <v>25</v>
      </c>
      <c r="B926" s="3" t="s">
        <v>26</v>
      </c>
      <c r="C926" s="3" t="s">
        <v>39</v>
      </c>
      <c r="D926" s="3" t="s">
        <v>2164</v>
      </c>
      <c r="E926" s="3" t="s">
        <v>2165</v>
      </c>
      <c r="F926" s="3" t="s">
        <v>2166</v>
      </c>
      <c r="G926" s="3">
        <v>2022</v>
      </c>
      <c r="H926" s="3">
        <v>2021</v>
      </c>
      <c r="I926" s="4">
        <v>36589</v>
      </c>
      <c r="J926" s="3" t="s">
        <v>269</v>
      </c>
      <c r="K926" s="4">
        <v>7381.9</v>
      </c>
      <c r="L926" s="4">
        <v>23782</v>
      </c>
      <c r="M926" s="3" t="s">
        <v>269</v>
      </c>
      <c r="N926" s="4">
        <v>4908.1899999999996</v>
      </c>
      <c r="O926" s="4">
        <v>23782</v>
      </c>
      <c r="P926" s="3" t="s">
        <v>269</v>
      </c>
      <c r="Q926" s="4">
        <v>5035.01</v>
      </c>
      <c r="R926" s="3">
        <v>-87.733913889910397</v>
      </c>
      <c r="S926" s="3">
        <v>41.855366715472499</v>
      </c>
      <c r="T926" s="3" t="s">
        <v>2167</v>
      </c>
      <c r="U926" s="3" t="s">
        <v>33</v>
      </c>
      <c r="V926" s="3" t="s">
        <v>254</v>
      </c>
      <c r="W926" s="3" t="s">
        <v>255</v>
      </c>
      <c r="X926" s="3" t="s">
        <v>47</v>
      </c>
      <c r="Y926" s="3" t="s">
        <v>48</v>
      </c>
      <c r="Z926" s="3" t="s">
        <v>37</v>
      </c>
      <c r="AA926" s="8">
        <f>Table1[[#This Row],[2022 AV (BOR final)]]-Table1[[#This Row],[2021 AV (BOR final)]]</f>
        <v>-12807</v>
      </c>
      <c r="AB926" s="8">
        <f>Table1[[#This Row],[2023 AV (BOR final)]]-Table1[[#This Row],[2022 AV (BOR final)]]</f>
        <v>0</v>
      </c>
      <c r="AC926" s="8">
        <f>Table1[[#This Row],[2022 Tax Bill]]-Table1[[#This Row],[2021 Tax Bill]]</f>
        <v>-2473.71</v>
      </c>
      <c r="AD926" s="3">
        <f>COUNTIF(D:D,Table1[[#This Row],[Project Name]])</f>
        <v>3</v>
      </c>
      <c r="AE926" s="2">
        <f>IF(Table1[[#This Row],[Year Accepted]]=2022,Table1[[#This Row],[2021 AV (BOR final)]],Table1[[#This Row],[2022 AV (BOR final)]])</f>
        <v>36589</v>
      </c>
      <c r="AF926" s="2">
        <f>IF(Table1[[#This Row],[Year Accepted]]=2022,Table1[[#This Row],[2022 AV (BOR final)]],Table1[[#This Row],[2023 AV (BOR final)]])</f>
        <v>23782</v>
      </c>
      <c r="AG926" s="2">
        <f>IF(Table1[[#This Row],[Year Accepted]]=2022,Table1[[#This Row],[2021 Tax Bill]],Table1[[#This Row],[2022 Tax Bill]])</f>
        <v>7381.9</v>
      </c>
      <c r="AH926" s="2">
        <f>IF(Table1[[#This Row],[Year Accepted]]=2022,Table1[[#This Row],[2022 Tax Bill]],Table1[[#This Row],[2023 Tax Bill]])</f>
        <v>4908.1899999999996</v>
      </c>
    </row>
    <row r="927" spans="1:34" x14ac:dyDescent="0.25">
      <c r="A927" s="3" t="s">
        <v>25</v>
      </c>
      <c r="B927" s="3" t="s">
        <v>26</v>
      </c>
      <c r="C927" s="3" t="s">
        <v>39</v>
      </c>
      <c r="D927" s="3" t="s">
        <v>2164</v>
      </c>
      <c r="E927" s="3" t="s">
        <v>2492</v>
      </c>
      <c r="F927" s="3" t="s">
        <v>2493</v>
      </c>
      <c r="G927" s="3">
        <v>2022</v>
      </c>
      <c r="H927" s="3">
        <v>2021</v>
      </c>
      <c r="I927" s="4">
        <v>647461</v>
      </c>
      <c r="J927" s="3" t="s">
        <v>43</v>
      </c>
      <c r="K927" s="4">
        <v>130626.16</v>
      </c>
      <c r="L927" s="4">
        <v>430161</v>
      </c>
      <c r="M927" s="3" t="s">
        <v>43</v>
      </c>
      <c r="N927" s="4">
        <v>88778.36</v>
      </c>
      <c r="O927" s="4">
        <v>430161</v>
      </c>
      <c r="P927" s="3" t="s">
        <v>43</v>
      </c>
      <c r="Q927" s="4">
        <v>91071.17</v>
      </c>
      <c r="R927" s="3">
        <v>-87.733344643942203</v>
      </c>
      <c r="S927" s="3">
        <v>41.855410937393302</v>
      </c>
      <c r="T927" s="3" t="s">
        <v>2494</v>
      </c>
      <c r="U927" s="3" t="s">
        <v>33</v>
      </c>
      <c r="V927" s="3" t="s">
        <v>254</v>
      </c>
      <c r="W927" s="3" t="s">
        <v>255</v>
      </c>
      <c r="X927" s="3" t="s">
        <v>47</v>
      </c>
      <c r="Y927" s="3" t="s">
        <v>48</v>
      </c>
      <c r="Z927" s="3" t="s">
        <v>37</v>
      </c>
      <c r="AA927" s="8">
        <f>Table1[[#This Row],[2022 AV (BOR final)]]-Table1[[#This Row],[2021 AV (BOR final)]]</f>
        <v>-217300</v>
      </c>
      <c r="AB927" s="8">
        <f>Table1[[#This Row],[2023 AV (BOR final)]]-Table1[[#This Row],[2022 AV (BOR final)]]</f>
        <v>0</v>
      </c>
      <c r="AC927" s="8">
        <f>Table1[[#This Row],[2022 Tax Bill]]-Table1[[#This Row],[2021 Tax Bill]]</f>
        <v>-41847.800000000003</v>
      </c>
      <c r="AD927" s="3">
        <f>COUNTIF(D:D,Table1[[#This Row],[Project Name]])</f>
        <v>3</v>
      </c>
      <c r="AE927" s="2">
        <f>IF(Table1[[#This Row],[Year Accepted]]=2022,Table1[[#This Row],[2021 AV (BOR final)]],Table1[[#This Row],[2022 AV (BOR final)]])</f>
        <v>647461</v>
      </c>
      <c r="AF927" s="2">
        <f>IF(Table1[[#This Row],[Year Accepted]]=2022,Table1[[#This Row],[2022 AV (BOR final)]],Table1[[#This Row],[2023 AV (BOR final)]])</f>
        <v>430161</v>
      </c>
      <c r="AG927" s="2">
        <f>IF(Table1[[#This Row],[Year Accepted]]=2022,Table1[[#This Row],[2021 Tax Bill]],Table1[[#This Row],[2022 Tax Bill]])</f>
        <v>130626.16</v>
      </c>
      <c r="AH927" s="2">
        <f>IF(Table1[[#This Row],[Year Accepted]]=2022,Table1[[#This Row],[2022 Tax Bill]],Table1[[#This Row],[2023 Tax Bill]])</f>
        <v>88778.36</v>
      </c>
    </row>
    <row r="928" spans="1:34" x14ac:dyDescent="0.25">
      <c r="A928" s="3" t="s">
        <v>25</v>
      </c>
      <c r="B928" s="3" t="s">
        <v>26</v>
      </c>
      <c r="C928" s="3" t="s">
        <v>39</v>
      </c>
      <c r="D928" s="3" t="s">
        <v>2164</v>
      </c>
      <c r="E928" s="3" t="s">
        <v>3456</v>
      </c>
      <c r="F928" s="3" t="s">
        <v>3457</v>
      </c>
      <c r="G928" s="3">
        <v>2022</v>
      </c>
      <c r="H928" s="3">
        <v>2021</v>
      </c>
      <c r="I928" s="4">
        <v>0</v>
      </c>
      <c r="J928" s="3" t="s">
        <v>295</v>
      </c>
      <c r="K928" s="4">
        <v>0</v>
      </c>
      <c r="L928" s="4">
        <v>0</v>
      </c>
      <c r="M928" s="3" t="s">
        <v>295</v>
      </c>
      <c r="N928" s="4">
        <v>0</v>
      </c>
      <c r="O928" s="4">
        <v>0</v>
      </c>
      <c r="P928" s="3" t="s">
        <v>295</v>
      </c>
      <c r="Q928" s="4">
        <v>0</v>
      </c>
      <c r="R928" s="3">
        <v>-87.732872576139798</v>
      </c>
      <c r="S928" s="3">
        <v>41.855427628321301</v>
      </c>
      <c r="T928" s="3" t="s">
        <v>3458</v>
      </c>
      <c r="U928" s="3" t="s">
        <v>33</v>
      </c>
      <c r="V928" s="3" t="s">
        <v>254</v>
      </c>
      <c r="W928" s="3" t="s">
        <v>255</v>
      </c>
      <c r="X928" s="3" t="s">
        <v>47</v>
      </c>
      <c r="Y928" s="3" t="s">
        <v>48</v>
      </c>
      <c r="Z928" s="3" t="s">
        <v>37</v>
      </c>
      <c r="AA928" s="8">
        <f>Table1[[#This Row],[2022 AV (BOR final)]]-Table1[[#This Row],[2021 AV (BOR final)]]</f>
        <v>0</v>
      </c>
      <c r="AB928" s="8">
        <f>Table1[[#This Row],[2023 AV (BOR final)]]-Table1[[#This Row],[2022 AV (BOR final)]]</f>
        <v>0</v>
      </c>
      <c r="AC928" s="8">
        <f>Table1[[#This Row],[2022 Tax Bill]]-Table1[[#This Row],[2021 Tax Bill]]</f>
        <v>0</v>
      </c>
      <c r="AD928" s="3">
        <f>COUNTIF(D:D,Table1[[#This Row],[Project Name]])</f>
        <v>3</v>
      </c>
      <c r="AE928" s="2">
        <f>IF(Table1[[#This Row],[Year Accepted]]=2022,Table1[[#This Row],[2021 AV (BOR final)]],Table1[[#This Row],[2022 AV (BOR final)]])</f>
        <v>0</v>
      </c>
      <c r="AF928" s="2">
        <f>IF(Table1[[#This Row],[Year Accepted]]=2022,Table1[[#This Row],[2022 AV (BOR final)]],Table1[[#This Row],[2023 AV (BOR final)]])</f>
        <v>0</v>
      </c>
      <c r="AG928" s="2">
        <f>IF(Table1[[#This Row],[Year Accepted]]=2022,Table1[[#This Row],[2021 Tax Bill]],Table1[[#This Row],[2022 Tax Bill]])</f>
        <v>0</v>
      </c>
      <c r="AH928" s="2">
        <f>IF(Table1[[#This Row],[Year Accepted]]=2022,Table1[[#This Row],[2022 Tax Bill]],Table1[[#This Row],[2023 Tax Bill]])</f>
        <v>0</v>
      </c>
    </row>
    <row r="929" spans="1:34" x14ac:dyDescent="0.25">
      <c r="A929" s="3" t="s">
        <v>25</v>
      </c>
      <c r="B929" s="3" t="s">
        <v>26</v>
      </c>
      <c r="C929" s="3" t="s">
        <v>39</v>
      </c>
      <c r="D929" s="3" t="s">
        <v>1512</v>
      </c>
      <c r="E929" s="3" t="s">
        <v>1513</v>
      </c>
      <c r="F929" s="3" t="s">
        <v>1514</v>
      </c>
      <c r="G929" s="3">
        <v>2022</v>
      </c>
      <c r="H929" s="3">
        <v>2021</v>
      </c>
      <c r="I929" s="4">
        <v>406080</v>
      </c>
      <c r="J929" s="3" t="s">
        <v>52</v>
      </c>
      <c r="K929" s="4">
        <v>81927.19</v>
      </c>
      <c r="L929" s="4">
        <v>195142</v>
      </c>
      <c r="M929" s="3" t="s">
        <v>52</v>
      </c>
      <c r="N929" s="4">
        <v>40274.21</v>
      </c>
      <c r="O929" s="4">
        <v>195142</v>
      </c>
      <c r="P929" s="3" t="s">
        <v>52</v>
      </c>
      <c r="Q929" s="4">
        <v>41314.33</v>
      </c>
      <c r="R929" s="3">
        <v>-87.718985468592507</v>
      </c>
      <c r="S929" s="3">
        <v>41.865512966880601</v>
      </c>
      <c r="T929" s="3" t="s">
        <v>1515</v>
      </c>
      <c r="U929" s="3" t="s">
        <v>33</v>
      </c>
      <c r="V929" s="3" t="s">
        <v>254</v>
      </c>
      <c r="W929" s="3" t="s">
        <v>255</v>
      </c>
      <c r="X929" s="3" t="s">
        <v>47</v>
      </c>
      <c r="Y929" s="3" t="s">
        <v>48</v>
      </c>
      <c r="Z929" s="3" t="s">
        <v>37</v>
      </c>
      <c r="AA929" s="8">
        <f>Table1[[#This Row],[2022 AV (BOR final)]]-Table1[[#This Row],[2021 AV (BOR final)]]</f>
        <v>-210938</v>
      </c>
      <c r="AB929" s="8">
        <f>Table1[[#This Row],[2023 AV (BOR final)]]-Table1[[#This Row],[2022 AV (BOR final)]]</f>
        <v>0</v>
      </c>
      <c r="AC929" s="8">
        <f>Table1[[#This Row],[2022 Tax Bill]]-Table1[[#This Row],[2021 Tax Bill]]</f>
        <v>-41652.980000000003</v>
      </c>
      <c r="AD929" s="3">
        <f>COUNTIF(D:D,Table1[[#This Row],[Project Name]])</f>
        <v>1</v>
      </c>
      <c r="AE929" s="2">
        <f>IF(Table1[[#This Row],[Year Accepted]]=2022,Table1[[#This Row],[2021 AV (BOR final)]],Table1[[#This Row],[2022 AV (BOR final)]])</f>
        <v>406080</v>
      </c>
      <c r="AF929" s="2">
        <f>IF(Table1[[#This Row],[Year Accepted]]=2022,Table1[[#This Row],[2022 AV (BOR final)]],Table1[[#This Row],[2023 AV (BOR final)]])</f>
        <v>195142</v>
      </c>
      <c r="AG929" s="2">
        <f>IF(Table1[[#This Row],[Year Accepted]]=2022,Table1[[#This Row],[2021 Tax Bill]],Table1[[#This Row],[2022 Tax Bill]])</f>
        <v>81927.19</v>
      </c>
      <c r="AH929" s="2">
        <f>IF(Table1[[#This Row],[Year Accepted]]=2022,Table1[[#This Row],[2022 Tax Bill]],Table1[[#This Row],[2023 Tax Bill]])</f>
        <v>40274.21</v>
      </c>
    </row>
    <row r="930" spans="1:34" x14ac:dyDescent="0.25">
      <c r="A930" s="3" t="s">
        <v>25</v>
      </c>
      <c r="B930" s="3" t="s">
        <v>26</v>
      </c>
      <c r="C930" s="3" t="s">
        <v>39</v>
      </c>
      <c r="D930" s="3" t="s">
        <v>5232</v>
      </c>
      <c r="E930" s="3" t="s">
        <v>5233</v>
      </c>
      <c r="F930" s="3" t="s">
        <v>5234</v>
      </c>
      <c r="G930" s="3">
        <v>2022</v>
      </c>
      <c r="H930" s="3">
        <v>2021</v>
      </c>
      <c r="I930" s="4">
        <v>82176</v>
      </c>
      <c r="J930" s="3" t="s">
        <v>126</v>
      </c>
      <c r="K930" s="4">
        <v>16579.13</v>
      </c>
      <c r="L930" s="4">
        <v>53420</v>
      </c>
      <c r="M930" s="3" t="s">
        <v>126</v>
      </c>
      <c r="N930" s="4">
        <v>11025.03</v>
      </c>
      <c r="O930" s="4">
        <v>37337</v>
      </c>
      <c r="P930" s="3" t="s">
        <v>126</v>
      </c>
      <c r="Q930" s="4">
        <v>7904.8</v>
      </c>
      <c r="R930" s="3">
        <v>-87.715114957564495</v>
      </c>
      <c r="S930" s="3">
        <v>41.8643791809642</v>
      </c>
      <c r="T930" s="3" t="s">
        <v>5235</v>
      </c>
      <c r="U930" s="3" t="s">
        <v>33</v>
      </c>
      <c r="V930" s="3" t="s">
        <v>254</v>
      </c>
      <c r="W930" s="3" t="s">
        <v>255</v>
      </c>
      <c r="X930" s="3" t="s">
        <v>47</v>
      </c>
      <c r="Y930" s="3" t="s">
        <v>48</v>
      </c>
      <c r="Z930" s="3" t="s">
        <v>37</v>
      </c>
      <c r="AA930" s="8">
        <f>Table1[[#This Row],[2022 AV (BOR final)]]-Table1[[#This Row],[2021 AV (BOR final)]]</f>
        <v>-28756</v>
      </c>
      <c r="AB930" s="8">
        <f>Table1[[#This Row],[2023 AV (BOR final)]]-Table1[[#This Row],[2022 AV (BOR final)]]</f>
        <v>-16083</v>
      </c>
      <c r="AC930" s="8">
        <f>Table1[[#This Row],[2022 Tax Bill]]-Table1[[#This Row],[2021 Tax Bill]]</f>
        <v>-5554.1</v>
      </c>
      <c r="AD930" s="3">
        <f>COUNTIF(D:D,Table1[[#This Row],[Project Name]])</f>
        <v>1</v>
      </c>
      <c r="AE930" s="2">
        <f>IF(Table1[[#This Row],[Year Accepted]]=2022,Table1[[#This Row],[2021 AV (BOR final)]],Table1[[#This Row],[2022 AV (BOR final)]])</f>
        <v>82176</v>
      </c>
      <c r="AF930" s="2">
        <f>IF(Table1[[#This Row],[Year Accepted]]=2022,Table1[[#This Row],[2022 AV (BOR final)]],Table1[[#This Row],[2023 AV (BOR final)]])</f>
        <v>53420</v>
      </c>
      <c r="AG930" s="2">
        <f>IF(Table1[[#This Row],[Year Accepted]]=2022,Table1[[#This Row],[2021 Tax Bill]],Table1[[#This Row],[2022 Tax Bill]])</f>
        <v>16579.13</v>
      </c>
      <c r="AH930" s="2">
        <f>IF(Table1[[#This Row],[Year Accepted]]=2022,Table1[[#This Row],[2022 Tax Bill]],Table1[[#This Row],[2023 Tax Bill]])</f>
        <v>11025.03</v>
      </c>
    </row>
    <row r="931" spans="1:34" x14ac:dyDescent="0.25">
      <c r="A931" s="3" t="s">
        <v>25</v>
      </c>
      <c r="B931" s="3" t="s">
        <v>26</v>
      </c>
      <c r="C931" s="3" t="s">
        <v>39</v>
      </c>
      <c r="D931" s="3" t="s">
        <v>1612</v>
      </c>
      <c r="E931" s="3" t="s">
        <v>1613</v>
      </c>
      <c r="F931" s="3" t="s">
        <v>1614</v>
      </c>
      <c r="G931" s="3">
        <v>2022</v>
      </c>
      <c r="H931" s="3">
        <v>2021</v>
      </c>
      <c r="I931" s="4">
        <v>54793</v>
      </c>
      <c r="J931" s="3" t="s">
        <v>126</v>
      </c>
      <c r="K931" s="4">
        <v>11054.57</v>
      </c>
      <c r="L931" s="4">
        <v>35614</v>
      </c>
      <c r="M931" s="3" t="s">
        <v>126</v>
      </c>
      <c r="N931" s="4">
        <v>7350.18</v>
      </c>
      <c r="O931" s="4">
        <v>24901</v>
      </c>
      <c r="P931" s="3" t="s">
        <v>126</v>
      </c>
      <c r="Q931" s="4">
        <v>5271.9</v>
      </c>
      <c r="R931" s="3">
        <v>-87.706992985494495</v>
      </c>
      <c r="S931" s="3">
        <v>41.863299950149703</v>
      </c>
      <c r="T931" s="3" t="s">
        <v>1615</v>
      </c>
      <c r="U931" s="3" t="s">
        <v>33</v>
      </c>
      <c r="V931" s="3" t="s">
        <v>254</v>
      </c>
      <c r="W931" s="3" t="s">
        <v>255</v>
      </c>
      <c r="X931" s="3" t="s">
        <v>47</v>
      </c>
      <c r="Y931" s="3" t="s">
        <v>48</v>
      </c>
      <c r="Z931" s="3" t="s">
        <v>37</v>
      </c>
      <c r="AA931" s="8">
        <f>Table1[[#This Row],[2022 AV (BOR final)]]-Table1[[#This Row],[2021 AV (BOR final)]]</f>
        <v>-19179</v>
      </c>
      <c r="AB931" s="8">
        <f>Table1[[#This Row],[2023 AV (BOR final)]]-Table1[[#This Row],[2022 AV (BOR final)]]</f>
        <v>-10713</v>
      </c>
      <c r="AC931" s="8">
        <f>Table1[[#This Row],[2022 Tax Bill]]-Table1[[#This Row],[2021 Tax Bill]]</f>
        <v>-3704.3899999999994</v>
      </c>
      <c r="AD931" s="3">
        <f>COUNTIF(D:D,Table1[[#This Row],[Project Name]])</f>
        <v>1</v>
      </c>
      <c r="AE931" s="2">
        <f>IF(Table1[[#This Row],[Year Accepted]]=2022,Table1[[#This Row],[2021 AV (BOR final)]],Table1[[#This Row],[2022 AV (BOR final)]])</f>
        <v>54793</v>
      </c>
      <c r="AF931" s="2">
        <f>IF(Table1[[#This Row],[Year Accepted]]=2022,Table1[[#This Row],[2022 AV (BOR final)]],Table1[[#This Row],[2023 AV (BOR final)]])</f>
        <v>35614</v>
      </c>
      <c r="AG931" s="2">
        <f>IF(Table1[[#This Row],[Year Accepted]]=2022,Table1[[#This Row],[2021 Tax Bill]],Table1[[#This Row],[2022 Tax Bill]])</f>
        <v>11054.57</v>
      </c>
      <c r="AH931" s="2">
        <f>IF(Table1[[#This Row],[Year Accepted]]=2022,Table1[[#This Row],[2022 Tax Bill]],Table1[[#This Row],[2023 Tax Bill]])</f>
        <v>7350.18</v>
      </c>
    </row>
    <row r="932" spans="1:34" x14ac:dyDescent="0.25">
      <c r="A932" s="3" t="s">
        <v>25</v>
      </c>
      <c r="B932" s="3" t="s">
        <v>26</v>
      </c>
      <c r="C932" s="3" t="s">
        <v>39</v>
      </c>
      <c r="D932" s="3" t="s">
        <v>1686</v>
      </c>
      <c r="E932" s="3" t="s">
        <v>1687</v>
      </c>
      <c r="F932" s="3" t="s">
        <v>1688</v>
      </c>
      <c r="G932" s="3">
        <v>2022</v>
      </c>
      <c r="H932" s="3">
        <v>2021</v>
      </c>
      <c r="I932" s="4">
        <v>160081</v>
      </c>
      <c r="J932" s="3" t="s">
        <v>126</v>
      </c>
      <c r="K932" s="4">
        <v>32296.55</v>
      </c>
      <c r="L932" s="4">
        <v>104051</v>
      </c>
      <c r="M932" s="3" t="s">
        <v>126</v>
      </c>
      <c r="N932" s="4">
        <v>21474.47</v>
      </c>
      <c r="O932" s="4">
        <v>72196</v>
      </c>
      <c r="P932" s="3" t="s">
        <v>126</v>
      </c>
      <c r="Q932" s="4">
        <v>15284.93</v>
      </c>
      <c r="R932" s="3">
        <v>-87.706115843916805</v>
      </c>
      <c r="S932" s="3">
        <v>41.8633101114768</v>
      </c>
      <c r="T932" s="3" t="s">
        <v>1689</v>
      </c>
      <c r="U932" s="3" t="s">
        <v>33</v>
      </c>
      <c r="V932" s="3" t="s">
        <v>254</v>
      </c>
      <c r="W932" s="3" t="s">
        <v>255</v>
      </c>
      <c r="X932" s="3" t="s">
        <v>47</v>
      </c>
      <c r="Y932" s="3" t="s">
        <v>48</v>
      </c>
      <c r="Z932" s="3" t="s">
        <v>37</v>
      </c>
      <c r="AA932" s="8">
        <f>Table1[[#This Row],[2022 AV (BOR final)]]-Table1[[#This Row],[2021 AV (BOR final)]]</f>
        <v>-56030</v>
      </c>
      <c r="AB932" s="8">
        <f>Table1[[#This Row],[2023 AV (BOR final)]]-Table1[[#This Row],[2022 AV (BOR final)]]</f>
        <v>-31855</v>
      </c>
      <c r="AC932" s="8">
        <f>Table1[[#This Row],[2022 Tax Bill]]-Table1[[#This Row],[2021 Tax Bill]]</f>
        <v>-10822.079999999998</v>
      </c>
      <c r="AD932" s="3">
        <f>COUNTIF(D:D,Table1[[#This Row],[Project Name]])</f>
        <v>1</v>
      </c>
      <c r="AE932" s="2">
        <f>IF(Table1[[#This Row],[Year Accepted]]=2022,Table1[[#This Row],[2021 AV (BOR final)]],Table1[[#This Row],[2022 AV (BOR final)]])</f>
        <v>160081</v>
      </c>
      <c r="AF932" s="2">
        <f>IF(Table1[[#This Row],[Year Accepted]]=2022,Table1[[#This Row],[2022 AV (BOR final)]],Table1[[#This Row],[2023 AV (BOR final)]])</f>
        <v>104051</v>
      </c>
      <c r="AG932" s="2">
        <f>IF(Table1[[#This Row],[Year Accepted]]=2022,Table1[[#This Row],[2021 Tax Bill]],Table1[[#This Row],[2022 Tax Bill]])</f>
        <v>32296.55</v>
      </c>
      <c r="AH932" s="2">
        <f>IF(Table1[[#This Row],[Year Accepted]]=2022,Table1[[#This Row],[2022 Tax Bill]],Table1[[#This Row],[2023 Tax Bill]])</f>
        <v>21474.47</v>
      </c>
    </row>
    <row r="933" spans="1:34" x14ac:dyDescent="0.25">
      <c r="A933" s="3" t="s">
        <v>25</v>
      </c>
      <c r="B933" s="3" t="s">
        <v>26</v>
      </c>
      <c r="C933" s="3" t="s">
        <v>39</v>
      </c>
      <c r="D933" s="3" t="s">
        <v>1409</v>
      </c>
      <c r="E933" s="3" t="s">
        <v>1410</v>
      </c>
      <c r="F933" s="3" t="s">
        <v>1411</v>
      </c>
      <c r="G933" s="3">
        <v>2022</v>
      </c>
      <c r="H933" s="3">
        <v>2021</v>
      </c>
      <c r="I933" s="4">
        <v>41167</v>
      </c>
      <c r="J933" s="3" t="s">
        <v>126</v>
      </c>
      <c r="K933" s="4">
        <v>8305.49</v>
      </c>
      <c r="L933" s="4">
        <v>26755</v>
      </c>
      <c r="M933" s="3" t="s">
        <v>126</v>
      </c>
      <c r="N933" s="4">
        <v>5521.83</v>
      </c>
      <c r="O933" s="4">
        <v>18797</v>
      </c>
      <c r="P933" s="3" t="s">
        <v>126</v>
      </c>
      <c r="Q933" s="4">
        <v>3979.56</v>
      </c>
      <c r="R933" s="3">
        <v>-87.707128885360007</v>
      </c>
      <c r="S933" s="3">
        <v>41.862160906928302</v>
      </c>
      <c r="T933" s="3" t="s">
        <v>1412</v>
      </c>
      <c r="U933" s="3" t="s">
        <v>33</v>
      </c>
      <c r="V933" s="3" t="s">
        <v>254</v>
      </c>
      <c r="W933" s="3" t="s">
        <v>255</v>
      </c>
      <c r="X933" s="3" t="s">
        <v>47</v>
      </c>
      <c r="Y933" s="3" t="s">
        <v>48</v>
      </c>
      <c r="Z933" s="3" t="s">
        <v>37</v>
      </c>
      <c r="AA933" s="8">
        <f>Table1[[#This Row],[2022 AV (BOR final)]]-Table1[[#This Row],[2021 AV (BOR final)]]</f>
        <v>-14412</v>
      </c>
      <c r="AB933" s="8">
        <f>Table1[[#This Row],[2023 AV (BOR final)]]-Table1[[#This Row],[2022 AV (BOR final)]]</f>
        <v>-7958</v>
      </c>
      <c r="AC933" s="8">
        <f>Table1[[#This Row],[2022 Tax Bill]]-Table1[[#This Row],[2021 Tax Bill]]</f>
        <v>-2783.66</v>
      </c>
      <c r="AD933" s="3">
        <f>COUNTIF(D:D,Table1[[#This Row],[Project Name]])</f>
        <v>1</v>
      </c>
      <c r="AE933" s="2">
        <f>IF(Table1[[#This Row],[Year Accepted]]=2022,Table1[[#This Row],[2021 AV (BOR final)]],Table1[[#This Row],[2022 AV (BOR final)]])</f>
        <v>41167</v>
      </c>
      <c r="AF933" s="2">
        <f>IF(Table1[[#This Row],[Year Accepted]]=2022,Table1[[#This Row],[2022 AV (BOR final)]],Table1[[#This Row],[2023 AV (BOR final)]])</f>
        <v>26755</v>
      </c>
      <c r="AG933" s="2">
        <f>IF(Table1[[#This Row],[Year Accepted]]=2022,Table1[[#This Row],[2021 Tax Bill]],Table1[[#This Row],[2022 Tax Bill]])</f>
        <v>8305.49</v>
      </c>
      <c r="AH933" s="2">
        <f>IF(Table1[[#This Row],[Year Accepted]]=2022,Table1[[#This Row],[2022 Tax Bill]],Table1[[#This Row],[2023 Tax Bill]])</f>
        <v>5521.83</v>
      </c>
    </row>
    <row r="934" spans="1:34" x14ac:dyDescent="0.25">
      <c r="A934" s="3" t="s">
        <v>25</v>
      </c>
      <c r="B934" s="3" t="s">
        <v>26</v>
      </c>
      <c r="C934" s="3" t="s">
        <v>39</v>
      </c>
      <c r="D934" s="3" t="s">
        <v>3642</v>
      </c>
      <c r="E934" s="3" t="s">
        <v>3643</v>
      </c>
      <c r="F934" s="3" t="s">
        <v>3644</v>
      </c>
      <c r="G934" s="3">
        <v>2022</v>
      </c>
      <c r="H934" s="3">
        <v>2021</v>
      </c>
      <c r="I934" s="4">
        <v>91820</v>
      </c>
      <c r="J934" s="3" t="s">
        <v>126</v>
      </c>
      <c r="K934" s="4">
        <v>18524.82</v>
      </c>
      <c r="L934" s="4">
        <v>59683</v>
      </c>
      <c r="M934" s="3" t="s">
        <v>126</v>
      </c>
      <c r="N934" s="4">
        <v>12317.6</v>
      </c>
      <c r="O934" s="4">
        <v>42353</v>
      </c>
      <c r="P934" s="3" t="s">
        <v>126</v>
      </c>
      <c r="Q934" s="4">
        <v>8966.7000000000007</v>
      </c>
      <c r="R934" s="3">
        <v>-87.706465656342999</v>
      </c>
      <c r="S934" s="3">
        <v>41.862162529575002</v>
      </c>
      <c r="T934" s="3" t="s">
        <v>3645</v>
      </c>
      <c r="U934" s="3" t="s">
        <v>33</v>
      </c>
      <c r="V934" s="3" t="s">
        <v>254</v>
      </c>
      <c r="W934" s="3" t="s">
        <v>255</v>
      </c>
      <c r="X934" s="3" t="s">
        <v>47</v>
      </c>
      <c r="Y934" s="3" t="s">
        <v>48</v>
      </c>
      <c r="Z934" s="3" t="s">
        <v>37</v>
      </c>
      <c r="AA934" s="8">
        <f>Table1[[#This Row],[2022 AV (BOR final)]]-Table1[[#This Row],[2021 AV (BOR final)]]</f>
        <v>-32137</v>
      </c>
      <c r="AB934" s="8">
        <f>Table1[[#This Row],[2023 AV (BOR final)]]-Table1[[#This Row],[2022 AV (BOR final)]]</f>
        <v>-17330</v>
      </c>
      <c r="AC934" s="8">
        <f>Table1[[#This Row],[2022 Tax Bill]]-Table1[[#This Row],[2021 Tax Bill]]</f>
        <v>-6207.2199999999993</v>
      </c>
      <c r="AD934" s="3">
        <f>COUNTIF(D:D,Table1[[#This Row],[Project Name]])</f>
        <v>1</v>
      </c>
      <c r="AE934" s="2">
        <f>IF(Table1[[#This Row],[Year Accepted]]=2022,Table1[[#This Row],[2021 AV (BOR final)]],Table1[[#This Row],[2022 AV (BOR final)]])</f>
        <v>91820</v>
      </c>
      <c r="AF934" s="2">
        <f>IF(Table1[[#This Row],[Year Accepted]]=2022,Table1[[#This Row],[2022 AV (BOR final)]],Table1[[#This Row],[2023 AV (BOR final)]])</f>
        <v>59683</v>
      </c>
      <c r="AG934" s="2">
        <f>IF(Table1[[#This Row],[Year Accepted]]=2022,Table1[[#This Row],[2021 Tax Bill]],Table1[[#This Row],[2022 Tax Bill]])</f>
        <v>18524.82</v>
      </c>
      <c r="AH934" s="2">
        <f>IF(Table1[[#This Row],[Year Accepted]]=2022,Table1[[#This Row],[2022 Tax Bill]],Table1[[#This Row],[2023 Tax Bill]])</f>
        <v>12317.6</v>
      </c>
    </row>
    <row r="935" spans="1:34" x14ac:dyDescent="0.25">
      <c r="A935" s="3" t="s">
        <v>25</v>
      </c>
      <c r="B935" s="3" t="s">
        <v>26</v>
      </c>
      <c r="C935" s="3" t="s">
        <v>39</v>
      </c>
      <c r="D935" s="3" t="s">
        <v>374</v>
      </c>
      <c r="E935" s="3" t="s">
        <v>375</v>
      </c>
      <c r="F935" s="3" t="s">
        <v>376</v>
      </c>
      <c r="G935" s="3">
        <v>2022</v>
      </c>
      <c r="H935" s="3">
        <v>2021</v>
      </c>
      <c r="I935" s="4">
        <v>157343</v>
      </c>
      <c r="J935" s="3" t="s">
        <v>126</v>
      </c>
      <c r="K935" s="4">
        <v>31744.18</v>
      </c>
      <c r="L935" s="4">
        <v>118732</v>
      </c>
      <c r="M935" s="3" t="s">
        <v>126</v>
      </c>
      <c r="N935" s="4">
        <v>24504.400000000001</v>
      </c>
      <c r="O935" s="4">
        <v>86619</v>
      </c>
      <c r="P935" s="3" t="s">
        <v>126</v>
      </c>
      <c r="Q935" s="4">
        <v>18338.47</v>
      </c>
      <c r="R935" s="3">
        <v>-87.705179400737407</v>
      </c>
      <c r="S935" s="3">
        <v>41.861016798570802</v>
      </c>
      <c r="T935" s="3" t="s">
        <v>377</v>
      </c>
      <c r="U935" s="3" t="s">
        <v>33</v>
      </c>
      <c r="V935" s="3" t="s">
        <v>254</v>
      </c>
      <c r="W935" s="3" t="s">
        <v>255</v>
      </c>
      <c r="X935" s="3" t="s">
        <v>47</v>
      </c>
      <c r="Y935" s="3" t="s">
        <v>48</v>
      </c>
      <c r="Z935" s="3" t="s">
        <v>37</v>
      </c>
      <c r="AA935" s="8">
        <f>Table1[[#This Row],[2022 AV (BOR final)]]-Table1[[#This Row],[2021 AV (BOR final)]]</f>
        <v>-38611</v>
      </c>
      <c r="AB935" s="8">
        <f>Table1[[#This Row],[2023 AV (BOR final)]]-Table1[[#This Row],[2022 AV (BOR final)]]</f>
        <v>-32113</v>
      </c>
      <c r="AC935" s="8">
        <f>Table1[[#This Row],[2022 Tax Bill]]-Table1[[#This Row],[2021 Tax Bill]]</f>
        <v>-7239.7799999999988</v>
      </c>
      <c r="AD935" s="3">
        <f>COUNTIF(D:D,Table1[[#This Row],[Project Name]])</f>
        <v>1</v>
      </c>
      <c r="AE935" s="2">
        <f>IF(Table1[[#This Row],[Year Accepted]]=2022,Table1[[#This Row],[2021 AV (BOR final)]],Table1[[#This Row],[2022 AV (BOR final)]])</f>
        <v>157343</v>
      </c>
      <c r="AF935" s="2">
        <f>IF(Table1[[#This Row],[Year Accepted]]=2022,Table1[[#This Row],[2022 AV (BOR final)]],Table1[[#This Row],[2023 AV (BOR final)]])</f>
        <v>118732</v>
      </c>
      <c r="AG935" s="2">
        <f>IF(Table1[[#This Row],[Year Accepted]]=2022,Table1[[#This Row],[2021 Tax Bill]],Table1[[#This Row],[2022 Tax Bill]])</f>
        <v>31744.18</v>
      </c>
      <c r="AH935" s="2">
        <f>IF(Table1[[#This Row],[Year Accepted]]=2022,Table1[[#This Row],[2022 Tax Bill]],Table1[[#This Row],[2023 Tax Bill]])</f>
        <v>24504.400000000001</v>
      </c>
    </row>
    <row r="936" spans="1:34" x14ac:dyDescent="0.25">
      <c r="A936" s="3" t="s">
        <v>25</v>
      </c>
      <c r="B936" s="3" t="s">
        <v>26</v>
      </c>
      <c r="C936" s="3" t="s">
        <v>39</v>
      </c>
      <c r="D936" s="3" t="s">
        <v>560</v>
      </c>
      <c r="E936" s="3" t="s">
        <v>2701</v>
      </c>
      <c r="F936" s="3" t="s">
        <v>2702</v>
      </c>
      <c r="G936" s="3">
        <v>2022</v>
      </c>
      <c r="H936" s="3">
        <v>2021</v>
      </c>
      <c r="I936" s="4">
        <v>18873</v>
      </c>
      <c r="J936" s="3" t="s">
        <v>1207</v>
      </c>
      <c r="K936" s="4">
        <v>3807.66</v>
      </c>
      <c r="L936" s="4">
        <v>18873</v>
      </c>
      <c r="M936" s="3" t="s">
        <v>1207</v>
      </c>
      <c r="N936" s="4">
        <v>3895.09</v>
      </c>
      <c r="O936" s="4">
        <v>18873</v>
      </c>
      <c r="P936" s="3" t="s">
        <v>1207</v>
      </c>
      <c r="Q936" s="4">
        <v>3995.71</v>
      </c>
      <c r="R936" s="3">
        <v>-87.694288710645907</v>
      </c>
      <c r="S936" s="3">
        <v>41.866225127426802</v>
      </c>
      <c r="T936" s="3" t="s">
        <v>2703</v>
      </c>
      <c r="U936" s="3" t="s">
        <v>33</v>
      </c>
      <c r="V936" s="3" t="s">
        <v>45</v>
      </c>
      <c r="W936" s="3" t="s">
        <v>255</v>
      </c>
      <c r="X936" s="3" t="s">
        <v>47</v>
      </c>
      <c r="Y936" s="3" t="s">
        <v>48</v>
      </c>
      <c r="Z936" s="3" t="s">
        <v>37</v>
      </c>
      <c r="AA936" s="8">
        <f>Table1[[#This Row],[2022 AV (BOR final)]]-Table1[[#This Row],[2021 AV (BOR final)]]</f>
        <v>0</v>
      </c>
      <c r="AB936" s="8">
        <f>Table1[[#This Row],[2023 AV (BOR final)]]-Table1[[#This Row],[2022 AV (BOR final)]]</f>
        <v>0</v>
      </c>
      <c r="AC936" s="8">
        <f>Table1[[#This Row],[2022 Tax Bill]]-Table1[[#This Row],[2021 Tax Bill]]</f>
        <v>87.430000000000291</v>
      </c>
      <c r="AD936" s="3">
        <f>COUNTIF(D:D,Table1[[#This Row],[Project Name]])</f>
        <v>30</v>
      </c>
      <c r="AE936" s="2">
        <f>IF(Table1[[#This Row],[Year Accepted]]=2022,Table1[[#This Row],[2021 AV (BOR final)]],Table1[[#This Row],[2022 AV (BOR final)]])</f>
        <v>18873</v>
      </c>
      <c r="AF936" s="2">
        <f>IF(Table1[[#This Row],[Year Accepted]]=2022,Table1[[#This Row],[2022 AV (BOR final)]],Table1[[#This Row],[2023 AV (BOR final)]])</f>
        <v>18873</v>
      </c>
      <c r="AG936" s="2">
        <f>IF(Table1[[#This Row],[Year Accepted]]=2022,Table1[[#This Row],[2021 Tax Bill]],Table1[[#This Row],[2022 Tax Bill]])</f>
        <v>3807.66</v>
      </c>
      <c r="AH936" s="2">
        <f>IF(Table1[[#This Row],[Year Accepted]]=2022,Table1[[#This Row],[2022 Tax Bill]],Table1[[#This Row],[2023 Tax Bill]])</f>
        <v>3895.09</v>
      </c>
    </row>
    <row r="937" spans="1:34" x14ac:dyDescent="0.25">
      <c r="A937" s="3" t="s">
        <v>25</v>
      </c>
      <c r="B937" s="3" t="s">
        <v>26</v>
      </c>
      <c r="C937" s="3" t="s">
        <v>39</v>
      </c>
      <c r="D937" s="3" t="s">
        <v>560</v>
      </c>
      <c r="E937" s="3" t="s">
        <v>2090</v>
      </c>
      <c r="F937" s="3" t="s">
        <v>2091</v>
      </c>
      <c r="G937" s="3">
        <v>2022</v>
      </c>
      <c r="H937" s="3">
        <v>2021</v>
      </c>
      <c r="I937" s="4">
        <v>18868</v>
      </c>
      <c r="J937" s="3" t="s">
        <v>1207</v>
      </c>
      <c r="K937" s="4">
        <v>3806.65</v>
      </c>
      <c r="L937" s="4">
        <v>18868</v>
      </c>
      <c r="M937" s="3" t="s">
        <v>1207</v>
      </c>
      <c r="N937" s="4">
        <v>3894.03</v>
      </c>
      <c r="O937" s="4">
        <v>18868</v>
      </c>
      <c r="P937" s="3" t="s">
        <v>1207</v>
      </c>
      <c r="Q937" s="4">
        <v>3994.65</v>
      </c>
      <c r="R937" s="3">
        <v>-87.694200920771195</v>
      </c>
      <c r="S937" s="3">
        <v>41.866226065626101</v>
      </c>
      <c r="T937" s="3" t="s">
        <v>2092</v>
      </c>
      <c r="U937" s="3" t="s">
        <v>33</v>
      </c>
      <c r="V937" s="3" t="s">
        <v>45</v>
      </c>
      <c r="W937" s="3" t="s">
        <v>255</v>
      </c>
      <c r="X937" s="3" t="s">
        <v>47</v>
      </c>
      <c r="Y937" s="3" t="s">
        <v>48</v>
      </c>
      <c r="Z937" s="3" t="s">
        <v>37</v>
      </c>
      <c r="AA937" s="8">
        <f>Table1[[#This Row],[2022 AV (BOR final)]]-Table1[[#This Row],[2021 AV (BOR final)]]</f>
        <v>0</v>
      </c>
      <c r="AB937" s="8">
        <f>Table1[[#This Row],[2023 AV (BOR final)]]-Table1[[#This Row],[2022 AV (BOR final)]]</f>
        <v>0</v>
      </c>
      <c r="AC937" s="8">
        <f>Table1[[#This Row],[2022 Tax Bill]]-Table1[[#This Row],[2021 Tax Bill]]</f>
        <v>87.380000000000109</v>
      </c>
      <c r="AD937" s="3">
        <f>COUNTIF(D:D,Table1[[#This Row],[Project Name]])</f>
        <v>30</v>
      </c>
      <c r="AE937" s="2">
        <f>IF(Table1[[#This Row],[Year Accepted]]=2022,Table1[[#This Row],[2021 AV (BOR final)]],Table1[[#This Row],[2022 AV (BOR final)]])</f>
        <v>18868</v>
      </c>
      <c r="AF937" s="2">
        <f>IF(Table1[[#This Row],[Year Accepted]]=2022,Table1[[#This Row],[2022 AV (BOR final)]],Table1[[#This Row],[2023 AV (BOR final)]])</f>
        <v>18868</v>
      </c>
      <c r="AG937" s="2">
        <f>IF(Table1[[#This Row],[Year Accepted]]=2022,Table1[[#This Row],[2021 Tax Bill]],Table1[[#This Row],[2022 Tax Bill]])</f>
        <v>3806.65</v>
      </c>
      <c r="AH937" s="2">
        <f>IF(Table1[[#This Row],[Year Accepted]]=2022,Table1[[#This Row],[2022 Tax Bill]],Table1[[#This Row],[2023 Tax Bill]])</f>
        <v>3894.03</v>
      </c>
    </row>
    <row r="938" spans="1:34" x14ac:dyDescent="0.25">
      <c r="A938" s="3" t="s">
        <v>25</v>
      </c>
      <c r="B938" s="3" t="s">
        <v>26</v>
      </c>
      <c r="C938" s="3" t="s">
        <v>39</v>
      </c>
      <c r="D938" s="3" t="s">
        <v>560</v>
      </c>
      <c r="E938" s="3" t="s">
        <v>2733</v>
      </c>
      <c r="F938" s="3" t="s">
        <v>2734</v>
      </c>
      <c r="G938" s="3">
        <v>2022</v>
      </c>
      <c r="H938" s="3">
        <v>2021</v>
      </c>
      <c r="I938" s="4">
        <v>8244</v>
      </c>
      <c r="J938" s="3" t="s">
        <v>203</v>
      </c>
      <c r="K938" s="4">
        <v>997.94</v>
      </c>
      <c r="L938" s="4">
        <v>5359</v>
      </c>
      <c r="M938" s="3" t="s">
        <v>203</v>
      </c>
      <c r="N938" s="4">
        <v>663.59</v>
      </c>
      <c r="O938" s="4">
        <v>5359</v>
      </c>
      <c r="P938" s="3" t="s">
        <v>203</v>
      </c>
      <c r="Q938" s="4">
        <v>680.73</v>
      </c>
      <c r="R938" s="3">
        <v>-87.693723814463297</v>
      </c>
      <c r="S938" s="3">
        <v>41.865906067258699</v>
      </c>
      <c r="T938" s="3" t="s">
        <v>2735</v>
      </c>
      <c r="U938" s="3" t="s">
        <v>33</v>
      </c>
      <c r="V938" s="3" t="s">
        <v>45</v>
      </c>
      <c r="W938" s="3" t="s">
        <v>255</v>
      </c>
      <c r="X938" s="3" t="s">
        <v>47</v>
      </c>
      <c r="Y938" s="3" t="s">
        <v>48</v>
      </c>
      <c r="Z938" s="3" t="s">
        <v>37</v>
      </c>
      <c r="AA938" s="8">
        <f>Table1[[#This Row],[2022 AV (BOR final)]]-Table1[[#This Row],[2021 AV (BOR final)]]</f>
        <v>-2885</v>
      </c>
      <c r="AB938" s="8">
        <f>Table1[[#This Row],[2023 AV (BOR final)]]-Table1[[#This Row],[2022 AV (BOR final)]]</f>
        <v>0</v>
      </c>
      <c r="AC938" s="8">
        <f>Table1[[#This Row],[2022 Tax Bill]]-Table1[[#This Row],[2021 Tax Bill]]</f>
        <v>-334.35</v>
      </c>
      <c r="AD938" s="3">
        <f>COUNTIF(D:D,Table1[[#This Row],[Project Name]])</f>
        <v>30</v>
      </c>
      <c r="AE938" s="2">
        <f>IF(Table1[[#This Row],[Year Accepted]]=2022,Table1[[#This Row],[2021 AV (BOR final)]],Table1[[#This Row],[2022 AV (BOR final)]])</f>
        <v>8244</v>
      </c>
      <c r="AF938" s="2">
        <f>IF(Table1[[#This Row],[Year Accepted]]=2022,Table1[[#This Row],[2022 AV (BOR final)]],Table1[[#This Row],[2023 AV (BOR final)]])</f>
        <v>5359</v>
      </c>
      <c r="AG938" s="2">
        <f>IF(Table1[[#This Row],[Year Accepted]]=2022,Table1[[#This Row],[2021 Tax Bill]],Table1[[#This Row],[2022 Tax Bill]])</f>
        <v>997.94</v>
      </c>
      <c r="AH938" s="2">
        <f>IF(Table1[[#This Row],[Year Accepted]]=2022,Table1[[#This Row],[2022 Tax Bill]],Table1[[#This Row],[2023 Tax Bill]])</f>
        <v>663.59</v>
      </c>
    </row>
    <row r="939" spans="1:34" x14ac:dyDescent="0.25">
      <c r="A939" s="3" t="s">
        <v>25</v>
      </c>
      <c r="B939" s="3" t="s">
        <v>26</v>
      </c>
      <c r="C939" s="3" t="s">
        <v>39</v>
      </c>
      <c r="D939" s="3" t="s">
        <v>560</v>
      </c>
      <c r="E939" s="3" t="s">
        <v>1177</v>
      </c>
      <c r="F939" s="3" t="s">
        <v>1178</v>
      </c>
      <c r="G939" s="3">
        <v>2022</v>
      </c>
      <c r="H939" s="3">
        <v>2021</v>
      </c>
      <c r="I939" s="4">
        <v>8201</v>
      </c>
      <c r="J939" s="3" t="s">
        <v>203</v>
      </c>
      <c r="K939" s="4">
        <v>1654.55</v>
      </c>
      <c r="L939" s="4">
        <v>5331</v>
      </c>
      <c r="M939" s="3" t="s">
        <v>203</v>
      </c>
      <c r="N939" s="4">
        <v>1100.22</v>
      </c>
      <c r="O939" s="4">
        <v>5331</v>
      </c>
      <c r="P939" s="3" t="s">
        <v>203</v>
      </c>
      <c r="Q939" s="4">
        <v>1128.6600000000001</v>
      </c>
      <c r="R939" s="3">
        <v>-87.693721790558897</v>
      </c>
      <c r="S939" s="3">
        <v>41.865837461891402</v>
      </c>
      <c r="T939" s="3" t="s">
        <v>1179</v>
      </c>
      <c r="U939" s="3" t="s">
        <v>33</v>
      </c>
      <c r="V939" s="3" t="s">
        <v>45</v>
      </c>
      <c r="W939" s="3" t="s">
        <v>255</v>
      </c>
      <c r="X939" s="3" t="s">
        <v>47</v>
      </c>
      <c r="Y939" s="3" t="s">
        <v>48</v>
      </c>
      <c r="Z939" s="3" t="s">
        <v>37</v>
      </c>
      <c r="AA939" s="8">
        <f>Table1[[#This Row],[2022 AV (BOR final)]]-Table1[[#This Row],[2021 AV (BOR final)]]</f>
        <v>-2870</v>
      </c>
      <c r="AB939" s="8">
        <f>Table1[[#This Row],[2023 AV (BOR final)]]-Table1[[#This Row],[2022 AV (BOR final)]]</f>
        <v>0</v>
      </c>
      <c r="AC939" s="8">
        <f>Table1[[#This Row],[2022 Tax Bill]]-Table1[[#This Row],[2021 Tax Bill]]</f>
        <v>-554.32999999999993</v>
      </c>
      <c r="AD939" s="3">
        <f>COUNTIF(D:D,Table1[[#This Row],[Project Name]])</f>
        <v>30</v>
      </c>
      <c r="AE939" s="2">
        <f>IF(Table1[[#This Row],[Year Accepted]]=2022,Table1[[#This Row],[2021 AV (BOR final)]],Table1[[#This Row],[2022 AV (BOR final)]])</f>
        <v>8201</v>
      </c>
      <c r="AF939" s="2">
        <f>IF(Table1[[#This Row],[Year Accepted]]=2022,Table1[[#This Row],[2022 AV (BOR final)]],Table1[[#This Row],[2023 AV (BOR final)]])</f>
        <v>5331</v>
      </c>
      <c r="AG939" s="2">
        <f>IF(Table1[[#This Row],[Year Accepted]]=2022,Table1[[#This Row],[2021 Tax Bill]],Table1[[#This Row],[2022 Tax Bill]])</f>
        <v>1654.55</v>
      </c>
      <c r="AH939" s="2">
        <f>IF(Table1[[#This Row],[Year Accepted]]=2022,Table1[[#This Row],[2022 Tax Bill]],Table1[[#This Row],[2023 Tax Bill]])</f>
        <v>1100.22</v>
      </c>
    </row>
    <row r="940" spans="1:34" x14ac:dyDescent="0.25">
      <c r="A940" s="3" t="s">
        <v>25</v>
      </c>
      <c r="B940" s="3" t="s">
        <v>26</v>
      </c>
      <c r="C940" s="3" t="s">
        <v>39</v>
      </c>
      <c r="D940" s="3" t="s">
        <v>560</v>
      </c>
      <c r="E940" s="3" t="s">
        <v>3190</v>
      </c>
      <c r="F940" s="3" t="s">
        <v>3191</v>
      </c>
      <c r="G940" s="3">
        <v>2022</v>
      </c>
      <c r="H940" s="3">
        <v>2021</v>
      </c>
      <c r="I940" s="4">
        <v>5244</v>
      </c>
      <c r="J940" s="3" t="s">
        <v>203</v>
      </c>
      <c r="K940" s="4">
        <v>528.94000000000005</v>
      </c>
      <c r="L940" s="4">
        <v>3408</v>
      </c>
      <c r="M940" s="3" t="s">
        <v>203</v>
      </c>
      <c r="N940" s="4">
        <v>351.66</v>
      </c>
      <c r="O940" s="4">
        <v>3408</v>
      </c>
      <c r="P940" s="3" t="s">
        <v>203</v>
      </c>
      <c r="Q940" s="4">
        <v>360.75</v>
      </c>
      <c r="R940" s="3">
        <v>-87.693717776894005</v>
      </c>
      <c r="S940" s="3">
        <v>41.865703232171903</v>
      </c>
      <c r="T940" s="3" t="s">
        <v>3192</v>
      </c>
      <c r="U940" s="3" t="s">
        <v>33</v>
      </c>
      <c r="V940" s="3" t="s">
        <v>45</v>
      </c>
      <c r="W940" s="3" t="s">
        <v>255</v>
      </c>
      <c r="X940" s="3" t="s">
        <v>47</v>
      </c>
      <c r="Y940" s="3" t="s">
        <v>48</v>
      </c>
      <c r="Z940" s="3" t="s">
        <v>37</v>
      </c>
      <c r="AA940" s="8">
        <f>Table1[[#This Row],[2022 AV (BOR final)]]-Table1[[#This Row],[2021 AV (BOR final)]]</f>
        <v>-1836</v>
      </c>
      <c r="AB940" s="8">
        <f>Table1[[#This Row],[2023 AV (BOR final)]]-Table1[[#This Row],[2022 AV (BOR final)]]</f>
        <v>0</v>
      </c>
      <c r="AC940" s="8">
        <f>Table1[[#This Row],[2022 Tax Bill]]-Table1[[#This Row],[2021 Tax Bill]]</f>
        <v>-177.28000000000003</v>
      </c>
      <c r="AD940" s="3">
        <f>COUNTIF(D:D,Table1[[#This Row],[Project Name]])</f>
        <v>30</v>
      </c>
      <c r="AE940" s="2">
        <f>IF(Table1[[#This Row],[Year Accepted]]=2022,Table1[[#This Row],[2021 AV (BOR final)]],Table1[[#This Row],[2022 AV (BOR final)]])</f>
        <v>5244</v>
      </c>
      <c r="AF940" s="2">
        <f>IF(Table1[[#This Row],[Year Accepted]]=2022,Table1[[#This Row],[2022 AV (BOR final)]],Table1[[#This Row],[2023 AV (BOR final)]])</f>
        <v>3408</v>
      </c>
      <c r="AG940" s="2">
        <f>IF(Table1[[#This Row],[Year Accepted]]=2022,Table1[[#This Row],[2021 Tax Bill]],Table1[[#This Row],[2022 Tax Bill]])</f>
        <v>528.94000000000005</v>
      </c>
      <c r="AH940" s="2">
        <f>IF(Table1[[#This Row],[Year Accepted]]=2022,Table1[[#This Row],[2022 Tax Bill]],Table1[[#This Row],[2023 Tax Bill]])</f>
        <v>351.66</v>
      </c>
    </row>
    <row r="941" spans="1:34" x14ac:dyDescent="0.25">
      <c r="A941" s="3" t="s">
        <v>25</v>
      </c>
      <c r="B941" s="3" t="s">
        <v>26</v>
      </c>
      <c r="C941" s="3" t="s">
        <v>39</v>
      </c>
      <c r="D941" s="3" t="s">
        <v>560</v>
      </c>
      <c r="E941" s="3" t="s">
        <v>2531</v>
      </c>
      <c r="F941" s="3" t="s">
        <v>2532</v>
      </c>
      <c r="G941" s="3">
        <v>2022</v>
      </c>
      <c r="H941" s="3">
        <v>2021</v>
      </c>
      <c r="I941" s="4">
        <v>5214</v>
      </c>
      <c r="J941" s="3" t="s">
        <v>203</v>
      </c>
      <c r="K941" s="4">
        <v>525.94000000000005</v>
      </c>
      <c r="L941" s="4">
        <v>3389</v>
      </c>
      <c r="M941" s="3" t="s">
        <v>203</v>
      </c>
      <c r="N941" s="4">
        <v>349.7</v>
      </c>
      <c r="O941" s="4">
        <v>3389</v>
      </c>
      <c r="P941" s="3" t="s">
        <v>203</v>
      </c>
      <c r="Q941" s="4">
        <v>358.7</v>
      </c>
      <c r="R941" s="3">
        <v>-87.693059733837799</v>
      </c>
      <c r="S941" s="3">
        <v>41.865869308815</v>
      </c>
      <c r="T941" s="3" t="s">
        <v>2533</v>
      </c>
      <c r="U941" s="3" t="s">
        <v>33</v>
      </c>
      <c r="V941" s="3" t="s">
        <v>45</v>
      </c>
      <c r="W941" s="3" t="s">
        <v>255</v>
      </c>
      <c r="X941" s="3" t="s">
        <v>47</v>
      </c>
      <c r="Y941" s="3" t="s">
        <v>48</v>
      </c>
      <c r="Z941" s="3" t="s">
        <v>37</v>
      </c>
      <c r="AA941" s="8">
        <f>Table1[[#This Row],[2022 AV (BOR final)]]-Table1[[#This Row],[2021 AV (BOR final)]]</f>
        <v>-1825</v>
      </c>
      <c r="AB941" s="8">
        <f>Table1[[#This Row],[2023 AV (BOR final)]]-Table1[[#This Row],[2022 AV (BOR final)]]</f>
        <v>0</v>
      </c>
      <c r="AC941" s="8">
        <f>Table1[[#This Row],[2022 Tax Bill]]-Table1[[#This Row],[2021 Tax Bill]]</f>
        <v>-176.24000000000007</v>
      </c>
      <c r="AD941" s="3">
        <f>COUNTIF(D:D,Table1[[#This Row],[Project Name]])</f>
        <v>30</v>
      </c>
      <c r="AE941" s="2">
        <f>IF(Table1[[#This Row],[Year Accepted]]=2022,Table1[[#This Row],[2021 AV (BOR final)]],Table1[[#This Row],[2022 AV (BOR final)]])</f>
        <v>5214</v>
      </c>
      <c r="AF941" s="2">
        <f>IF(Table1[[#This Row],[Year Accepted]]=2022,Table1[[#This Row],[2022 AV (BOR final)]],Table1[[#This Row],[2023 AV (BOR final)]])</f>
        <v>3389</v>
      </c>
      <c r="AG941" s="2">
        <f>IF(Table1[[#This Row],[Year Accepted]]=2022,Table1[[#This Row],[2021 Tax Bill]],Table1[[#This Row],[2022 Tax Bill]])</f>
        <v>525.94000000000005</v>
      </c>
      <c r="AH941" s="2">
        <f>IF(Table1[[#This Row],[Year Accepted]]=2022,Table1[[#This Row],[2022 Tax Bill]],Table1[[#This Row],[2023 Tax Bill]])</f>
        <v>349.7</v>
      </c>
    </row>
    <row r="942" spans="1:34" x14ac:dyDescent="0.25">
      <c r="A942" s="3" t="s">
        <v>25</v>
      </c>
      <c r="B942" s="3" t="s">
        <v>26</v>
      </c>
      <c r="C942" s="3" t="s">
        <v>39</v>
      </c>
      <c r="D942" s="3" t="s">
        <v>560</v>
      </c>
      <c r="E942" s="3" t="s">
        <v>561</v>
      </c>
      <c r="F942" s="3" t="s">
        <v>562</v>
      </c>
      <c r="G942" s="3">
        <v>2022</v>
      </c>
      <c r="H942" s="3">
        <v>2021</v>
      </c>
      <c r="I942" s="4">
        <v>6192</v>
      </c>
      <c r="J942" s="3" t="s">
        <v>203</v>
      </c>
      <c r="K942" s="4">
        <v>699.6</v>
      </c>
      <c r="L942" s="4">
        <v>4024</v>
      </c>
      <c r="M942" s="3" t="s">
        <v>203</v>
      </c>
      <c r="N942" s="4">
        <v>465.08</v>
      </c>
      <c r="O942" s="4">
        <v>4024</v>
      </c>
      <c r="P942" s="3" t="s">
        <v>203</v>
      </c>
      <c r="Q942" s="4">
        <v>477.12</v>
      </c>
      <c r="R942" s="3">
        <v>-87.692876185891706</v>
      </c>
      <c r="S942" s="3">
        <v>41.8658712911799</v>
      </c>
      <c r="T942" s="3" t="s">
        <v>563</v>
      </c>
      <c r="U942" s="3" t="s">
        <v>33</v>
      </c>
      <c r="V942" s="3" t="s">
        <v>45</v>
      </c>
      <c r="W942" s="3" t="s">
        <v>255</v>
      </c>
      <c r="X942" s="3" t="s">
        <v>47</v>
      </c>
      <c r="Y942" s="3" t="s">
        <v>48</v>
      </c>
      <c r="Z942" s="3" t="s">
        <v>37</v>
      </c>
      <c r="AA942" s="8">
        <f>Table1[[#This Row],[2022 AV (BOR final)]]-Table1[[#This Row],[2021 AV (BOR final)]]</f>
        <v>-2168</v>
      </c>
      <c r="AB942" s="8">
        <f>Table1[[#This Row],[2023 AV (BOR final)]]-Table1[[#This Row],[2022 AV (BOR final)]]</f>
        <v>0</v>
      </c>
      <c r="AC942" s="8">
        <f>Table1[[#This Row],[2022 Tax Bill]]-Table1[[#This Row],[2021 Tax Bill]]</f>
        <v>-234.52000000000004</v>
      </c>
      <c r="AD942" s="3">
        <f>COUNTIF(D:D,Table1[[#This Row],[Project Name]])</f>
        <v>30</v>
      </c>
      <c r="AE942" s="2">
        <f>IF(Table1[[#This Row],[Year Accepted]]=2022,Table1[[#This Row],[2021 AV (BOR final)]],Table1[[#This Row],[2022 AV (BOR final)]])</f>
        <v>6192</v>
      </c>
      <c r="AF942" s="2">
        <f>IF(Table1[[#This Row],[Year Accepted]]=2022,Table1[[#This Row],[2022 AV (BOR final)]],Table1[[#This Row],[2023 AV (BOR final)]])</f>
        <v>4024</v>
      </c>
      <c r="AG942" s="2">
        <f>IF(Table1[[#This Row],[Year Accepted]]=2022,Table1[[#This Row],[2021 Tax Bill]],Table1[[#This Row],[2022 Tax Bill]])</f>
        <v>699.6</v>
      </c>
      <c r="AH942" s="2">
        <f>IF(Table1[[#This Row],[Year Accepted]]=2022,Table1[[#This Row],[2022 Tax Bill]],Table1[[#This Row],[2023 Tax Bill]])</f>
        <v>465.08</v>
      </c>
    </row>
    <row r="943" spans="1:34" x14ac:dyDescent="0.25">
      <c r="A943" s="3" t="s">
        <v>25</v>
      </c>
      <c r="B943" s="3" t="s">
        <v>26</v>
      </c>
      <c r="C943" s="3" t="s">
        <v>39</v>
      </c>
      <c r="D943" s="3" t="s">
        <v>560</v>
      </c>
      <c r="E943" s="3" t="s">
        <v>1295</v>
      </c>
      <c r="F943" s="3" t="s">
        <v>1296</v>
      </c>
      <c r="G943" s="3">
        <v>2022</v>
      </c>
      <c r="H943" s="3">
        <v>2021</v>
      </c>
      <c r="I943" s="4">
        <v>5055</v>
      </c>
      <c r="J943" s="3" t="s">
        <v>203</v>
      </c>
      <c r="K943" s="4">
        <v>571.14</v>
      </c>
      <c r="L943" s="4">
        <v>3286</v>
      </c>
      <c r="M943" s="3" t="s">
        <v>203</v>
      </c>
      <c r="N943" s="4">
        <v>379.77</v>
      </c>
      <c r="O943" s="4">
        <v>3286</v>
      </c>
      <c r="P943" s="3" t="s">
        <v>203</v>
      </c>
      <c r="Q943" s="4">
        <v>389.61</v>
      </c>
      <c r="R943" s="3">
        <v>-87.692784430432496</v>
      </c>
      <c r="S943" s="3">
        <v>41.865872288248902</v>
      </c>
      <c r="T943" s="3" t="s">
        <v>1297</v>
      </c>
      <c r="U943" s="3" t="s">
        <v>33</v>
      </c>
      <c r="V943" s="3" t="s">
        <v>45</v>
      </c>
      <c r="W943" s="3" t="s">
        <v>255</v>
      </c>
      <c r="X943" s="3" t="s">
        <v>47</v>
      </c>
      <c r="Y943" s="3" t="s">
        <v>48</v>
      </c>
      <c r="Z943" s="3" t="s">
        <v>37</v>
      </c>
      <c r="AA943" s="8">
        <f>Table1[[#This Row],[2022 AV (BOR final)]]-Table1[[#This Row],[2021 AV (BOR final)]]</f>
        <v>-1769</v>
      </c>
      <c r="AB943" s="8">
        <f>Table1[[#This Row],[2023 AV (BOR final)]]-Table1[[#This Row],[2022 AV (BOR final)]]</f>
        <v>0</v>
      </c>
      <c r="AC943" s="8">
        <f>Table1[[#This Row],[2022 Tax Bill]]-Table1[[#This Row],[2021 Tax Bill]]</f>
        <v>-191.37</v>
      </c>
      <c r="AD943" s="3">
        <f>COUNTIF(D:D,Table1[[#This Row],[Project Name]])</f>
        <v>30</v>
      </c>
      <c r="AE943" s="2">
        <f>IF(Table1[[#This Row],[Year Accepted]]=2022,Table1[[#This Row],[2021 AV (BOR final)]],Table1[[#This Row],[2022 AV (BOR final)]])</f>
        <v>5055</v>
      </c>
      <c r="AF943" s="2">
        <f>IF(Table1[[#This Row],[Year Accepted]]=2022,Table1[[#This Row],[2022 AV (BOR final)]],Table1[[#This Row],[2023 AV (BOR final)]])</f>
        <v>3286</v>
      </c>
      <c r="AG943" s="2">
        <f>IF(Table1[[#This Row],[Year Accepted]]=2022,Table1[[#This Row],[2021 Tax Bill]],Table1[[#This Row],[2022 Tax Bill]])</f>
        <v>571.14</v>
      </c>
      <c r="AH943" s="2">
        <f>IF(Table1[[#This Row],[Year Accepted]]=2022,Table1[[#This Row],[2022 Tax Bill]],Table1[[#This Row],[2023 Tax Bill]])</f>
        <v>379.77</v>
      </c>
    </row>
    <row r="944" spans="1:34" x14ac:dyDescent="0.25">
      <c r="A944" s="3" t="s">
        <v>25</v>
      </c>
      <c r="B944" s="3" t="s">
        <v>26</v>
      </c>
      <c r="C944" s="3" t="s">
        <v>39</v>
      </c>
      <c r="D944" s="3" t="s">
        <v>560</v>
      </c>
      <c r="E944" s="3" t="s">
        <v>1862</v>
      </c>
      <c r="F944" s="3" t="s">
        <v>1863</v>
      </c>
      <c r="G944" s="3">
        <v>2022</v>
      </c>
      <c r="H944" s="3">
        <v>2021</v>
      </c>
      <c r="I944" s="4">
        <v>5055</v>
      </c>
      <c r="J944" s="3" t="s">
        <v>203</v>
      </c>
      <c r="K944" s="4">
        <v>571.14</v>
      </c>
      <c r="L944" s="4">
        <v>3286</v>
      </c>
      <c r="M944" s="3" t="s">
        <v>203</v>
      </c>
      <c r="N944" s="4">
        <v>379.77</v>
      </c>
      <c r="O944" s="4">
        <v>3286</v>
      </c>
      <c r="P944" s="3" t="s">
        <v>203</v>
      </c>
      <c r="Q944" s="4">
        <v>389.61</v>
      </c>
      <c r="R944" s="3">
        <v>-87.692692675254705</v>
      </c>
      <c r="S944" s="3">
        <v>41.865873286443303</v>
      </c>
      <c r="T944" s="3" t="s">
        <v>1864</v>
      </c>
      <c r="U944" s="3" t="s">
        <v>33</v>
      </c>
      <c r="V944" s="3" t="s">
        <v>45</v>
      </c>
      <c r="W944" s="3" t="s">
        <v>255</v>
      </c>
      <c r="X944" s="3" t="s">
        <v>47</v>
      </c>
      <c r="Y944" s="3" t="s">
        <v>48</v>
      </c>
      <c r="Z944" s="3" t="s">
        <v>37</v>
      </c>
      <c r="AA944" s="8">
        <f>Table1[[#This Row],[2022 AV (BOR final)]]-Table1[[#This Row],[2021 AV (BOR final)]]</f>
        <v>-1769</v>
      </c>
      <c r="AB944" s="8">
        <f>Table1[[#This Row],[2023 AV (BOR final)]]-Table1[[#This Row],[2022 AV (BOR final)]]</f>
        <v>0</v>
      </c>
      <c r="AC944" s="8">
        <f>Table1[[#This Row],[2022 Tax Bill]]-Table1[[#This Row],[2021 Tax Bill]]</f>
        <v>-191.37</v>
      </c>
      <c r="AD944" s="3">
        <f>COUNTIF(D:D,Table1[[#This Row],[Project Name]])</f>
        <v>30</v>
      </c>
      <c r="AE944" s="2">
        <f>IF(Table1[[#This Row],[Year Accepted]]=2022,Table1[[#This Row],[2021 AV (BOR final)]],Table1[[#This Row],[2022 AV (BOR final)]])</f>
        <v>5055</v>
      </c>
      <c r="AF944" s="2">
        <f>IF(Table1[[#This Row],[Year Accepted]]=2022,Table1[[#This Row],[2022 AV (BOR final)]],Table1[[#This Row],[2023 AV (BOR final)]])</f>
        <v>3286</v>
      </c>
      <c r="AG944" s="2">
        <f>IF(Table1[[#This Row],[Year Accepted]]=2022,Table1[[#This Row],[2021 Tax Bill]],Table1[[#This Row],[2022 Tax Bill]])</f>
        <v>571.14</v>
      </c>
      <c r="AH944" s="2">
        <f>IF(Table1[[#This Row],[Year Accepted]]=2022,Table1[[#This Row],[2022 Tax Bill]],Table1[[#This Row],[2023 Tax Bill]])</f>
        <v>379.77</v>
      </c>
    </row>
    <row r="945" spans="1:34" x14ac:dyDescent="0.25">
      <c r="A945" s="3" t="s">
        <v>25</v>
      </c>
      <c r="B945" s="3" t="s">
        <v>26</v>
      </c>
      <c r="C945" s="3" t="s">
        <v>39</v>
      </c>
      <c r="D945" s="3" t="s">
        <v>560</v>
      </c>
      <c r="E945" s="3" t="s">
        <v>2005</v>
      </c>
      <c r="F945" s="3" t="s">
        <v>2006</v>
      </c>
      <c r="G945" s="3">
        <v>2022</v>
      </c>
      <c r="H945" s="3">
        <v>2021</v>
      </c>
      <c r="I945" s="4">
        <v>6192</v>
      </c>
      <c r="J945" s="3" t="s">
        <v>203</v>
      </c>
      <c r="K945" s="4">
        <v>699.6</v>
      </c>
      <c r="L945" s="4">
        <v>4025</v>
      </c>
      <c r="M945" s="3" t="s">
        <v>203</v>
      </c>
      <c r="N945" s="4">
        <v>465.2</v>
      </c>
      <c r="O945" s="4">
        <v>4025</v>
      </c>
      <c r="P945" s="3" t="s">
        <v>203</v>
      </c>
      <c r="Q945" s="4">
        <v>477.22</v>
      </c>
      <c r="R945" s="3">
        <v>-87.692600920372101</v>
      </c>
      <c r="S945" s="3">
        <v>41.865874256604499</v>
      </c>
      <c r="T945" s="3" t="s">
        <v>2007</v>
      </c>
      <c r="U945" s="3" t="s">
        <v>33</v>
      </c>
      <c r="V945" s="3" t="s">
        <v>45</v>
      </c>
      <c r="W945" s="3" t="s">
        <v>255</v>
      </c>
      <c r="X945" s="3" t="s">
        <v>47</v>
      </c>
      <c r="Y945" s="3" t="s">
        <v>48</v>
      </c>
      <c r="Z945" s="3" t="s">
        <v>37</v>
      </c>
      <c r="AA945" s="8">
        <f>Table1[[#This Row],[2022 AV (BOR final)]]-Table1[[#This Row],[2021 AV (BOR final)]]</f>
        <v>-2167</v>
      </c>
      <c r="AB945" s="8">
        <f>Table1[[#This Row],[2023 AV (BOR final)]]-Table1[[#This Row],[2022 AV (BOR final)]]</f>
        <v>0</v>
      </c>
      <c r="AC945" s="8">
        <f>Table1[[#This Row],[2022 Tax Bill]]-Table1[[#This Row],[2021 Tax Bill]]</f>
        <v>-234.40000000000003</v>
      </c>
      <c r="AD945" s="3">
        <f>COUNTIF(D:D,Table1[[#This Row],[Project Name]])</f>
        <v>30</v>
      </c>
      <c r="AE945" s="2">
        <f>IF(Table1[[#This Row],[Year Accepted]]=2022,Table1[[#This Row],[2021 AV (BOR final)]],Table1[[#This Row],[2022 AV (BOR final)]])</f>
        <v>6192</v>
      </c>
      <c r="AF945" s="2">
        <f>IF(Table1[[#This Row],[Year Accepted]]=2022,Table1[[#This Row],[2022 AV (BOR final)]],Table1[[#This Row],[2023 AV (BOR final)]])</f>
        <v>4025</v>
      </c>
      <c r="AG945" s="2">
        <f>IF(Table1[[#This Row],[Year Accepted]]=2022,Table1[[#This Row],[2021 Tax Bill]],Table1[[#This Row],[2022 Tax Bill]])</f>
        <v>699.6</v>
      </c>
      <c r="AH945" s="2">
        <f>IF(Table1[[#This Row],[Year Accepted]]=2022,Table1[[#This Row],[2022 Tax Bill]],Table1[[#This Row],[2023 Tax Bill]])</f>
        <v>465.2</v>
      </c>
    </row>
    <row r="946" spans="1:34" x14ac:dyDescent="0.25">
      <c r="A946" s="3" t="s">
        <v>25</v>
      </c>
      <c r="B946" s="3" t="s">
        <v>26</v>
      </c>
      <c r="C946" s="3" t="s">
        <v>39</v>
      </c>
      <c r="D946" s="3" t="s">
        <v>560</v>
      </c>
      <c r="E946" s="3" t="s">
        <v>3236</v>
      </c>
      <c r="F946" s="3" t="s">
        <v>3237</v>
      </c>
      <c r="G946" s="3">
        <v>2022</v>
      </c>
      <c r="H946" s="3">
        <v>2021</v>
      </c>
      <c r="I946" s="4">
        <v>7866</v>
      </c>
      <c r="J946" s="3" t="s">
        <v>203</v>
      </c>
      <c r="K946" s="4">
        <v>1063.26</v>
      </c>
      <c r="L946" s="4">
        <v>5113</v>
      </c>
      <c r="M946" s="3" t="s">
        <v>203</v>
      </c>
      <c r="N946" s="4">
        <v>707.01</v>
      </c>
      <c r="O946" s="4">
        <v>5113</v>
      </c>
      <c r="P946" s="3" t="s">
        <v>203</v>
      </c>
      <c r="Q946" s="4">
        <v>725.26</v>
      </c>
      <c r="R946" s="3">
        <v>-87.692301642221196</v>
      </c>
      <c r="S946" s="3">
        <v>41.865877498782403</v>
      </c>
      <c r="T946" s="3" t="s">
        <v>3238</v>
      </c>
      <c r="U946" s="3" t="s">
        <v>33</v>
      </c>
      <c r="V946" s="3" t="s">
        <v>45</v>
      </c>
      <c r="W946" s="3" t="s">
        <v>255</v>
      </c>
      <c r="X946" s="3" t="s">
        <v>47</v>
      </c>
      <c r="Y946" s="3" t="s">
        <v>48</v>
      </c>
      <c r="Z946" s="3" t="s">
        <v>37</v>
      </c>
      <c r="AA946" s="8">
        <f>Table1[[#This Row],[2022 AV (BOR final)]]-Table1[[#This Row],[2021 AV (BOR final)]]</f>
        <v>-2753</v>
      </c>
      <c r="AB946" s="8">
        <f>Table1[[#This Row],[2023 AV (BOR final)]]-Table1[[#This Row],[2022 AV (BOR final)]]</f>
        <v>0</v>
      </c>
      <c r="AC946" s="8">
        <f>Table1[[#This Row],[2022 Tax Bill]]-Table1[[#This Row],[2021 Tax Bill]]</f>
        <v>-356.25</v>
      </c>
      <c r="AD946" s="3">
        <f>COUNTIF(D:D,Table1[[#This Row],[Project Name]])</f>
        <v>30</v>
      </c>
      <c r="AE946" s="2">
        <f>IF(Table1[[#This Row],[Year Accepted]]=2022,Table1[[#This Row],[2021 AV (BOR final)]],Table1[[#This Row],[2022 AV (BOR final)]])</f>
        <v>7866</v>
      </c>
      <c r="AF946" s="2">
        <f>IF(Table1[[#This Row],[Year Accepted]]=2022,Table1[[#This Row],[2022 AV (BOR final)]],Table1[[#This Row],[2023 AV (BOR final)]])</f>
        <v>5113</v>
      </c>
      <c r="AG946" s="2">
        <f>IF(Table1[[#This Row],[Year Accepted]]=2022,Table1[[#This Row],[2021 Tax Bill]],Table1[[#This Row],[2022 Tax Bill]])</f>
        <v>1063.26</v>
      </c>
      <c r="AH946" s="2">
        <f>IF(Table1[[#This Row],[Year Accepted]]=2022,Table1[[#This Row],[2022 Tax Bill]],Table1[[#This Row],[2023 Tax Bill]])</f>
        <v>707.01</v>
      </c>
    </row>
    <row r="947" spans="1:34" x14ac:dyDescent="0.25">
      <c r="A947" s="3" t="s">
        <v>25</v>
      </c>
      <c r="B947" s="3" t="s">
        <v>26</v>
      </c>
      <c r="C947" s="3" t="s">
        <v>39</v>
      </c>
      <c r="D947" s="3" t="s">
        <v>560</v>
      </c>
      <c r="E947" s="3" t="s">
        <v>1420</v>
      </c>
      <c r="F947" s="3" t="s">
        <v>1421</v>
      </c>
      <c r="G947" s="3">
        <v>2022</v>
      </c>
      <c r="H947" s="3">
        <v>2021</v>
      </c>
      <c r="I947" s="4">
        <v>6520</v>
      </c>
      <c r="J947" s="3" t="s">
        <v>203</v>
      </c>
      <c r="K947" s="4">
        <v>0</v>
      </c>
      <c r="L947" s="4">
        <v>4239</v>
      </c>
      <c r="M947" s="3" t="s">
        <v>203</v>
      </c>
      <c r="N947" s="4">
        <v>0.02</v>
      </c>
      <c r="O947" s="4">
        <v>4239</v>
      </c>
      <c r="P947" s="3" t="s">
        <v>203</v>
      </c>
      <c r="Q947" s="4">
        <v>0.01</v>
      </c>
      <c r="R947" s="3">
        <v>-87.694953303512307</v>
      </c>
      <c r="S947" s="3">
        <v>41.8649217071655</v>
      </c>
      <c r="T947" s="3" t="s">
        <v>1422</v>
      </c>
      <c r="U947" s="3" t="s">
        <v>33</v>
      </c>
      <c r="V947" s="3" t="s">
        <v>45</v>
      </c>
      <c r="W947" s="3" t="s">
        <v>255</v>
      </c>
      <c r="X947" s="3" t="s">
        <v>47</v>
      </c>
      <c r="Y947" s="3" t="s">
        <v>48</v>
      </c>
      <c r="Z947" s="3" t="s">
        <v>37</v>
      </c>
      <c r="AA947" s="8">
        <f>Table1[[#This Row],[2022 AV (BOR final)]]-Table1[[#This Row],[2021 AV (BOR final)]]</f>
        <v>-2281</v>
      </c>
      <c r="AB947" s="8">
        <f>Table1[[#This Row],[2023 AV (BOR final)]]-Table1[[#This Row],[2022 AV (BOR final)]]</f>
        <v>0</v>
      </c>
      <c r="AC947" s="8">
        <f>Table1[[#This Row],[2022 Tax Bill]]-Table1[[#This Row],[2021 Tax Bill]]</f>
        <v>0.02</v>
      </c>
      <c r="AD947" s="3">
        <f>COUNTIF(D:D,Table1[[#This Row],[Project Name]])</f>
        <v>30</v>
      </c>
      <c r="AE947" s="2">
        <f>IF(Table1[[#This Row],[Year Accepted]]=2022,Table1[[#This Row],[2021 AV (BOR final)]],Table1[[#This Row],[2022 AV (BOR final)]])</f>
        <v>6520</v>
      </c>
      <c r="AF947" s="2">
        <f>IF(Table1[[#This Row],[Year Accepted]]=2022,Table1[[#This Row],[2022 AV (BOR final)]],Table1[[#This Row],[2023 AV (BOR final)]])</f>
        <v>4239</v>
      </c>
      <c r="AG947" s="2">
        <f>IF(Table1[[#This Row],[Year Accepted]]=2022,Table1[[#This Row],[2021 Tax Bill]],Table1[[#This Row],[2022 Tax Bill]])</f>
        <v>0</v>
      </c>
      <c r="AH947" s="2">
        <f>IF(Table1[[#This Row],[Year Accepted]]=2022,Table1[[#This Row],[2022 Tax Bill]],Table1[[#This Row],[2023 Tax Bill]])</f>
        <v>0.02</v>
      </c>
    </row>
    <row r="948" spans="1:34" x14ac:dyDescent="0.25">
      <c r="A948" s="3" t="s">
        <v>25</v>
      </c>
      <c r="B948" s="3" t="s">
        <v>26</v>
      </c>
      <c r="C948" s="3" t="s">
        <v>39</v>
      </c>
      <c r="D948" s="3" t="s">
        <v>560</v>
      </c>
      <c r="E948" s="3" t="s">
        <v>898</v>
      </c>
      <c r="F948" s="3" t="s">
        <v>899</v>
      </c>
      <c r="G948" s="3">
        <v>2022</v>
      </c>
      <c r="H948" s="3">
        <v>2021</v>
      </c>
      <c r="I948" s="4">
        <v>6520</v>
      </c>
      <c r="J948" s="3" t="s">
        <v>203</v>
      </c>
      <c r="K948" s="4">
        <v>657.69</v>
      </c>
      <c r="L948" s="4">
        <v>4239</v>
      </c>
      <c r="M948" s="3" t="s">
        <v>203</v>
      </c>
      <c r="N948" s="4">
        <v>437.43</v>
      </c>
      <c r="O948" s="4">
        <v>4239</v>
      </c>
      <c r="P948" s="3" t="s">
        <v>203</v>
      </c>
      <c r="Q948" s="4">
        <v>448.7</v>
      </c>
      <c r="R948" s="3">
        <v>-87.694951346694097</v>
      </c>
      <c r="S948" s="3">
        <v>41.864853101197497</v>
      </c>
      <c r="T948" s="3" t="s">
        <v>900</v>
      </c>
      <c r="U948" s="3" t="s">
        <v>33</v>
      </c>
      <c r="V948" s="3" t="s">
        <v>45</v>
      </c>
      <c r="W948" s="3" t="s">
        <v>255</v>
      </c>
      <c r="X948" s="3" t="s">
        <v>47</v>
      </c>
      <c r="Y948" s="3" t="s">
        <v>48</v>
      </c>
      <c r="Z948" s="3" t="s">
        <v>37</v>
      </c>
      <c r="AA948" s="8">
        <f>Table1[[#This Row],[2022 AV (BOR final)]]-Table1[[#This Row],[2021 AV (BOR final)]]</f>
        <v>-2281</v>
      </c>
      <c r="AB948" s="8">
        <f>Table1[[#This Row],[2023 AV (BOR final)]]-Table1[[#This Row],[2022 AV (BOR final)]]</f>
        <v>0</v>
      </c>
      <c r="AC948" s="8">
        <f>Table1[[#This Row],[2022 Tax Bill]]-Table1[[#This Row],[2021 Tax Bill]]</f>
        <v>-220.26000000000005</v>
      </c>
      <c r="AD948" s="3">
        <f>COUNTIF(D:D,Table1[[#This Row],[Project Name]])</f>
        <v>30</v>
      </c>
      <c r="AE948" s="2">
        <f>IF(Table1[[#This Row],[Year Accepted]]=2022,Table1[[#This Row],[2021 AV (BOR final)]],Table1[[#This Row],[2022 AV (BOR final)]])</f>
        <v>6520</v>
      </c>
      <c r="AF948" s="2">
        <f>IF(Table1[[#This Row],[Year Accepted]]=2022,Table1[[#This Row],[2022 AV (BOR final)]],Table1[[#This Row],[2023 AV (BOR final)]])</f>
        <v>4239</v>
      </c>
      <c r="AG948" s="2">
        <f>IF(Table1[[#This Row],[Year Accepted]]=2022,Table1[[#This Row],[2021 Tax Bill]],Table1[[#This Row],[2022 Tax Bill]])</f>
        <v>657.69</v>
      </c>
      <c r="AH948" s="2">
        <f>IF(Table1[[#This Row],[Year Accepted]]=2022,Table1[[#This Row],[2022 Tax Bill]],Table1[[#This Row],[2023 Tax Bill]])</f>
        <v>437.43</v>
      </c>
    </row>
    <row r="949" spans="1:34" x14ac:dyDescent="0.25">
      <c r="A949" s="3" t="s">
        <v>25</v>
      </c>
      <c r="B949" s="3" t="s">
        <v>26</v>
      </c>
      <c r="C949" s="3" t="s">
        <v>39</v>
      </c>
      <c r="D949" s="3" t="s">
        <v>560</v>
      </c>
      <c r="E949" s="3" t="s">
        <v>2985</v>
      </c>
      <c r="F949" s="3" t="s">
        <v>2986</v>
      </c>
      <c r="G949" s="3">
        <v>2022</v>
      </c>
      <c r="H949" s="3">
        <v>2021</v>
      </c>
      <c r="I949" s="4">
        <v>7328</v>
      </c>
      <c r="J949" s="3" t="s">
        <v>203</v>
      </c>
      <c r="K949" s="4">
        <v>990.55</v>
      </c>
      <c r="L949" s="4">
        <v>4763</v>
      </c>
      <c r="M949" s="3" t="s">
        <v>203</v>
      </c>
      <c r="N949" s="4">
        <v>658.64</v>
      </c>
      <c r="O949" s="4">
        <v>4763</v>
      </c>
      <c r="P949" s="3" t="s">
        <v>203</v>
      </c>
      <c r="Q949" s="4">
        <v>675.63</v>
      </c>
      <c r="R949" s="3">
        <v>-87.694947208502896</v>
      </c>
      <c r="S949" s="3">
        <v>41.864715907359901</v>
      </c>
      <c r="T949" s="3" t="s">
        <v>2987</v>
      </c>
      <c r="U949" s="3" t="s">
        <v>33</v>
      </c>
      <c r="V949" s="3" t="s">
        <v>45</v>
      </c>
      <c r="W949" s="3" t="s">
        <v>255</v>
      </c>
      <c r="X949" s="3" t="s">
        <v>47</v>
      </c>
      <c r="Y949" s="3" t="s">
        <v>48</v>
      </c>
      <c r="Z949" s="3" t="s">
        <v>37</v>
      </c>
      <c r="AA949" s="8">
        <f>Table1[[#This Row],[2022 AV (BOR final)]]-Table1[[#This Row],[2021 AV (BOR final)]]</f>
        <v>-2565</v>
      </c>
      <c r="AB949" s="8">
        <f>Table1[[#This Row],[2023 AV (BOR final)]]-Table1[[#This Row],[2022 AV (BOR final)]]</f>
        <v>0</v>
      </c>
      <c r="AC949" s="8">
        <f>Table1[[#This Row],[2022 Tax Bill]]-Table1[[#This Row],[2021 Tax Bill]]</f>
        <v>-331.90999999999997</v>
      </c>
      <c r="AD949" s="3">
        <f>COUNTIF(D:D,Table1[[#This Row],[Project Name]])</f>
        <v>30</v>
      </c>
      <c r="AE949" s="2">
        <f>IF(Table1[[#This Row],[Year Accepted]]=2022,Table1[[#This Row],[2021 AV (BOR final)]],Table1[[#This Row],[2022 AV (BOR final)]])</f>
        <v>7328</v>
      </c>
      <c r="AF949" s="2">
        <f>IF(Table1[[#This Row],[Year Accepted]]=2022,Table1[[#This Row],[2022 AV (BOR final)]],Table1[[#This Row],[2023 AV (BOR final)]])</f>
        <v>4763</v>
      </c>
      <c r="AG949" s="2">
        <f>IF(Table1[[#This Row],[Year Accepted]]=2022,Table1[[#This Row],[2021 Tax Bill]],Table1[[#This Row],[2022 Tax Bill]])</f>
        <v>990.55</v>
      </c>
      <c r="AH949" s="2">
        <f>IF(Table1[[#This Row],[Year Accepted]]=2022,Table1[[#This Row],[2022 Tax Bill]],Table1[[#This Row],[2023 Tax Bill]])</f>
        <v>658.64</v>
      </c>
    </row>
    <row r="950" spans="1:34" x14ac:dyDescent="0.25">
      <c r="A950" s="3" t="s">
        <v>25</v>
      </c>
      <c r="B950" s="3" t="s">
        <v>26</v>
      </c>
      <c r="C950" s="3" t="s">
        <v>39</v>
      </c>
      <c r="D950" s="3" t="s">
        <v>560</v>
      </c>
      <c r="E950" s="3" t="s">
        <v>4073</v>
      </c>
      <c r="F950" s="3" t="s">
        <v>4074</v>
      </c>
      <c r="G950" s="3">
        <v>2022</v>
      </c>
      <c r="H950" s="3">
        <v>2021</v>
      </c>
      <c r="I950" s="4">
        <v>7112</v>
      </c>
      <c r="J950" s="3" t="s">
        <v>203</v>
      </c>
      <c r="K950" s="4">
        <v>961.34</v>
      </c>
      <c r="L950" s="4">
        <v>4623</v>
      </c>
      <c r="M950" s="3" t="s">
        <v>203</v>
      </c>
      <c r="N950" s="4">
        <v>639.26</v>
      </c>
      <c r="O950" s="4">
        <v>4623</v>
      </c>
      <c r="P950" s="3" t="s">
        <v>203</v>
      </c>
      <c r="Q950" s="4">
        <v>655.74</v>
      </c>
      <c r="R950" s="3">
        <v>-87.694236423868404</v>
      </c>
      <c r="S950" s="3">
        <v>41.864883623043497</v>
      </c>
      <c r="T950" s="3" t="s">
        <v>4075</v>
      </c>
      <c r="U950" s="3" t="s">
        <v>33</v>
      </c>
      <c r="V950" s="3" t="s">
        <v>45</v>
      </c>
      <c r="W950" s="3" t="s">
        <v>255</v>
      </c>
      <c r="X950" s="3" t="s">
        <v>47</v>
      </c>
      <c r="Y950" s="3" t="s">
        <v>48</v>
      </c>
      <c r="Z950" s="3" t="s">
        <v>37</v>
      </c>
      <c r="AA950" s="8">
        <f>Table1[[#This Row],[2022 AV (BOR final)]]-Table1[[#This Row],[2021 AV (BOR final)]]</f>
        <v>-2489</v>
      </c>
      <c r="AB950" s="8">
        <f>Table1[[#This Row],[2023 AV (BOR final)]]-Table1[[#This Row],[2022 AV (BOR final)]]</f>
        <v>0</v>
      </c>
      <c r="AC950" s="8">
        <f>Table1[[#This Row],[2022 Tax Bill]]-Table1[[#This Row],[2021 Tax Bill]]</f>
        <v>-322.08000000000004</v>
      </c>
      <c r="AD950" s="3">
        <f>COUNTIF(D:D,Table1[[#This Row],[Project Name]])</f>
        <v>30</v>
      </c>
      <c r="AE950" s="2">
        <f>IF(Table1[[#This Row],[Year Accepted]]=2022,Table1[[#This Row],[2021 AV (BOR final)]],Table1[[#This Row],[2022 AV (BOR final)]])</f>
        <v>7112</v>
      </c>
      <c r="AF950" s="2">
        <f>IF(Table1[[#This Row],[Year Accepted]]=2022,Table1[[#This Row],[2022 AV (BOR final)]],Table1[[#This Row],[2023 AV (BOR final)]])</f>
        <v>4623</v>
      </c>
      <c r="AG950" s="2">
        <f>IF(Table1[[#This Row],[Year Accepted]]=2022,Table1[[#This Row],[2021 Tax Bill]],Table1[[#This Row],[2022 Tax Bill]])</f>
        <v>961.34</v>
      </c>
      <c r="AH950" s="2">
        <f>IF(Table1[[#This Row],[Year Accepted]]=2022,Table1[[#This Row],[2022 Tax Bill]],Table1[[#This Row],[2023 Tax Bill]])</f>
        <v>639.26</v>
      </c>
    </row>
    <row r="951" spans="1:34" x14ac:dyDescent="0.25">
      <c r="A951" s="3" t="s">
        <v>25</v>
      </c>
      <c r="B951" s="3" t="s">
        <v>26</v>
      </c>
      <c r="C951" s="3" t="s">
        <v>39</v>
      </c>
      <c r="D951" s="3" t="s">
        <v>560</v>
      </c>
      <c r="E951" s="3" t="s">
        <v>4982</v>
      </c>
      <c r="F951" s="3" t="s">
        <v>4983</v>
      </c>
      <c r="G951" s="3">
        <v>2022</v>
      </c>
      <c r="H951" s="3">
        <v>2021</v>
      </c>
      <c r="I951" s="4">
        <v>7979</v>
      </c>
      <c r="J951" s="3" t="s">
        <v>203</v>
      </c>
      <c r="K951" s="4">
        <v>804.89</v>
      </c>
      <c r="L951" s="4">
        <v>5187</v>
      </c>
      <c r="M951" s="3" t="s">
        <v>203</v>
      </c>
      <c r="N951" s="4">
        <v>535.23</v>
      </c>
      <c r="O951" s="4">
        <v>5187</v>
      </c>
      <c r="P951" s="3" t="s">
        <v>203</v>
      </c>
      <c r="Q951" s="4">
        <v>549.07000000000005</v>
      </c>
      <c r="R951" s="3">
        <v>-87.694225430060101</v>
      </c>
      <c r="S951" s="3">
        <v>41.8645324632664</v>
      </c>
      <c r="T951" s="3" t="s">
        <v>4984</v>
      </c>
      <c r="U951" s="3" t="s">
        <v>33</v>
      </c>
      <c r="V951" s="3" t="s">
        <v>45</v>
      </c>
      <c r="W951" s="3" t="s">
        <v>255</v>
      </c>
      <c r="X951" s="3" t="s">
        <v>47</v>
      </c>
      <c r="Y951" s="3" t="s">
        <v>48</v>
      </c>
      <c r="Z951" s="3" t="s">
        <v>37</v>
      </c>
      <c r="AA951" s="8">
        <f>Table1[[#This Row],[2022 AV (BOR final)]]-Table1[[#This Row],[2021 AV (BOR final)]]</f>
        <v>-2792</v>
      </c>
      <c r="AB951" s="8">
        <f>Table1[[#This Row],[2023 AV (BOR final)]]-Table1[[#This Row],[2022 AV (BOR final)]]</f>
        <v>0</v>
      </c>
      <c r="AC951" s="8">
        <f>Table1[[#This Row],[2022 Tax Bill]]-Table1[[#This Row],[2021 Tax Bill]]</f>
        <v>-269.65999999999997</v>
      </c>
      <c r="AD951" s="3">
        <f>COUNTIF(D:D,Table1[[#This Row],[Project Name]])</f>
        <v>30</v>
      </c>
      <c r="AE951" s="2">
        <f>IF(Table1[[#This Row],[Year Accepted]]=2022,Table1[[#This Row],[2021 AV (BOR final)]],Table1[[#This Row],[2022 AV (BOR final)]])</f>
        <v>7979</v>
      </c>
      <c r="AF951" s="2">
        <f>IF(Table1[[#This Row],[Year Accepted]]=2022,Table1[[#This Row],[2022 AV (BOR final)]],Table1[[#This Row],[2023 AV (BOR final)]])</f>
        <v>5187</v>
      </c>
      <c r="AG951" s="2">
        <f>IF(Table1[[#This Row],[Year Accepted]]=2022,Table1[[#This Row],[2021 Tax Bill]],Table1[[#This Row],[2022 Tax Bill]])</f>
        <v>804.89</v>
      </c>
      <c r="AH951" s="2">
        <f>IF(Table1[[#This Row],[Year Accepted]]=2022,Table1[[#This Row],[2022 Tax Bill]],Table1[[#This Row],[2023 Tax Bill]])</f>
        <v>535.23</v>
      </c>
    </row>
    <row r="952" spans="1:34" x14ac:dyDescent="0.25">
      <c r="A952" s="3" t="s">
        <v>25</v>
      </c>
      <c r="B952" s="3" t="s">
        <v>26</v>
      </c>
      <c r="C952" s="3" t="s">
        <v>39</v>
      </c>
      <c r="D952" s="3" t="s">
        <v>560</v>
      </c>
      <c r="E952" s="3" t="s">
        <v>2254</v>
      </c>
      <c r="F952" s="3" t="s">
        <v>2255</v>
      </c>
      <c r="G952" s="3">
        <v>2022</v>
      </c>
      <c r="H952" s="3">
        <v>2021</v>
      </c>
      <c r="I952" s="4">
        <v>7064</v>
      </c>
      <c r="J952" s="3" t="s">
        <v>203</v>
      </c>
      <c r="K952" s="4">
        <v>712.56</v>
      </c>
      <c r="L952" s="4">
        <v>4592</v>
      </c>
      <c r="M952" s="3" t="s">
        <v>203</v>
      </c>
      <c r="N952" s="4">
        <v>473.84</v>
      </c>
      <c r="O952" s="4">
        <v>4592</v>
      </c>
      <c r="P952" s="3" t="s">
        <v>203</v>
      </c>
      <c r="Q952" s="4">
        <v>486.07</v>
      </c>
      <c r="R952" s="3">
        <v>-87.694222922303496</v>
      </c>
      <c r="S952" s="3">
        <v>41.8644542917975</v>
      </c>
      <c r="T952" s="3" t="s">
        <v>2256</v>
      </c>
      <c r="U952" s="3" t="s">
        <v>33</v>
      </c>
      <c r="V952" s="3" t="s">
        <v>45</v>
      </c>
      <c r="W952" s="3" t="s">
        <v>255</v>
      </c>
      <c r="X952" s="3" t="s">
        <v>47</v>
      </c>
      <c r="Y952" s="3" t="s">
        <v>48</v>
      </c>
      <c r="Z952" s="3" t="s">
        <v>37</v>
      </c>
      <c r="AA952" s="8">
        <f>Table1[[#This Row],[2022 AV (BOR final)]]-Table1[[#This Row],[2021 AV (BOR final)]]</f>
        <v>-2472</v>
      </c>
      <c r="AB952" s="8">
        <f>Table1[[#This Row],[2023 AV (BOR final)]]-Table1[[#This Row],[2022 AV (BOR final)]]</f>
        <v>0</v>
      </c>
      <c r="AC952" s="8">
        <f>Table1[[#This Row],[2022 Tax Bill]]-Table1[[#This Row],[2021 Tax Bill]]</f>
        <v>-238.71999999999997</v>
      </c>
      <c r="AD952" s="3">
        <f>COUNTIF(D:D,Table1[[#This Row],[Project Name]])</f>
        <v>30</v>
      </c>
      <c r="AE952" s="2">
        <f>IF(Table1[[#This Row],[Year Accepted]]=2022,Table1[[#This Row],[2021 AV (BOR final)]],Table1[[#This Row],[2022 AV (BOR final)]])</f>
        <v>7064</v>
      </c>
      <c r="AF952" s="2">
        <f>IF(Table1[[#This Row],[Year Accepted]]=2022,Table1[[#This Row],[2022 AV (BOR final)]],Table1[[#This Row],[2023 AV (BOR final)]])</f>
        <v>4592</v>
      </c>
      <c r="AG952" s="2">
        <f>IF(Table1[[#This Row],[Year Accepted]]=2022,Table1[[#This Row],[2021 Tax Bill]],Table1[[#This Row],[2022 Tax Bill]])</f>
        <v>712.56</v>
      </c>
      <c r="AH952" s="2">
        <f>IF(Table1[[#This Row],[Year Accepted]]=2022,Table1[[#This Row],[2022 Tax Bill]],Table1[[#This Row],[2023 Tax Bill]])</f>
        <v>473.84</v>
      </c>
    </row>
    <row r="953" spans="1:34" x14ac:dyDescent="0.25">
      <c r="A953" s="3" t="s">
        <v>25</v>
      </c>
      <c r="B953" s="3" t="s">
        <v>26</v>
      </c>
      <c r="C953" s="3" t="s">
        <v>39</v>
      </c>
      <c r="D953" s="3" t="s">
        <v>560</v>
      </c>
      <c r="E953" s="3" t="s">
        <v>1023</v>
      </c>
      <c r="F953" s="3" t="s">
        <v>1024</v>
      </c>
      <c r="G953" s="3">
        <v>2022</v>
      </c>
      <c r="H953" s="3">
        <v>2021</v>
      </c>
      <c r="I953" s="4">
        <v>4732</v>
      </c>
      <c r="J953" s="3" t="s">
        <v>203</v>
      </c>
      <c r="K953" s="4">
        <v>0</v>
      </c>
      <c r="L953" s="4">
        <v>3075</v>
      </c>
      <c r="M953" s="3" t="s">
        <v>203</v>
      </c>
      <c r="N953" s="4">
        <v>0</v>
      </c>
      <c r="O953" s="4">
        <v>3075</v>
      </c>
      <c r="P953" s="3" t="s">
        <v>203</v>
      </c>
      <c r="Q953" s="4">
        <v>0.01</v>
      </c>
      <c r="R953" s="3">
        <v>-87.694218132769095</v>
      </c>
      <c r="S953" s="3">
        <v>41.864317505768099</v>
      </c>
      <c r="T953" s="3" t="s">
        <v>1025</v>
      </c>
      <c r="U953" s="3" t="s">
        <v>33</v>
      </c>
      <c r="V953" s="3" t="s">
        <v>45</v>
      </c>
      <c r="W953" s="3" t="s">
        <v>255</v>
      </c>
      <c r="X953" s="3" t="s">
        <v>47</v>
      </c>
      <c r="Y953" s="3" t="s">
        <v>48</v>
      </c>
      <c r="Z953" s="3" t="s">
        <v>37</v>
      </c>
      <c r="AA953" s="8">
        <f>Table1[[#This Row],[2022 AV (BOR final)]]-Table1[[#This Row],[2021 AV (BOR final)]]</f>
        <v>-1657</v>
      </c>
      <c r="AB953" s="8">
        <f>Table1[[#This Row],[2023 AV (BOR final)]]-Table1[[#This Row],[2022 AV (BOR final)]]</f>
        <v>0</v>
      </c>
      <c r="AC953" s="8">
        <f>Table1[[#This Row],[2022 Tax Bill]]-Table1[[#This Row],[2021 Tax Bill]]</f>
        <v>0</v>
      </c>
      <c r="AD953" s="3">
        <f>COUNTIF(D:D,Table1[[#This Row],[Project Name]])</f>
        <v>30</v>
      </c>
      <c r="AE953" s="2">
        <f>IF(Table1[[#This Row],[Year Accepted]]=2022,Table1[[#This Row],[2021 AV (BOR final)]],Table1[[#This Row],[2022 AV (BOR final)]])</f>
        <v>4732</v>
      </c>
      <c r="AF953" s="2">
        <f>IF(Table1[[#This Row],[Year Accepted]]=2022,Table1[[#This Row],[2022 AV (BOR final)]],Table1[[#This Row],[2023 AV (BOR final)]])</f>
        <v>3075</v>
      </c>
      <c r="AG953" s="2">
        <f>IF(Table1[[#This Row],[Year Accepted]]=2022,Table1[[#This Row],[2021 Tax Bill]],Table1[[#This Row],[2022 Tax Bill]])</f>
        <v>0</v>
      </c>
      <c r="AH953" s="2">
        <f>IF(Table1[[#This Row],[Year Accepted]]=2022,Table1[[#This Row],[2022 Tax Bill]],Table1[[#This Row],[2023 Tax Bill]])</f>
        <v>0</v>
      </c>
    </row>
    <row r="954" spans="1:34" x14ac:dyDescent="0.25">
      <c r="A954" s="3" t="s">
        <v>25</v>
      </c>
      <c r="B954" s="3" t="s">
        <v>26</v>
      </c>
      <c r="C954" s="3" t="s">
        <v>39</v>
      </c>
      <c r="D954" s="3" t="s">
        <v>560</v>
      </c>
      <c r="E954" s="3" t="s">
        <v>1256</v>
      </c>
      <c r="F954" s="3" t="s">
        <v>1257</v>
      </c>
      <c r="G954" s="3">
        <v>2022</v>
      </c>
      <c r="H954" s="3">
        <v>2021</v>
      </c>
      <c r="I954" s="4">
        <v>2136</v>
      </c>
      <c r="J954" s="3" t="s">
        <v>203</v>
      </c>
      <c r="K954" s="4">
        <v>0.01</v>
      </c>
      <c r="L954" s="4">
        <v>1388</v>
      </c>
      <c r="M954" s="3" t="s">
        <v>203</v>
      </c>
      <c r="N954" s="4">
        <v>0</v>
      </c>
      <c r="O954" s="4">
        <v>1388</v>
      </c>
      <c r="P954" s="3" t="s">
        <v>203</v>
      </c>
      <c r="Q954" s="4">
        <v>0.01</v>
      </c>
      <c r="R954" s="3">
        <v>-87.694126582803804</v>
      </c>
      <c r="S954" s="3">
        <v>41.8642708377674</v>
      </c>
      <c r="T954" s="3" t="s">
        <v>1258</v>
      </c>
      <c r="U954" s="3" t="s">
        <v>33</v>
      </c>
      <c r="V954" s="3" t="s">
        <v>45</v>
      </c>
      <c r="W954" s="3" t="s">
        <v>255</v>
      </c>
      <c r="X954" s="3" t="s">
        <v>47</v>
      </c>
      <c r="Y954" s="3" t="s">
        <v>48</v>
      </c>
      <c r="Z954" s="3" t="s">
        <v>37</v>
      </c>
      <c r="AA954" s="8">
        <f>Table1[[#This Row],[2022 AV (BOR final)]]-Table1[[#This Row],[2021 AV (BOR final)]]</f>
        <v>-748</v>
      </c>
      <c r="AB954" s="8">
        <f>Table1[[#This Row],[2023 AV (BOR final)]]-Table1[[#This Row],[2022 AV (BOR final)]]</f>
        <v>0</v>
      </c>
      <c r="AC954" s="8">
        <f>Table1[[#This Row],[2022 Tax Bill]]-Table1[[#This Row],[2021 Tax Bill]]</f>
        <v>-0.01</v>
      </c>
      <c r="AD954" s="3">
        <f>COUNTIF(D:D,Table1[[#This Row],[Project Name]])</f>
        <v>30</v>
      </c>
      <c r="AE954" s="2">
        <f>IF(Table1[[#This Row],[Year Accepted]]=2022,Table1[[#This Row],[2021 AV (BOR final)]],Table1[[#This Row],[2022 AV (BOR final)]])</f>
        <v>2136</v>
      </c>
      <c r="AF954" s="2">
        <f>IF(Table1[[#This Row],[Year Accepted]]=2022,Table1[[#This Row],[2022 AV (BOR final)]],Table1[[#This Row],[2023 AV (BOR final)]])</f>
        <v>1388</v>
      </c>
      <c r="AG954" s="2">
        <f>IF(Table1[[#This Row],[Year Accepted]]=2022,Table1[[#This Row],[2021 Tax Bill]],Table1[[#This Row],[2022 Tax Bill]])</f>
        <v>0.01</v>
      </c>
      <c r="AH954" s="2">
        <f>IF(Table1[[#This Row],[Year Accepted]]=2022,Table1[[#This Row],[2022 Tax Bill]],Table1[[#This Row],[2023 Tax Bill]])</f>
        <v>0</v>
      </c>
    </row>
    <row r="955" spans="1:34" x14ac:dyDescent="0.25">
      <c r="A955" s="3" t="s">
        <v>25</v>
      </c>
      <c r="B955" s="3" t="s">
        <v>26</v>
      </c>
      <c r="C955" s="3" t="s">
        <v>39</v>
      </c>
      <c r="D955" s="3" t="s">
        <v>560</v>
      </c>
      <c r="E955" s="3" t="s">
        <v>3414</v>
      </c>
      <c r="F955" s="3" t="s">
        <v>3415</v>
      </c>
      <c r="G955" s="3">
        <v>2022</v>
      </c>
      <c r="H955" s="3">
        <v>2021</v>
      </c>
      <c r="I955" s="4">
        <v>262</v>
      </c>
      <c r="J955" s="3" t="s">
        <v>203</v>
      </c>
      <c r="K955" s="4">
        <v>52.88</v>
      </c>
      <c r="L955" s="4">
        <v>171</v>
      </c>
      <c r="M955" s="3" t="s">
        <v>203</v>
      </c>
      <c r="N955" s="4">
        <v>35.299999999999997</v>
      </c>
      <c r="O955" s="4">
        <v>171</v>
      </c>
      <c r="P955" s="3" t="s">
        <v>203</v>
      </c>
      <c r="Q955" s="4">
        <v>36.22</v>
      </c>
      <c r="R955" s="3">
        <v>-87.694433598736495</v>
      </c>
      <c r="S955" s="3">
        <v>41.864282443728598</v>
      </c>
      <c r="T955" s="3" t="s">
        <v>3416</v>
      </c>
      <c r="U955" s="3" t="s">
        <v>33</v>
      </c>
      <c r="V955" s="3" t="s">
        <v>45</v>
      </c>
      <c r="W955" s="3" t="s">
        <v>255</v>
      </c>
      <c r="X955" s="3" t="s">
        <v>47</v>
      </c>
      <c r="Y955" s="3" t="s">
        <v>48</v>
      </c>
      <c r="Z955" s="3" t="s">
        <v>37</v>
      </c>
      <c r="AA955" s="8">
        <f>Table1[[#This Row],[2022 AV (BOR final)]]-Table1[[#This Row],[2021 AV (BOR final)]]</f>
        <v>-91</v>
      </c>
      <c r="AB955" s="8">
        <f>Table1[[#This Row],[2023 AV (BOR final)]]-Table1[[#This Row],[2022 AV (BOR final)]]</f>
        <v>0</v>
      </c>
      <c r="AC955" s="8">
        <f>Table1[[#This Row],[2022 Tax Bill]]-Table1[[#This Row],[2021 Tax Bill]]</f>
        <v>-17.580000000000005</v>
      </c>
      <c r="AD955" s="3">
        <f>COUNTIF(D:D,Table1[[#This Row],[Project Name]])</f>
        <v>30</v>
      </c>
      <c r="AE955" s="2">
        <f>IF(Table1[[#This Row],[Year Accepted]]=2022,Table1[[#This Row],[2021 AV (BOR final)]],Table1[[#This Row],[2022 AV (BOR final)]])</f>
        <v>262</v>
      </c>
      <c r="AF955" s="2">
        <f>IF(Table1[[#This Row],[Year Accepted]]=2022,Table1[[#This Row],[2022 AV (BOR final)]],Table1[[#This Row],[2023 AV (BOR final)]])</f>
        <v>171</v>
      </c>
      <c r="AG955" s="2">
        <f>IF(Table1[[#This Row],[Year Accepted]]=2022,Table1[[#This Row],[2021 Tax Bill]],Table1[[#This Row],[2022 Tax Bill]])</f>
        <v>52.88</v>
      </c>
      <c r="AH955" s="2">
        <f>IF(Table1[[#This Row],[Year Accepted]]=2022,Table1[[#This Row],[2022 Tax Bill]],Table1[[#This Row],[2023 Tax Bill]])</f>
        <v>35.299999999999997</v>
      </c>
    </row>
    <row r="956" spans="1:34" x14ac:dyDescent="0.25">
      <c r="A956" s="3" t="s">
        <v>25</v>
      </c>
      <c r="B956" s="3" t="s">
        <v>26</v>
      </c>
      <c r="C956" s="3" t="s">
        <v>39</v>
      </c>
      <c r="D956" s="3" t="s">
        <v>560</v>
      </c>
      <c r="E956" s="3" t="s">
        <v>2544</v>
      </c>
      <c r="F956" s="3" t="s">
        <v>2545</v>
      </c>
      <c r="G956" s="3">
        <v>2022</v>
      </c>
      <c r="H956" s="3">
        <v>2021</v>
      </c>
      <c r="I956" s="4">
        <v>8078</v>
      </c>
      <c r="J956" s="3" t="s">
        <v>203</v>
      </c>
      <c r="K956" s="4">
        <v>1629.76</v>
      </c>
      <c r="L956" s="4">
        <v>5249</v>
      </c>
      <c r="M956" s="3" t="s">
        <v>203</v>
      </c>
      <c r="N956" s="4">
        <v>1083.3399999999999</v>
      </c>
      <c r="O956" s="4">
        <v>5249</v>
      </c>
      <c r="P956" s="3" t="s">
        <v>203</v>
      </c>
      <c r="Q956" s="4">
        <v>1111.32</v>
      </c>
      <c r="R956" s="3">
        <v>-87.694234382867904</v>
      </c>
      <c r="S956" s="3">
        <v>41.864221484045302</v>
      </c>
      <c r="T956" s="3" t="s">
        <v>2546</v>
      </c>
      <c r="U956" s="3" t="s">
        <v>33</v>
      </c>
      <c r="V956" s="3" t="s">
        <v>45</v>
      </c>
      <c r="W956" s="3" t="s">
        <v>255</v>
      </c>
      <c r="X956" s="3" t="s">
        <v>47</v>
      </c>
      <c r="Y956" s="3" t="s">
        <v>48</v>
      </c>
      <c r="Z956" s="3" t="s">
        <v>37</v>
      </c>
      <c r="AA956" s="8">
        <f>Table1[[#This Row],[2022 AV (BOR final)]]-Table1[[#This Row],[2021 AV (BOR final)]]</f>
        <v>-2829</v>
      </c>
      <c r="AB956" s="8">
        <f>Table1[[#This Row],[2023 AV (BOR final)]]-Table1[[#This Row],[2022 AV (BOR final)]]</f>
        <v>0</v>
      </c>
      <c r="AC956" s="8">
        <f>Table1[[#This Row],[2022 Tax Bill]]-Table1[[#This Row],[2021 Tax Bill]]</f>
        <v>-546.42000000000007</v>
      </c>
      <c r="AD956" s="3">
        <f>COUNTIF(D:D,Table1[[#This Row],[Project Name]])</f>
        <v>30</v>
      </c>
      <c r="AE956" s="2">
        <f>IF(Table1[[#This Row],[Year Accepted]]=2022,Table1[[#This Row],[2021 AV (BOR final)]],Table1[[#This Row],[2022 AV (BOR final)]])</f>
        <v>8078</v>
      </c>
      <c r="AF956" s="2">
        <f>IF(Table1[[#This Row],[Year Accepted]]=2022,Table1[[#This Row],[2022 AV (BOR final)]],Table1[[#This Row],[2023 AV (BOR final)]])</f>
        <v>5249</v>
      </c>
      <c r="AG956" s="2">
        <f>IF(Table1[[#This Row],[Year Accepted]]=2022,Table1[[#This Row],[2021 Tax Bill]],Table1[[#This Row],[2022 Tax Bill]])</f>
        <v>1629.76</v>
      </c>
      <c r="AH956" s="2">
        <f>IF(Table1[[#This Row],[Year Accepted]]=2022,Table1[[#This Row],[2022 Tax Bill]],Table1[[#This Row],[2023 Tax Bill]])</f>
        <v>1083.3399999999999</v>
      </c>
    </row>
    <row r="957" spans="1:34" x14ac:dyDescent="0.25">
      <c r="A957" s="3" t="s">
        <v>25</v>
      </c>
      <c r="B957" s="3" t="s">
        <v>26</v>
      </c>
      <c r="C957" s="3" t="s">
        <v>39</v>
      </c>
      <c r="D957" s="3" t="s">
        <v>560</v>
      </c>
      <c r="E957" s="3" t="s">
        <v>4898</v>
      </c>
      <c r="F957" s="3" t="s">
        <v>4899</v>
      </c>
      <c r="G957" s="3">
        <v>2022</v>
      </c>
      <c r="H957" s="3">
        <v>2021</v>
      </c>
      <c r="I957" s="4">
        <v>6517</v>
      </c>
      <c r="J957" s="3" t="s">
        <v>203</v>
      </c>
      <c r="K957" s="4">
        <v>657.4</v>
      </c>
      <c r="L957" s="4">
        <v>4236</v>
      </c>
      <c r="M957" s="3" t="s">
        <v>203</v>
      </c>
      <c r="N957" s="4">
        <v>437.11</v>
      </c>
      <c r="O957" s="4">
        <v>4236</v>
      </c>
      <c r="P957" s="3" t="s">
        <v>203</v>
      </c>
      <c r="Q957" s="4">
        <v>448.38</v>
      </c>
      <c r="R957" s="3">
        <v>-87.694213004774895</v>
      </c>
      <c r="S957" s="3">
        <v>41.864135395974202</v>
      </c>
      <c r="T957" s="3" t="s">
        <v>4900</v>
      </c>
      <c r="U957" s="3" t="s">
        <v>33</v>
      </c>
      <c r="V957" s="3" t="s">
        <v>45</v>
      </c>
      <c r="W957" s="3" t="s">
        <v>255</v>
      </c>
      <c r="X957" s="3" t="s">
        <v>47</v>
      </c>
      <c r="Y957" s="3" t="s">
        <v>48</v>
      </c>
      <c r="Z957" s="3" t="s">
        <v>37</v>
      </c>
      <c r="AA957" s="8">
        <f>Table1[[#This Row],[2022 AV (BOR final)]]-Table1[[#This Row],[2021 AV (BOR final)]]</f>
        <v>-2281</v>
      </c>
      <c r="AB957" s="8">
        <f>Table1[[#This Row],[2023 AV (BOR final)]]-Table1[[#This Row],[2022 AV (BOR final)]]</f>
        <v>0</v>
      </c>
      <c r="AC957" s="8">
        <f>Table1[[#This Row],[2022 Tax Bill]]-Table1[[#This Row],[2021 Tax Bill]]</f>
        <v>-220.28999999999996</v>
      </c>
      <c r="AD957" s="3">
        <f>COUNTIF(D:D,Table1[[#This Row],[Project Name]])</f>
        <v>30</v>
      </c>
      <c r="AE957" s="2">
        <f>IF(Table1[[#This Row],[Year Accepted]]=2022,Table1[[#This Row],[2021 AV (BOR final)]],Table1[[#This Row],[2022 AV (BOR final)]])</f>
        <v>6517</v>
      </c>
      <c r="AF957" s="2">
        <f>IF(Table1[[#This Row],[Year Accepted]]=2022,Table1[[#This Row],[2022 AV (BOR final)]],Table1[[#This Row],[2023 AV (BOR final)]])</f>
        <v>4236</v>
      </c>
      <c r="AG957" s="2">
        <f>IF(Table1[[#This Row],[Year Accepted]]=2022,Table1[[#This Row],[2021 Tax Bill]],Table1[[#This Row],[2022 Tax Bill]])</f>
        <v>657.4</v>
      </c>
      <c r="AH957" s="2">
        <f>IF(Table1[[#This Row],[Year Accepted]]=2022,Table1[[#This Row],[2022 Tax Bill]],Table1[[#This Row],[2023 Tax Bill]])</f>
        <v>437.11</v>
      </c>
    </row>
    <row r="958" spans="1:34" x14ac:dyDescent="0.25">
      <c r="A958" s="3" t="s">
        <v>25</v>
      </c>
      <c r="B958" s="3" t="s">
        <v>26</v>
      </c>
      <c r="C958" s="3" t="s">
        <v>39</v>
      </c>
      <c r="D958" s="3" t="s">
        <v>560</v>
      </c>
      <c r="E958" s="3" t="s">
        <v>2761</v>
      </c>
      <c r="F958" s="3" t="s">
        <v>2762</v>
      </c>
      <c r="G958" s="3">
        <v>2022</v>
      </c>
      <c r="H958" s="3">
        <v>2021</v>
      </c>
      <c r="I958" s="4">
        <v>7205</v>
      </c>
      <c r="J958" s="3" t="s">
        <v>203</v>
      </c>
      <c r="K958" s="4">
        <v>973.91</v>
      </c>
      <c r="L958" s="4">
        <v>4684</v>
      </c>
      <c r="M958" s="3" t="s">
        <v>203</v>
      </c>
      <c r="N958" s="4">
        <v>647.71</v>
      </c>
      <c r="O958" s="4">
        <v>4684</v>
      </c>
      <c r="P958" s="3" t="s">
        <v>203</v>
      </c>
      <c r="Q958" s="4">
        <v>664.39</v>
      </c>
      <c r="R958" s="3">
        <v>-87.694191548022701</v>
      </c>
      <c r="S958" s="3">
        <v>41.863449651094697</v>
      </c>
      <c r="T958" s="3" t="s">
        <v>2763</v>
      </c>
      <c r="U958" s="3" t="s">
        <v>33</v>
      </c>
      <c r="V958" s="3" t="s">
        <v>45</v>
      </c>
      <c r="W958" s="3" t="s">
        <v>255</v>
      </c>
      <c r="X958" s="3" t="s">
        <v>47</v>
      </c>
      <c r="Y958" s="3" t="s">
        <v>48</v>
      </c>
      <c r="Z958" s="3" t="s">
        <v>37</v>
      </c>
      <c r="AA958" s="8">
        <f>Table1[[#This Row],[2022 AV (BOR final)]]-Table1[[#This Row],[2021 AV (BOR final)]]</f>
        <v>-2521</v>
      </c>
      <c r="AB958" s="8">
        <f>Table1[[#This Row],[2023 AV (BOR final)]]-Table1[[#This Row],[2022 AV (BOR final)]]</f>
        <v>0</v>
      </c>
      <c r="AC958" s="8">
        <f>Table1[[#This Row],[2022 Tax Bill]]-Table1[[#This Row],[2021 Tax Bill]]</f>
        <v>-326.19999999999993</v>
      </c>
      <c r="AD958" s="3">
        <f>COUNTIF(D:D,Table1[[#This Row],[Project Name]])</f>
        <v>30</v>
      </c>
      <c r="AE958" s="2">
        <f>IF(Table1[[#This Row],[Year Accepted]]=2022,Table1[[#This Row],[2021 AV (BOR final)]],Table1[[#This Row],[2022 AV (BOR final)]])</f>
        <v>7205</v>
      </c>
      <c r="AF958" s="2">
        <f>IF(Table1[[#This Row],[Year Accepted]]=2022,Table1[[#This Row],[2022 AV (BOR final)]],Table1[[#This Row],[2023 AV (BOR final)]])</f>
        <v>4684</v>
      </c>
      <c r="AG958" s="2">
        <f>IF(Table1[[#This Row],[Year Accepted]]=2022,Table1[[#This Row],[2021 Tax Bill]],Table1[[#This Row],[2022 Tax Bill]])</f>
        <v>973.91</v>
      </c>
      <c r="AH958" s="2">
        <f>IF(Table1[[#This Row],[Year Accepted]]=2022,Table1[[#This Row],[2022 Tax Bill]],Table1[[#This Row],[2023 Tax Bill]])</f>
        <v>647.71</v>
      </c>
    </row>
    <row r="959" spans="1:34" x14ac:dyDescent="0.25">
      <c r="A959" s="3" t="s">
        <v>25</v>
      </c>
      <c r="B959" s="3" t="s">
        <v>26</v>
      </c>
      <c r="C959" s="3" t="s">
        <v>39</v>
      </c>
      <c r="D959" s="3" t="s">
        <v>575</v>
      </c>
      <c r="E959" s="3" t="s">
        <v>4141</v>
      </c>
      <c r="F959" s="3" t="s">
        <v>4142</v>
      </c>
      <c r="G959" s="3">
        <v>2022</v>
      </c>
      <c r="H959" s="3">
        <v>2021</v>
      </c>
      <c r="I959" s="4">
        <v>7853</v>
      </c>
      <c r="J959" s="3" t="s">
        <v>203</v>
      </c>
      <c r="K959" s="4">
        <v>633.73</v>
      </c>
      <c r="L959" s="4">
        <v>5104</v>
      </c>
      <c r="M959" s="3" t="s">
        <v>203</v>
      </c>
      <c r="N959" s="4">
        <v>421.35</v>
      </c>
      <c r="O959" s="4">
        <v>5104</v>
      </c>
      <c r="P959" s="3" t="s">
        <v>203</v>
      </c>
      <c r="Q959" s="4">
        <v>432.24</v>
      </c>
      <c r="R959" s="3">
        <v>-87.693735761253606</v>
      </c>
      <c r="S959" s="3">
        <v>41.8655473223874</v>
      </c>
      <c r="T959" s="3" t="s">
        <v>4143</v>
      </c>
      <c r="U959" s="3" t="s">
        <v>33</v>
      </c>
      <c r="V959" s="3" t="s">
        <v>45</v>
      </c>
      <c r="W959" s="3" t="s">
        <v>255</v>
      </c>
      <c r="X959" s="3" t="s">
        <v>47</v>
      </c>
      <c r="Y959" s="3" t="s">
        <v>48</v>
      </c>
      <c r="Z959" s="3" t="s">
        <v>37</v>
      </c>
      <c r="AA959" s="8">
        <f>Table1[[#This Row],[2022 AV (BOR final)]]-Table1[[#This Row],[2021 AV (BOR final)]]</f>
        <v>-2749</v>
      </c>
      <c r="AB959" s="8">
        <f>Table1[[#This Row],[2023 AV (BOR final)]]-Table1[[#This Row],[2022 AV (BOR final)]]</f>
        <v>0</v>
      </c>
      <c r="AC959" s="8">
        <f>Table1[[#This Row],[2022 Tax Bill]]-Table1[[#This Row],[2021 Tax Bill]]</f>
        <v>-212.38</v>
      </c>
      <c r="AD959" s="3">
        <f>COUNTIF(D:D,Table1[[#This Row],[Project Name]])</f>
        <v>6</v>
      </c>
      <c r="AE959" s="2">
        <f>IF(Table1[[#This Row],[Year Accepted]]=2022,Table1[[#This Row],[2021 AV (BOR final)]],Table1[[#This Row],[2022 AV (BOR final)]])</f>
        <v>7853</v>
      </c>
      <c r="AF959" s="2">
        <f>IF(Table1[[#This Row],[Year Accepted]]=2022,Table1[[#This Row],[2022 AV (BOR final)]],Table1[[#This Row],[2023 AV (BOR final)]])</f>
        <v>5104</v>
      </c>
      <c r="AG959" s="2">
        <f>IF(Table1[[#This Row],[Year Accepted]]=2022,Table1[[#This Row],[2021 Tax Bill]],Table1[[#This Row],[2022 Tax Bill]])</f>
        <v>633.73</v>
      </c>
      <c r="AH959" s="2">
        <f>IF(Table1[[#This Row],[Year Accepted]]=2022,Table1[[#This Row],[2022 Tax Bill]],Table1[[#This Row],[2023 Tax Bill]])</f>
        <v>421.35</v>
      </c>
    </row>
    <row r="960" spans="1:34" x14ac:dyDescent="0.25">
      <c r="A960" s="3" t="s">
        <v>25</v>
      </c>
      <c r="B960" s="3" t="s">
        <v>26</v>
      </c>
      <c r="C960" s="3" t="s">
        <v>39</v>
      </c>
      <c r="D960" s="3" t="s">
        <v>575</v>
      </c>
      <c r="E960" s="3" t="s">
        <v>576</v>
      </c>
      <c r="F960" s="3" t="s">
        <v>577</v>
      </c>
      <c r="G960" s="3">
        <v>2022</v>
      </c>
      <c r="H960" s="3">
        <v>2021</v>
      </c>
      <c r="I960" s="4">
        <v>8644</v>
      </c>
      <c r="J960" s="3" t="s">
        <v>203</v>
      </c>
      <c r="K960" s="4">
        <v>1743.92</v>
      </c>
      <c r="L960" s="4">
        <v>5618</v>
      </c>
      <c r="M960" s="3" t="s">
        <v>203</v>
      </c>
      <c r="N960" s="4">
        <v>1159.44</v>
      </c>
      <c r="O960" s="4">
        <v>5618</v>
      </c>
      <c r="P960" s="3" t="s">
        <v>203</v>
      </c>
      <c r="Q960" s="4">
        <v>1189.44</v>
      </c>
      <c r="R960" s="3">
        <v>-87.693733790682401</v>
      </c>
      <c r="S960" s="3">
        <v>41.865481475759999</v>
      </c>
      <c r="T960" s="3" t="s">
        <v>578</v>
      </c>
      <c r="U960" s="3" t="s">
        <v>33</v>
      </c>
      <c r="V960" s="3" t="s">
        <v>45</v>
      </c>
      <c r="W960" s="3" t="s">
        <v>255</v>
      </c>
      <c r="X960" s="3" t="s">
        <v>47</v>
      </c>
      <c r="Y960" s="3" t="s">
        <v>48</v>
      </c>
      <c r="Z960" s="3" t="s">
        <v>37</v>
      </c>
      <c r="AA960" s="8">
        <f>Table1[[#This Row],[2022 AV (BOR final)]]-Table1[[#This Row],[2021 AV (BOR final)]]</f>
        <v>-3026</v>
      </c>
      <c r="AB960" s="8">
        <f>Table1[[#This Row],[2023 AV (BOR final)]]-Table1[[#This Row],[2022 AV (BOR final)]]</f>
        <v>0</v>
      </c>
      <c r="AC960" s="8">
        <f>Table1[[#This Row],[2022 Tax Bill]]-Table1[[#This Row],[2021 Tax Bill]]</f>
        <v>-584.48</v>
      </c>
      <c r="AD960" s="3">
        <f>COUNTIF(D:D,Table1[[#This Row],[Project Name]])</f>
        <v>6</v>
      </c>
      <c r="AE960" s="2">
        <f>IF(Table1[[#This Row],[Year Accepted]]=2022,Table1[[#This Row],[2021 AV (BOR final)]],Table1[[#This Row],[2022 AV (BOR final)]])</f>
        <v>8644</v>
      </c>
      <c r="AF960" s="2">
        <f>IF(Table1[[#This Row],[Year Accepted]]=2022,Table1[[#This Row],[2022 AV (BOR final)]],Table1[[#This Row],[2023 AV (BOR final)]])</f>
        <v>5618</v>
      </c>
      <c r="AG960" s="2">
        <f>IF(Table1[[#This Row],[Year Accepted]]=2022,Table1[[#This Row],[2021 Tax Bill]],Table1[[#This Row],[2022 Tax Bill]])</f>
        <v>1743.92</v>
      </c>
      <c r="AH960" s="2">
        <f>IF(Table1[[#This Row],[Year Accepted]]=2022,Table1[[#This Row],[2022 Tax Bill]],Table1[[#This Row],[2023 Tax Bill]])</f>
        <v>1159.44</v>
      </c>
    </row>
    <row r="961" spans="1:34" x14ac:dyDescent="0.25">
      <c r="A961" s="3" t="s">
        <v>25</v>
      </c>
      <c r="B961" s="3" t="s">
        <v>26</v>
      </c>
      <c r="C961" s="3" t="s">
        <v>39</v>
      </c>
      <c r="D961" s="3" t="s">
        <v>575</v>
      </c>
      <c r="E961" s="3" t="s">
        <v>3030</v>
      </c>
      <c r="F961" s="3" t="s">
        <v>3031</v>
      </c>
      <c r="G961" s="3">
        <v>2022</v>
      </c>
      <c r="H961" s="3">
        <v>2021</v>
      </c>
      <c r="I961" s="4">
        <v>5440</v>
      </c>
      <c r="J961" s="3" t="s">
        <v>203</v>
      </c>
      <c r="K961" s="4">
        <v>548.75</v>
      </c>
      <c r="L961" s="4">
        <v>3536</v>
      </c>
      <c r="M961" s="3" t="s">
        <v>203</v>
      </c>
      <c r="N961" s="4">
        <v>364.87</v>
      </c>
      <c r="O961" s="4">
        <v>3536</v>
      </c>
      <c r="P961" s="3" t="s">
        <v>203</v>
      </c>
      <c r="Q961" s="4">
        <v>374.31</v>
      </c>
      <c r="R961" s="3">
        <v>-87.693731823299899</v>
      </c>
      <c r="S961" s="3">
        <v>41.865415630984202</v>
      </c>
      <c r="T961" s="3" t="s">
        <v>3032</v>
      </c>
      <c r="U961" s="3" t="s">
        <v>33</v>
      </c>
      <c r="V961" s="3" t="s">
        <v>45</v>
      </c>
      <c r="W961" s="3" t="s">
        <v>255</v>
      </c>
      <c r="X961" s="3" t="s">
        <v>47</v>
      </c>
      <c r="Y961" s="3" t="s">
        <v>48</v>
      </c>
      <c r="Z961" s="3" t="s">
        <v>37</v>
      </c>
      <c r="AA961" s="8">
        <f>Table1[[#This Row],[2022 AV (BOR final)]]-Table1[[#This Row],[2021 AV (BOR final)]]</f>
        <v>-1904</v>
      </c>
      <c r="AB961" s="8">
        <f>Table1[[#This Row],[2023 AV (BOR final)]]-Table1[[#This Row],[2022 AV (BOR final)]]</f>
        <v>0</v>
      </c>
      <c r="AC961" s="8">
        <f>Table1[[#This Row],[2022 Tax Bill]]-Table1[[#This Row],[2021 Tax Bill]]</f>
        <v>-183.88</v>
      </c>
      <c r="AD961" s="3">
        <f>COUNTIF(D:D,Table1[[#This Row],[Project Name]])</f>
        <v>6</v>
      </c>
      <c r="AE961" s="2">
        <f>IF(Table1[[#This Row],[Year Accepted]]=2022,Table1[[#This Row],[2021 AV (BOR final)]],Table1[[#This Row],[2022 AV (BOR final)]])</f>
        <v>5440</v>
      </c>
      <c r="AF961" s="2">
        <f>IF(Table1[[#This Row],[Year Accepted]]=2022,Table1[[#This Row],[2022 AV (BOR final)]],Table1[[#This Row],[2023 AV (BOR final)]])</f>
        <v>3536</v>
      </c>
      <c r="AG961" s="2">
        <f>IF(Table1[[#This Row],[Year Accepted]]=2022,Table1[[#This Row],[2021 Tax Bill]],Table1[[#This Row],[2022 Tax Bill]])</f>
        <v>548.75</v>
      </c>
      <c r="AH961" s="2">
        <f>IF(Table1[[#This Row],[Year Accepted]]=2022,Table1[[#This Row],[2022 Tax Bill]],Table1[[#This Row],[2023 Tax Bill]])</f>
        <v>364.87</v>
      </c>
    </row>
    <row r="962" spans="1:34" x14ac:dyDescent="0.25">
      <c r="A962" s="3" t="s">
        <v>25</v>
      </c>
      <c r="B962" s="3" t="s">
        <v>26</v>
      </c>
      <c r="C962" s="3" t="s">
        <v>39</v>
      </c>
      <c r="D962" s="3" t="s">
        <v>575</v>
      </c>
      <c r="E962" s="3" t="s">
        <v>2889</v>
      </c>
      <c r="F962" s="3" t="s">
        <v>2890</v>
      </c>
      <c r="G962" s="3">
        <v>2022</v>
      </c>
      <c r="H962" s="3">
        <v>2021</v>
      </c>
      <c r="I962" s="4">
        <v>5835</v>
      </c>
      <c r="J962" s="3" t="s">
        <v>203</v>
      </c>
      <c r="K962" s="4">
        <v>1177.24</v>
      </c>
      <c r="L962" s="4">
        <v>3792</v>
      </c>
      <c r="M962" s="3" t="s">
        <v>203</v>
      </c>
      <c r="N962" s="4">
        <v>782.63</v>
      </c>
      <c r="O962" s="4">
        <v>3792</v>
      </c>
      <c r="P962" s="3" t="s">
        <v>203</v>
      </c>
      <c r="Q962" s="4">
        <v>802.83</v>
      </c>
      <c r="R962" s="3">
        <v>-87.693729854090805</v>
      </c>
      <c r="S962" s="3">
        <v>41.865349812140998</v>
      </c>
      <c r="T962" s="3" t="s">
        <v>2891</v>
      </c>
      <c r="U962" s="3" t="s">
        <v>33</v>
      </c>
      <c r="V962" s="3" t="s">
        <v>45</v>
      </c>
      <c r="W962" s="3" t="s">
        <v>255</v>
      </c>
      <c r="X962" s="3" t="s">
        <v>47</v>
      </c>
      <c r="Y962" s="3" t="s">
        <v>48</v>
      </c>
      <c r="Z962" s="3" t="s">
        <v>37</v>
      </c>
      <c r="AA962" s="8">
        <f>Table1[[#This Row],[2022 AV (BOR final)]]-Table1[[#This Row],[2021 AV (BOR final)]]</f>
        <v>-2043</v>
      </c>
      <c r="AB962" s="8">
        <f>Table1[[#This Row],[2023 AV (BOR final)]]-Table1[[#This Row],[2022 AV (BOR final)]]</f>
        <v>0</v>
      </c>
      <c r="AC962" s="8">
        <f>Table1[[#This Row],[2022 Tax Bill]]-Table1[[#This Row],[2021 Tax Bill]]</f>
        <v>-394.61</v>
      </c>
      <c r="AD962" s="3">
        <f>COUNTIF(D:D,Table1[[#This Row],[Project Name]])</f>
        <v>6</v>
      </c>
      <c r="AE962" s="2">
        <f>IF(Table1[[#This Row],[Year Accepted]]=2022,Table1[[#This Row],[2021 AV (BOR final)]],Table1[[#This Row],[2022 AV (BOR final)]])</f>
        <v>5835</v>
      </c>
      <c r="AF962" s="2">
        <f>IF(Table1[[#This Row],[Year Accepted]]=2022,Table1[[#This Row],[2022 AV (BOR final)]],Table1[[#This Row],[2023 AV (BOR final)]])</f>
        <v>3792</v>
      </c>
      <c r="AG962" s="2">
        <f>IF(Table1[[#This Row],[Year Accepted]]=2022,Table1[[#This Row],[2021 Tax Bill]],Table1[[#This Row],[2022 Tax Bill]])</f>
        <v>1177.24</v>
      </c>
      <c r="AH962" s="2">
        <f>IF(Table1[[#This Row],[Year Accepted]]=2022,Table1[[#This Row],[2022 Tax Bill]],Table1[[#This Row],[2023 Tax Bill]])</f>
        <v>782.63</v>
      </c>
    </row>
    <row r="963" spans="1:34" x14ac:dyDescent="0.25">
      <c r="A963" s="3" t="s">
        <v>25</v>
      </c>
      <c r="B963" s="3" t="s">
        <v>26</v>
      </c>
      <c r="C963" s="3" t="s">
        <v>39</v>
      </c>
      <c r="D963" s="3" t="s">
        <v>575</v>
      </c>
      <c r="E963" s="3" t="s">
        <v>4403</v>
      </c>
      <c r="F963" s="3" t="s">
        <v>4404</v>
      </c>
      <c r="G963" s="3">
        <v>2022</v>
      </c>
      <c r="H963" s="3">
        <v>2021</v>
      </c>
      <c r="I963" s="4">
        <v>7132</v>
      </c>
      <c r="J963" s="3" t="s">
        <v>203</v>
      </c>
      <c r="K963" s="4">
        <v>964.03</v>
      </c>
      <c r="L963" s="4">
        <v>4636</v>
      </c>
      <c r="M963" s="3" t="s">
        <v>203</v>
      </c>
      <c r="N963" s="4">
        <v>641.04999999999995</v>
      </c>
      <c r="O963" s="4">
        <v>4636</v>
      </c>
      <c r="P963" s="3" t="s">
        <v>203</v>
      </c>
      <c r="Q963" s="4">
        <v>657.63</v>
      </c>
      <c r="R963" s="3">
        <v>-87.69372785358</v>
      </c>
      <c r="S963" s="3">
        <v>41.865283981283</v>
      </c>
      <c r="T963" s="3" t="s">
        <v>4405</v>
      </c>
      <c r="U963" s="3" t="s">
        <v>33</v>
      </c>
      <c r="V963" s="3" t="s">
        <v>45</v>
      </c>
      <c r="W963" s="3" t="s">
        <v>255</v>
      </c>
      <c r="X963" s="3" t="s">
        <v>47</v>
      </c>
      <c r="Y963" s="3" t="s">
        <v>48</v>
      </c>
      <c r="Z963" s="3" t="s">
        <v>37</v>
      </c>
      <c r="AA963" s="8">
        <f>Table1[[#This Row],[2022 AV (BOR final)]]-Table1[[#This Row],[2021 AV (BOR final)]]</f>
        <v>-2496</v>
      </c>
      <c r="AB963" s="8">
        <f>Table1[[#This Row],[2023 AV (BOR final)]]-Table1[[#This Row],[2022 AV (BOR final)]]</f>
        <v>0</v>
      </c>
      <c r="AC963" s="8">
        <f>Table1[[#This Row],[2022 Tax Bill]]-Table1[[#This Row],[2021 Tax Bill]]</f>
        <v>-322.98</v>
      </c>
      <c r="AD963" s="3">
        <f>COUNTIF(D:D,Table1[[#This Row],[Project Name]])</f>
        <v>6</v>
      </c>
      <c r="AE963" s="2">
        <f>IF(Table1[[#This Row],[Year Accepted]]=2022,Table1[[#This Row],[2021 AV (BOR final)]],Table1[[#This Row],[2022 AV (BOR final)]])</f>
        <v>7132</v>
      </c>
      <c r="AF963" s="2">
        <f>IF(Table1[[#This Row],[Year Accepted]]=2022,Table1[[#This Row],[2022 AV (BOR final)]],Table1[[#This Row],[2023 AV (BOR final)]])</f>
        <v>4636</v>
      </c>
      <c r="AG963" s="2">
        <f>IF(Table1[[#This Row],[Year Accepted]]=2022,Table1[[#This Row],[2021 Tax Bill]],Table1[[#This Row],[2022 Tax Bill]])</f>
        <v>964.03</v>
      </c>
      <c r="AH963" s="2">
        <f>IF(Table1[[#This Row],[Year Accepted]]=2022,Table1[[#This Row],[2022 Tax Bill]],Table1[[#This Row],[2023 Tax Bill]])</f>
        <v>641.04999999999995</v>
      </c>
    </row>
    <row r="964" spans="1:34" x14ac:dyDescent="0.25">
      <c r="A964" s="3" t="s">
        <v>25</v>
      </c>
      <c r="B964" s="3" t="s">
        <v>26</v>
      </c>
      <c r="C964" s="3" t="s">
        <v>39</v>
      </c>
      <c r="D964" s="3" t="s">
        <v>575</v>
      </c>
      <c r="E964" s="3" t="s">
        <v>3377</v>
      </c>
      <c r="F964" s="3" t="s">
        <v>3378</v>
      </c>
      <c r="G964" s="3">
        <v>2022</v>
      </c>
      <c r="H964" s="3">
        <v>2021</v>
      </c>
      <c r="I964" s="4">
        <v>6289</v>
      </c>
      <c r="J964" s="3" t="s">
        <v>203</v>
      </c>
      <c r="K964" s="4">
        <v>1268.82</v>
      </c>
      <c r="L964" s="4">
        <v>4087</v>
      </c>
      <c r="M964" s="3" t="s">
        <v>203</v>
      </c>
      <c r="N964" s="4">
        <v>843.48</v>
      </c>
      <c r="O964" s="4">
        <v>4087</v>
      </c>
      <c r="P964" s="3" t="s">
        <v>203</v>
      </c>
      <c r="Q964" s="4">
        <v>865.3</v>
      </c>
      <c r="R964" s="3">
        <v>-87.693725916825201</v>
      </c>
      <c r="S964" s="3">
        <v>41.865218120727498</v>
      </c>
      <c r="T964" s="3" t="s">
        <v>3379</v>
      </c>
      <c r="U964" s="3" t="s">
        <v>33</v>
      </c>
      <c r="V964" s="3" t="s">
        <v>45</v>
      </c>
      <c r="W964" s="3" t="s">
        <v>255</v>
      </c>
      <c r="X964" s="3" t="s">
        <v>47</v>
      </c>
      <c r="Y964" s="3" t="s">
        <v>48</v>
      </c>
      <c r="Z964" s="3" t="s">
        <v>37</v>
      </c>
      <c r="AA964" s="8">
        <f>Table1[[#This Row],[2022 AV (BOR final)]]-Table1[[#This Row],[2021 AV (BOR final)]]</f>
        <v>-2202</v>
      </c>
      <c r="AB964" s="8">
        <f>Table1[[#This Row],[2023 AV (BOR final)]]-Table1[[#This Row],[2022 AV (BOR final)]]</f>
        <v>0</v>
      </c>
      <c r="AC964" s="8">
        <f>Table1[[#This Row],[2022 Tax Bill]]-Table1[[#This Row],[2021 Tax Bill]]</f>
        <v>-425.33999999999992</v>
      </c>
      <c r="AD964" s="3">
        <f>COUNTIF(D:D,Table1[[#This Row],[Project Name]])</f>
        <v>6</v>
      </c>
      <c r="AE964" s="2">
        <f>IF(Table1[[#This Row],[Year Accepted]]=2022,Table1[[#This Row],[2021 AV (BOR final)]],Table1[[#This Row],[2022 AV (BOR final)]])</f>
        <v>6289</v>
      </c>
      <c r="AF964" s="2">
        <f>IF(Table1[[#This Row],[Year Accepted]]=2022,Table1[[#This Row],[2022 AV (BOR final)]],Table1[[#This Row],[2023 AV (BOR final)]])</f>
        <v>4087</v>
      </c>
      <c r="AG964" s="2">
        <f>IF(Table1[[#This Row],[Year Accepted]]=2022,Table1[[#This Row],[2021 Tax Bill]],Table1[[#This Row],[2022 Tax Bill]])</f>
        <v>1268.82</v>
      </c>
      <c r="AH964" s="2">
        <f>IF(Table1[[#This Row],[Year Accepted]]=2022,Table1[[#This Row],[2022 Tax Bill]],Table1[[#This Row],[2023 Tax Bill]])</f>
        <v>843.48</v>
      </c>
    </row>
    <row r="965" spans="1:34" x14ac:dyDescent="0.25">
      <c r="A965" s="3" t="s">
        <v>25</v>
      </c>
      <c r="B965" s="3" t="s">
        <v>26</v>
      </c>
      <c r="C965" s="3" t="s">
        <v>39</v>
      </c>
      <c r="D965" s="3" t="s">
        <v>560</v>
      </c>
      <c r="E965" s="3" t="s">
        <v>2606</v>
      </c>
      <c r="F965" s="3" t="s">
        <v>2607</v>
      </c>
      <c r="G965" s="3">
        <v>2022</v>
      </c>
      <c r="H965" s="3">
        <v>2021</v>
      </c>
      <c r="I965" s="4">
        <v>5876</v>
      </c>
      <c r="J965" s="3" t="s">
        <v>203</v>
      </c>
      <c r="K965" s="4">
        <v>0.01</v>
      </c>
      <c r="L965" s="4">
        <v>3818</v>
      </c>
      <c r="M965" s="3" t="s">
        <v>203</v>
      </c>
      <c r="N965" s="4">
        <v>0.01</v>
      </c>
      <c r="O965" s="4">
        <v>3818</v>
      </c>
      <c r="P965" s="3" t="s">
        <v>203</v>
      </c>
      <c r="Q965" s="4">
        <v>0</v>
      </c>
      <c r="R965" s="3">
        <v>-87.693709947664999</v>
      </c>
      <c r="S965" s="3">
        <v>41.864684480793798</v>
      </c>
      <c r="T965" s="3" t="s">
        <v>2608</v>
      </c>
      <c r="U965" s="3" t="s">
        <v>33</v>
      </c>
      <c r="V965" s="3" t="s">
        <v>45</v>
      </c>
      <c r="W965" s="3" t="s">
        <v>255</v>
      </c>
      <c r="X965" s="3" t="s">
        <v>47</v>
      </c>
      <c r="Y965" s="3" t="s">
        <v>48</v>
      </c>
      <c r="Z965" s="3" t="s">
        <v>37</v>
      </c>
      <c r="AA965" s="8">
        <f>Table1[[#This Row],[2022 AV (BOR final)]]-Table1[[#This Row],[2021 AV (BOR final)]]</f>
        <v>-2058</v>
      </c>
      <c r="AB965" s="8">
        <f>Table1[[#This Row],[2023 AV (BOR final)]]-Table1[[#This Row],[2022 AV (BOR final)]]</f>
        <v>0</v>
      </c>
      <c r="AC965" s="8">
        <f>Table1[[#This Row],[2022 Tax Bill]]-Table1[[#This Row],[2021 Tax Bill]]</f>
        <v>0</v>
      </c>
      <c r="AD965" s="3">
        <f>COUNTIF(D:D,Table1[[#This Row],[Project Name]])</f>
        <v>30</v>
      </c>
      <c r="AE965" s="2">
        <f>IF(Table1[[#This Row],[Year Accepted]]=2022,Table1[[#This Row],[2021 AV (BOR final)]],Table1[[#This Row],[2022 AV (BOR final)]])</f>
        <v>5876</v>
      </c>
      <c r="AF965" s="2">
        <f>IF(Table1[[#This Row],[Year Accepted]]=2022,Table1[[#This Row],[2022 AV (BOR final)]],Table1[[#This Row],[2023 AV (BOR final)]])</f>
        <v>3818</v>
      </c>
      <c r="AG965" s="2">
        <f>IF(Table1[[#This Row],[Year Accepted]]=2022,Table1[[#This Row],[2021 Tax Bill]],Table1[[#This Row],[2022 Tax Bill]])</f>
        <v>0.01</v>
      </c>
      <c r="AH965" s="2">
        <f>IF(Table1[[#This Row],[Year Accepted]]=2022,Table1[[#This Row],[2022 Tax Bill]],Table1[[#This Row],[2023 Tax Bill]])</f>
        <v>0.01</v>
      </c>
    </row>
    <row r="966" spans="1:34" x14ac:dyDescent="0.25">
      <c r="A966" s="3" t="s">
        <v>25</v>
      </c>
      <c r="B966" s="3" t="s">
        <v>26</v>
      </c>
      <c r="C966" s="3" t="s">
        <v>39</v>
      </c>
      <c r="D966" s="3" t="s">
        <v>560</v>
      </c>
      <c r="E966" s="3" t="s">
        <v>1435</v>
      </c>
      <c r="F966" s="3" t="s">
        <v>1436</v>
      </c>
      <c r="G966" s="3">
        <v>2022</v>
      </c>
      <c r="H966" s="3">
        <v>2021</v>
      </c>
      <c r="I966" s="4">
        <v>15809</v>
      </c>
      <c r="J966" s="3" t="s">
        <v>203</v>
      </c>
      <c r="K966" s="4">
        <v>2551.59</v>
      </c>
      <c r="L966" s="4">
        <v>10276</v>
      </c>
      <c r="M966" s="3" t="s">
        <v>203</v>
      </c>
      <c r="N966" s="4">
        <v>1696.66</v>
      </c>
      <c r="O966" s="4">
        <v>10276</v>
      </c>
      <c r="P966" s="3" t="s">
        <v>203</v>
      </c>
      <c r="Q966" s="4">
        <v>1740.43</v>
      </c>
      <c r="R966" s="3">
        <v>-87.693706656568295</v>
      </c>
      <c r="S966" s="3">
        <v>41.864572041803903</v>
      </c>
      <c r="T966" s="3" t="s">
        <v>1437</v>
      </c>
      <c r="U966" s="3" t="s">
        <v>33</v>
      </c>
      <c r="V966" s="3" t="s">
        <v>45</v>
      </c>
      <c r="W966" s="3" t="s">
        <v>255</v>
      </c>
      <c r="X966" s="3" t="s">
        <v>47</v>
      </c>
      <c r="Y966" s="3" t="s">
        <v>48</v>
      </c>
      <c r="Z966" s="3" t="s">
        <v>37</v>
      </c>
      <c r="AA966" s="8">
        <f>Table1[[#This Row],[2022 AV (BOR final)]]-Table1[[#This Row],[2021 AV (BOR final)]]</f>
        <v>-5533</v>
      </c>
      <c r="AB966" s="8">
        <f>Table1[[#This Row],[2023 AV (BOR final)]]-Table1[[#This Row],[2022 AV (BOR final)]]</f>
        <v>0</v>
      </c>
      <c r="AC966" s="8">
        <f>Table1[[#This Row],[2022 Tax Bill]]-Table1[[#This Row],[2021 Tax Bill]]</f>
        <v>-854.93000000000006</v>
      </c>
      <c r="AD966" s="3">
        <f>COUNTIF(D:D,Table1[[#This Row],[Project Name]])</f>
        <v>30</v>
      </c>
      <c r="AE966" s="2">
        <f>IF(Table1[[#This Row],[Year Accepted]]=2022,Table1[[#This Row],[2021 AV (BOR final)]],Table1[[#This Row],[2022 AV (BOR final)]])</f>
        <v>15809</v>
      </c>
      <c r="AF966" s="2">
        <f>IF(Table1[[#This Row],[Year Accepted]]=2022,Table1[[#This Row],[2022 AV (BOR final)]],Table1[[#This Row],[2023 AV (BOR final)]])</f>
        <v>10276</v>
      </c>
      <c r="AG966" s="2">
        <f>IF(Table1[[#This Row],[Year Accepted]]=2022,Table1[[#This Row],[2021 Tax Bill]],Table1[[#This Row],[2022 Tax Bill]])</f>
        <v>2551.59</v>
      </c>
      <c r="AH966" s="2">
        <f>IF(Table1[[#This Row],[Year Accepted]]=2022,Table1[[#This Row],[2022 Tax Bill]],Table1[[#This Row],[2023 Tax Bill]])</f>
        <v>1696.66</v>
      </c>
    </row>
    <row r="967" spans="1:34" x14ac:dyDescent="0.25">
      <c r="A967" s="3" t="s">
        <v>25</v>
      </c>
      <c r="B967" s="3" t="s">
        <v>26</v>
      </c>
      <c r="C967" s="3" t="s">
        <v>39</v>
      </c>
      <c r="D967" s="3" t="s">
        <v>560</v>
      </c>
      <c r="E967" s="3" t="s">
        <v>1228</v>
      </c>
      <c r="F967" s="3" t="s">
        <v>1229</v>
      </c>
      <c r="G967" s="3">
        <v>2022</v>
      </c>
      <c r="H967" s="3">
        <v>2021</v>
      </c>
      <c r="I967" s="4">
        <v>6182</v>
      </c>
      <c r="J967" s="3" t="s">
        <v>203</v>
      </c>
      <c r="K967" s="4">
        <v>498.9</v>
      </c>
      <c r="L967" s="4">
        <v>4018</v>
      </c>
      <c r="M967" s="3" t="s">
        <v>203</v>
      </c>
      <c r="N967" s="4">
        <v>331.7</v>
      </c>
      <c r="O967" s="4">
        <v>4018</v>
      </c>
      <c r="P967" s="3" t="s">
        <v>203</v>
      </c>
      <c r="Q967" s="4">
        <v>340.24</v>
      </c>
      <c r="R967" s="3">
        <v>-87.693703268859906</v>
      </c>
      <c r="S967" s="3">
        <v>41.864459579382</v>
      </c>
      <c r="T967" s="3" t="s">
        <v>1230</v>
      </c>
      <c r="U967" s="3" t="s">
        <v>33</v>
      </c>
      <c r="V967" s="3" t="s">
        <v>45</v>
      </c>
      <c r="W967" s="3" t="s">
        <v>255</v>
      </c>
      <c r="X967" s="3" t="s">
        <v>47</v>
      </c>
      <c r="Y967" s="3" t="s">
        <v>48</v>
      </c>
      <c r="Z967" s="3" t="s">
        <v>37</v>
      </c>
      <c r="AA967" s="8">
        <f>Table1[[#This Row],[2022 AV (BOR final)]]-Table1[[#This Row],[2021 AV (BOR final)]]</f>
        <v>-2164</v>
      </c>
      <c r="AB967" s="8">
        <f>Table1[[#This Row],[2023 AV (BOR final)]]-Table1[[#This Row],[2022 AV (BOR final)]]</f>
        <v>0</v>
      </c>
      <c r="AC967" s="8">
        <f>Table1[[#This Row],[2022 Tax Bill]]-Table1[[#This Row],[2021 Tax Bill]]</f>
        <v>-167.2</v>
      </c>
      <c r="AD967" s="3">
        <f>COUNTIF(D:D,Table1[[#This Row],[Project Name]])</f>
        <v>30</v>
      </c>
      <c r="AE967" s="2">
        <f>IF(Table1[[#This Row],[Year Accepted]]=2022,Table1[[#This Row],[2021 AV (BOR final)]],Table1[[#This Row],[2022 AV (BOR final)]])</f>
        <v>6182</v>
      </c>
      <c r="AF967" s="2">
        <f>IF(Table1[[#This Row],[Year Accepted]]=2022,Table1[[#This Row],[2022 AV (BOR final)]],Table1[[#This Row],[2023 AV (BOR final)]])</f>
        <v>4018</v>
      </c>
      <c r="AG967" s="2">
        <f>IF(Table1[[#This Row],[Year Accepted]]=2022,Table1[[#This Row],[2021 Tax Bill]],Table1[[#This Row],[2022 Tax Bill]])</f>
        <v>498.9</v>
      </c>
      <c r="AH967" s="2">
        <f>IF(Table1[[#This Row],[Year Accepted]]=2022,Table1[[#This Row],[2022 Tax Bill]],Table1[[#This Row],[2023 Tax Bill]])</f>
        <v>331.7</v>
      </c>
    </row>
    <row r="968" spans="1:34" x14ac:dyDescent="0.25">
      <c r="A968" s="3" t="s">
        <v>25</v>
      </c>
      <c r="B968" s="3" t="s">
        <v>26</v>
      </c>
      <c r="C968" s="3" t="s">
        <v>39</v>
      </c>
      <c r="D968" s="3" t="s">
        <v>560</v>
      </c>
      <c r="E968" s="3" t="s">
        <v>4257</v>
      </c>
      <c r="F968" s="3" t="s">
        <v>4258</v>
      </c>
      <c r="G968" s="3">
        <v>2022</v>
      </c>
      <c r="H968" s="3">
        <v>2021</v>
      </c>
      <c r="I968" s="4">
        <v>6773</v>
      </c>
      <c r="J968" s="3" t="s">
        <v>203</v>
      </c>
      <c r="K968" s="4">
        <v>819.85</v>
      </c>
      <c r="L968" s="4">
        <v>4403</v>
      </c>
      <c r="M968" s="3" t="s">
        <v>203</v>
      </c>
      <c r="N968" s="4">
        <v>545.22</v>
      </c>
      <c r="O968" s="4">
        <v>4403</v>
      </c>
      <c r="P968" s="3" t="s">
        <v>203</v>
      </c>
      <c r="Q968" s="4">
        <v>559.32000000000005</v>
      </c>
      <c r="R968" s="3">
        <v>-87.693699082346498</v>
      </c>
      <c r="S968" s="3">
        <v>41.8643199012567</v>
      </c>
      <c r="T968" s="3" t="s">
        <v>4259</v>
      </c>
      <c r="U968" s="3" t="s">
        <v>33</v>
      </c>
      <c r="V968" s="3" t="s">
        <v>45</v>
      </c>
      <c r="W968" s="3" t="s">
        <v>255</v>
      </c>
      <c r="X968" s="3" t="s">
        <v>47</v>
      </c>
      <c r="Y968" s="3" t="s">
        <v>48</v>
      </c>
      <c r="Z968" s="3" t="s">
        <v>37</v>
      </c>
      <c r="AA968" s="8">
        <f>Table1[[#This Row],[2022 AV (BOR final)]]-Table1[[#This Row],[2021 AV (BOR final)]]</f>
        <v>-2370</v>
      </c>
      <c r="AB968" s="8">
        <f>Table1[[#This Row],[2023 AV (BOR final)]]-Table1[[#This Row],[2022 AV (BOR final)]]</f>
        <v>0</v>
      </c>
      <c r="AC968" s="8">
        <f>Table1[[#This Row],[2022 Tax Bill]]-Table1[[#This Row],[2021 Tax Bill]]</f>
        <v>-274.63</v>
      </c>
      <c r="AD968" s="3">
        <f>COUNTIF(D:D,Table1[[#This Row],[Project Name]])</f>
        <v>30</v>
      </c>
      <c r="AE968" s="2">
        <f>IF(Table1[[#This Row],[Year Accepted]]=2022,Table1[[#This Row],[2021 AV (BOR final)]],Table1[[#This Row],[2022 AV (BOR final)]])</f>
        <v>6773</v>
      </c>
      <c r="AF968" s="2">
        <f>IF(Table1[[#This Row],[Year Accepted]]=2022,Table1[[#This Row],[2022 AV (BOR final)]],Table1[[#This Row],[2023 AV (BOR final)]])</f>
        <v>4403</v>
      </c>
      <c r="AG968" s="2">
        <f>IF(Table1[[#This Row],[Year Accepted]]=2022,Table1[[#This Row],[2021 Tax Bill]],Table1[[#This Row],[2022 Tax Bill]])</f>
        <v>819.85</v>
      </c>
      <c r="AH968" s="2">
        <f>IF(Table1[[#This Row],[Year Accepted]]=2022,Table1[[#This Row],[2022 Tax Bill]],Table1[[#This Row],[2023 Tax Bill]])</f>
        <v>545.22</v>
      </c>
    </row>
    <row r="969" spans="1:34" x14ac:dyDescent="0.25">
      <c r="A969" s="3" t="s">
        <v>25</v>
      </c>
      <c r="B969" s="3" t="s">
        <v>26</v>
      </c>
      <c r="C969" s="3" t="s">
        <v>39</v>
      </c>
      <c r="D969" s="3" t="s">
        <v>560</v>
      </c>
      <c r="E969" s="3" t="s">
        <v>1910</v>
      </c>
      <c r="F969" s="3" t="s">
        <v>1911</v>
      </c>
      <c r="G969" s="3">
        <v>2022</v>
      </c>
      <c r="H969" s="3">
        <v>2021</v>
      </c>
      <c r="I969" s="4">
        <v>5977</v>
      </c>
      <c r="J969" s="3" t="s">
        <v>203</v>
      </c>
      <c r="K969" s="4">
        <v>0</v>
      </c>
      <c r="L969" s="4">
        <v>3884</v>
      </c>
      <c r="M969" s="3" t="s">
        <v>203</v>
      </c>
      <c r="N969" s="4">
        <v>0.01</v>
      </c>
      <c r="O969" s="4">
        <v>3884</v>
      </c>
      <c r="P969" s="3" t="s">
        <v>203</v>
      </c>
      <c r="Q969" s="4">
        <v>0</v>
      </c>
      <c r="R969" s="3">
        <v>-87.693669788766798</v>
      </c>
      <c r="S969" s="3">
        <v>41.8642507727211</v>
      </c>
      <c r="T969" s="3" t="s">
        <v>1912</v>
      </c>
      <c r="U969" s="3" t="s">
        <v>33</v>
      </c>
      <c r="V969" s="3" t="s">
        <v>45</v>
      </c>
      <c r="W969" s="3" t="s">
        <v>255</v>
      </c>
      <c r="X969" s="3" t="s">
        <v>47</v>
      </c>
      <c r="Y969" s="3" t="s">
        <v>48</v>
      </c>
      <c r="Z969" s="3" t="s">
        <v>37</v>
      </c>
      <c r="AA969" s="8">
        <f>Table1[[#This Row],[2022 AV (BOR final)]]-Table1[[#This Row],[2021 AV (BOR final)]]</f>
        <v>-2093</v>
      </c>
      <c r="AB969" s="8">
        <f>Table1[[#This Row],[2023 AV (BOR final)]]-Table1[[#This Row],[2022 AV (BOR final)]]</f>
        <v>0</v>
      </c>
      <c r="AC969" s="8">
        <f>Table1[[#This Row],[2022 Tax Bill]]-Table1[[#This Row],[2021 Tax Bill]]</f>
        <v>0.01</v>
      </c>
      <c r="AD969" s="3">
        <f>COUNTIF(D:D,Table1[[#This Row],[Project Name]])</f>
        <v>30</v>
      </c>
      <c r="AE969" s="2">
        <f>IF(Table1[[#This Row],[Year Accepted]]=2022,Table1[[#This Row],[2021 AV (BOR final)]],Table1[[#This Row],[2022 AV (BOR final)]])</f>
        <v>5977</v>
      </c>
      <c r="AF969" s="2">
        <f>IF(Table1[[#This Row],[Year Accepted]]=2022,Table1[[#This Row],[2022 AV (BOR final)]],Table1[[#This Row],[2023 AV (BOR final)]])</f>
        <v>3884</v>
      </c>
      <c r="AG969" s="2">
        <f>IF(Table1[[#This Row],[Year Accepted]]=2022,Table1[[#This Row],[2021 Tax Bill]],Table1[[#This Row],[2022 Tax Bill]])</f>
        <v>0</v>
      </c>
      <c r="AH969" s="2">
        <f>IF(Table1[[#This Row],[Year Accepted]]=2022,Table1[[#This Row],[2022 Tax Bill]],Table1[[#This Row],[2023 Tax Bill]])</f>
        <v>0.01</v>
      </c>
    </row>
    <row r="970" spans="1:34" x14ac:dyDescent="0.25">
      <c r="A970" s="3" t="s">
        <v>25</v>
      </c>
      <c r="B970" s="3" t="s">
        <v>26</v>
      </c>
      <c r="C970" s="3" t="s">
        <v>39</v>
      </c>
      <c r="D970" s="3" t="s">
        <v>560</v>
      </c>
      <c r="E970" s="3" t="s">
        <v>3544</v>
      </c>
      <c r="F970" s="3" t="s">
        <v>3545</v>
      </c>
      <c r="G970" s="3">
        <v>2022</v>
      </c>
      <c r="H970" s="3">
        <v>2021</v>
      </c>
      <c r="I970" s="4">
        <v>16342</v>
      </c>
      <c r="J970" s="3" t="s">
        <v>203</v>
      </c>
      <c r="K970" s="4">
        <v>1648.47</v>
      </c>
      <c r="L970" s="4">
        <v>10620</v>
      </c>
      <c r="M970" s="3" t="s">
        <v>203</v>
      </c>
      <c r="N970" s="4">
        <v>1095.8599999999999</v>
      </c>
      <c r="O970" s="4">
        <v>10620</v>
      </c>
      <c r="P970" s="3" t="s">
        <v>203</v>
      </c>
      <c r="Q970" s="4">
        <v>1124.18</v>
      </c>
      <c r="R970" s="3">
        <v>-87.693712810041006</v>
      </c>
      <c r="S970" s="3">
        <v>41.864779165447999</v>
      </c>
      <c r="T970" s="3" t="s">
        <v>3546</v>
      </c>
      <c r="U970" s="3" t="s">
        <v>33</v>
      </c>
      <c r="V970" s="3" t="s">
        <v>45</v>
      </c>
      <c r="W970" s="3" t="s">
        <v>255</v>
      </c>
      <c r="X970" s="3" t="s">
        <v>47</v>
      </c>
      <c r="Y970" s="3" t="s">
        <v>48</v>
      </c>
      <c r="Z970" s="3" t="s">
        <v>37</v>
      </c>
      <c r="AA970" s="8">
        <f>Table1[[#This Row],[2022 AV (BOR final)]]-Table1[[#This Row],[2021 AV (BOR final)]]</f>
        <v>-5722</v>
      </c>
      <c r="AB970" s="8">
        <f>Table1[[#This Row],[2023 AV (BOR final)]]-Table1[[#This Row],[2022 AV (BOR final)]]</f>
        <v>0</v>
      </c>
      <c r="AC970" s="8">
        <f>Table1[[#This Row],[2022 Tax Bill]]-Table1[[#This Row],[2021 Tax Bill]]</f>
        <v>-552.61000000000013</v>
      </c>
      <c r="AD970" s="3">
        <f>COUNTIF(D:D,Table1[[#This Row],[Project Name]])</f>
        <v>30</v>
      </c>
      <c r="AE970" s="2">
        <f>IF(Table1[[#This Row],[Year Accepted]]=2022,Table1[[#This Row],[2021 AV (BOR final)]],Table1[[#This Row],[2022 AV (BOR final)]])</f>
        <v>16342</v>
      </c>
      <c r="AF970" s="2">
        <f>IF(Table1[[#This Row],[Year Accepted]]=2022,Table1[[#This Row],[2022 AV (BOR final)]],Table1[[#This Row],[2023 AV (BOR final)]])</f>
        <v>10620</v>
      </c>
      <c r="AG970" s="2">
        <f>IF(Table1[[#This Row],[Year Accepted]]=2022,Table1[[#This Row],[2021 Tax Bill]],Table1[[#This Row],[2022 Tax Bill]])</f>
        <v>1648.47</v>
      </c>
      <c r="AH970" s="2">
        <f>IF(Table1[[#This Row],[Year Accepted]]=2022,Table1[[#This Row],[2022 Tax Bill]],Table1[[#This Row],[2023 Tax Bill]])</f>
        <v>1095.8599999999999</v>
      </c>
    </row>
    <row r="971" spans="1:34" x14ac:dyDescent="0.25">
      <c r="A971" s="3" t="s">
        <v>25</v>
      </c>
      <c r="B971" s="3" t="s">
        <v>26</v>
      </c>
      <c r="C971" s="3" t="s">
        <v>39</v>
      </c>
      <c r="D971" s="3" t="s">
        <v>560</v>
      </c>
      <c r="E971" s="3" t="s">
        <v>5181</v>
      </c>
      <c r="F971" s="3" t="s">
        <v>5182</v>
      </c>
      <c r="G971" s="3">
        <v>2022</v>
      </c>
      <c r="H971" s="3">
        <v>2021</v>
      </c>
      <c r="I971" s="4">
        <v>149637</v>
      </c>
      <c r="J971" s="3" t="s">
        <v>203</v>
      </c>
      <c r="K971" s="4">
        <v>18113.68</v>
      </c>
      <c r="L971" s="4">
        <v>97263</v>
      </c>
      <c r="M971" s="3" t="s">
        <v>203</v>
      </c>
      <c r="N971" s="4">
        <v>12044.13</v>
      </c>
      <c r="O971" s="4">
        <v>97263</v>
      </c>
      <c r="P971" s="3" t="s">
        <v>203</v>
      </c>
      <c r="Q971" s="4">
        <v>12355.15</v>
      </c>
      <c r="R971" s="3">
        <v>-87.692764521472398</v>
      </c>
      <c r="S971" s="3">
        <v>41.865315383733702</v>
      </c>
      <c r="T971" s="3" t="s">
        <v>5183</v>
      </c>
      <c r="U971" s="3" t="s">
        <v>33</v>
      </c>
      <c r="V971" s="3" t="s">
        <v>45</v>
      </c>
      <c r="W971" s="3" t="s">
        <v>255</v>
      </c>
      <c r="X971" s="3" t="s">
        <v>47</v>
      </c>
      <c r="Y971" s="3" t="s">
        <v>48</v>
      </c>
      <c r="Z971" s="3" t="s">
        <v>37</v>
      </c>
      <c r="AA971" s="8">
        <f>Table1[[#This Row],[2022 AV (BOR final)]]-Table1[[#This Row],[2021 AV (BOR final)]]</f>
        <v>-52374</v>
      </c>
      <c r="AB971" s="8">
        <f>Table1[[#This Row],[2023 AV (BOR final)]]-Table1[[#This Row],[2022 AV (BOR final)]]</f>
        <v>0</v>
      </c>
      <c r="AC971" s="8">
        <f>Table1[[#This Row],[2022 Tax Bill]]-Table1[[#This Row],[2021 Tax Bill]]</f>
        <v>-6069.5500000000011</v>
      </c>
      <c r="AD971" s="3">
        <f>COUNTIF(D:D,Table1[[#This Row],[Project Name]])</f>
        <v>30</v>
      </c>
      <c r="AE971" s="2">
        <f>IF(Table1[[#This Row],[Year Accepted]]=2022,Table1[[#This Row],[2021 AV (BOR final)]],Table1[[#This Row],[2022 AV (BOR final)]])</f>
        <v>149637</v>
      </c>
      <c r="AF971" s="2">
        <f>IF(Table1[[#This Row],[Year Accepted]]=2022,Table1[[#This Row],[2022 AV (BOR final)]],Table1[[#This Row],[2023 AV (BOR final)]])</f>
        <v>97263</v>
      </c>
      <c r="AG971" s="2">
        <f>IF(Table1[[#This Row],[Year Accepted]]=2022,Table1[[#This Row],[2021 Tax Bill]],Table1[[#This Row],[2022 Tax Bill]])</f>
        <v>18113.68</v>
      </c>
      <c r="AH971" s="2">
        <f>IF(Table1[[#This Row],[Year Accepted]]=2022,Table1[[#This Row],[2022 Tax Bill]],Table1[[#This Row],[2023 Tax Bill]])</f>
        <v>12044.13</v>
      </c>
    </row>
    <row r="972" spans="1:34" x14ac:dyDescent="0.25">
      <c r="A972" s="3" t="s">
        <v>25</v>
      </c>
      <c r="B972" s="3" t="s">
        <v>71</v>
      </c>
      <c r="C972" s="3" t="s">
        <v>39</v>
      </c>
      <c r="D972" s="3" t="s">
        <v>2794</v>
      </c>
      <c r="E972" s="3" t="s">
        <v>2795</v>
      </c>
      <c r="F972" s="3" t="s">
        <v>2796</v>
      </c>
      <c r="G972" s="3">
        <v>2022</v>
      </c>
      <c r="H972" s="3">
        <v>2021</v>
      </c>
      <c r="I972" s="4">
        <v>8012</v>
      </c>
      <c r="J972" s="3" t="s">
        <v>43</v>
      </c>
      <c r="K972" s="4">
        <v>1611.16</v>
      </c>
      <c r="L972" s="4">
        <v>5208</v>
      </c>
      <c r="M972" s="3" t="s">
        <v>43</v>
      </c>
      <c r="N972" s="4">
        <v>1071.22</v>
      </c>
      <c r="O972" s="4">
        <v>5208</v>
      </c>
      <c r="P972" s="3" t="s">
        <v>43</v>
      </c>
      <c r="Q972" s="4">
        <v>1098.8399999999999</v>
      </c>
      <c r="R972" s="3">
        <v>-87.713866740336897</v>
      </c>
      <c r="S972" s="3">
        <v>41.842443118455499</v>
      </c>
      <c r="T972" s="3" t="s">
        <v>2797</v>
      </c>
      <c r="U972" s="3" t="s">
        <v>33</v>
      </c>
      <c r="V972" s="3" t="s">
        <v>421</v>
      </c>
      <c r="W972" s="3" t="s">
        <v>2798</v>
      </c>
      <c r="X972" s="3" t="s">
        <v>88</v>
      </c>
      <c r="Y972" s="3" t="s">
        <v>2799</v>
      </c>
      <c r="Z972" s="3" t="s">
        <v>103</v>
      </c>
      <c r="AA972" s="8">
        <f>Table1[[#This Row],[2022 AV (BOR final)]]-Table1[[#This Row],[2021 AV (BOR final)]]</f>
        <v>-2804</v>
      </c>
      <c r="AB972" s="8">
        <f>Table1[[#This Row],[2023 AV (BOR final)]]-Table1[[#This Row],[2022 AV (BOR final)]]</f>
        <v>0</v>
      </c>
      <c r="AC972" s="8">
        <f>Table1[[#This Row],[2022 Tax Bill]]-Table1[[#This Row],[2021 Tax Bill]]</f>
        <v>-539.94000000000005</v>
      </c>
      <c r="AD972" s="3">
        <f>COUNTIF(D:D,Table1[[#This Row],[Project Name]])</f>
        <v>3</v>
      </c>
      <c r="AE972" s="2">
        <f>IF(Table1[[#This Row],[Year Accepted]]=2022,Table1[[#This Row],[2021 AV (BOR final)]],Table1[[#This Row],[2022 AV (BOR final)]])</f>
        <v>8012</v>
      </c>
      <c r="AF972" s="2">
        <f>IF(Table1[[#This Row],[Year Accepted]]=2022,Table1[[#This Row],[2022 AV (BOR final)]],Table1[[#This Row],[2023 AV (BOR final)]])</f>
        <v>5208</v>
      </c>
      <c r="AG972" s="2">
        <f>IF(Table1[[#This Row],[Year Accepted]]=2022,Table1[[#This Row],[2021 Tax Bill]],Table1[[#This Row],[2022 Tax Bill]])</f>
        <v>1611.16</v>
      </c>
      <c r="AH972" s="2">
        <f>IF(Table1[[#This Row],[Year Accepted]]=2022,Table1[[#This Row],[2022 Tax Bill]],Table1[[#This Row],[2023 Tax Bill]])</f>
        <v>1071.22</v>
      </c>
    </row>
    <row r="973" spans="1:34" x14ac:dyDescent="0.25">
      <c r="A973" s="3" t="s">
        <v>25</v>
      </c>
      <c r="B973" s="3" t="s">
        <v>71</v>
      </c>
      <c r="C973" s="3" t="s">
        <v>39</v>
      </c>
      <c r="D973" s="3" t="s">
        <v>2794</v>
      </c>
      <c r="E973" s="3" t="s">
        <v>3781</v>
      </c>
      <c r="F973" s="3" t="s">
        <v>3782</v>
      </c>
      <c r="G973" s="3">
        <v>2022</v>
      </c>
      <c r="H973" s="3">
        <v>2021</v>
      </c>
      <c r="I973" s="4">
        <v>13609</v>
      </c>
      <c r="J973" s="3" t="s">
        <v>43</v>
      </c>
      <c r="K973" s="4">
        <v>2736.66</v>
      </c>
      <c r="L973" s="4">
        <v>8847</v>
      </c>
      <c r="M973" s="3" t="s">
        <v>43</v>
      </c>
      <c r="N973" s="4">
        <v>1819.67</v>
      </c>
      <c r="O973" s="4">
        <v>8847</v>
      </c>
      <c r="P973" s="3" t="s">
        <v>43</v>
      </c>
      <c r="Q973" s="4">
        <v>1866.62</v>
      </c>
      <c r="R973" s="3">
        <v>-87.713864907879895</v>
      </c>
      <c r="S973" s="3">
        <v>41.842376120319699</v>
      </c>
      <c r="T973" s="3" t="s">
        <v>3783</v>
      </c>
      <c r="U973" s="3" t="s">
        <v>33</v>
      </c>
      <c r="V973" s="3" t="s">
        <v>421</v>
      </c>
      <c r="W973" s="3" t="s">
        <v>2798</v>
      </c>
      <c r="X973" s="3" t="s">
        <v>88</v>
      </c>
      <c r="Y973" s="3" t="s">
        <v>2799</v>
      </c>
      <c r="Z973" s="3" t="s">
        <v>103</v>
      </c>
      <c r="AA973" s="8">
        <f>Table1[[#This Row],[2022 AV (BOR final)]]-Table1[[#This Row],[2021 AV (BOR final)]]</f>
        <v>-4762</v>
      </c>
      <c r="AB973" s="8">
        <f>Table1[[#This Row],[2023 AV (BOR final)]]-Table1[[#This Row],[2022 AV (BOR final)]]</f>
        <v>0</v>
      </c>
      <c r="AC973" s="8">
        <f>Table1[[#This Row],[2022 Tax Bill]]-Table1[[#This Row],[2021 Tax Bill]]</f>
        <v>-916.98999999999978</v>
      </c>
      <c r="AD973" s="3">
        <f>COUNTIF(D:D,Table1[[#This Row],[Project Name]])</f>
        <v>3</v>
      </c>
      <c r="AE973" s="2">
        <f>IF(Table1[[#This Row],[Year Accepted]]=2022,Table1[[#This Row],[2021 AV (BOR final)]],Table1[[#This Row],[2022 AV (BOR final)]])</f>
        <v>13609</v>
      </c>
      <c r="AF973" s="2">
        <f>IF(Table1[[#This Row],[Year Accepted]]=2022,Table1[[#This Row],[2022 AV (BOR final)]],Table1[[#This Row],[2023 AV (BOR final)]])</f>
        <v>8847</v>
      </c>
      <c r="AG973" s="2">
        <f>IF(Table1[[#This Row],[Year Accepted]]=2022,Table1[[#This Row],[2021 Tax Bill]],Table1[[#This Row],[2022 Tax Bill]])</f>
        <v>2736.66</v>
      </c>
      <c r="AH973" s="2">
        <f>IF(Table1[[#This Row],[Year Accepted]]=2022,Table1[[#This Row],[2022 Tax Bill]],Table1[[#This Row],[2023 Tax Bill]])</f>
        <v>1819.67</v>
      </c>
    </row>
    <row r="974" spans="1:34" x14ac:dyDescent="0.25">
      <c r="A974" s="3" t="s">
        <v>25</v>
      </c>
      <c r="B974" s="3" t="s">
        <v>71</v>
      </c>
      <c r="C974" s="3" t="s">
        <v>39</v>
      </c>
      <c r="D974" s="3" t="s">
        <v>2794</v>
      </c>
      <c r="E974" s="3" t="s">
        <v>4559</v>
      </c>
      <c r="F974" s="3" t="s">
        <v>4560</v>
      </c>
      <c r="G974" s="3">
        <v>2022</v>
      </c>
      <c r="H974" s="3">
        <v>2021</v>
      </c>
      <c r="I974" s="4">
        <v>7165</v>
      </c>
      <c r="J974" s="3" t="s">
        <v>1402</v>
      </c>
      <c r="K974" s="4">
        <v>1440.79</v>
      </c>
      <c r="L974" s="4">
        <v>7054</v>
      </c>
      <c r="M974" s="3" t="s">
        <v>1402</v>
      </c>
      <c r="N974" s="4">
        <v>1450.9</v>
      </c>
      <c r="O974" s="4">
        <v>7054</v>
      </c>
      <c r="P974" s="3" t="s">
        <v>1402</v>
      </c>
      <c r="Q974" s="4">
        <v>1488.33</v>
      </c>
      <c r="R974" s="3">
        <v>-87.713862653891098</v>
      </c>
      <c r="S974" s="3">
        <v>41.842293850434501</v>
      </c>
      <c r="T974" s="3" t="s">
        <v>4561</v>
      </c>
      <c r="U974" s="3" t="s">
        <v>33</v>
      </c>
      <c r="V974" s="3" t="s">
        <v>421</v>
      </c>
      <c r="W974" s="3" t="s">
        <v>2798</v>
      </c>
      <c r="X974" s="3" t="s">
        <v>88</v>
      </c>
      <c r="Y974" s="3" t="s">
        <v>2799</v>
      </c>
      <c r="Z974" s="3" t="s">
        <v>103</v>
      </c>
      <c r="AA974" s="8">
        <f>Table1[[#This Row],[2022 AV (BOR final)]]-Table1[[#This Row],[2021 AV (BOR final)]]</f>
        <v>-111</v>
      </c>
      <c r="AB974" s="8">
        <f>Table1[[#This Row],[2023 AV (BOR final)]]-Table1[[#This Row],[2022 AV (BOR final)]]</f>
        <v>0</v>
      </c>
      <c r="AC974" s="8">
        <f>Table1[[#This Row],[2022 Tax Bill]]-Table1[[#This Row],[2021 Tax Bill]]</f>
        <v>10.110000000000127</v>
      </c>
      <c r="AD974" s="3">
        <f>COUNTIF(D:D,Table1[[#This Row],[Project Name]])</f>
        <v>3</v>
      </c>
      <c r="AE974" s="2">
        <f>IF(Table1[[#This Row],[Year Accepted]]=2022,Table1[[#This Row],[2021 AV (BOR final)]],Table1[[#This Row],[2022 AV (BOR final)]])</f>
        <v>7165</v>
      </c>
      <c r="AF974" s="2">
        <f>IF(Table1[[#This Row],[Year Accepted]]=2022,Table1[[#This Row],[2022 AV (BOR final)]],Table1[[#This Row],[2023 AV (BOR final)]])</f>
        <v>7054</v>
      </c>
      <c r="AG974" s="2">
        <f>IF(Table1[[#This Row],[Year Accepted]]=2022,Table1[[#This Row],[2021 Tax Bill]],Table1[[#This Row],[2022 Tax Bill]])</f>
        <v>1440.79</v>
      </c>
      <c r="AH974" s="2">
        <f>IF(Table1[[#This Row],[Year Accepted]]=2022,Table1[[#This Row],[2022 Tax Bill]],Table1[[#This Row],[2023 Tax Bill]])</f>
        <v>1450.9</v>
      </c>
    </row>
    <row r="975" spans="1:34" x14ac:dyDescent="0.25">
      <c r="A975" s="3" t="s">
        <v>25</v>
      </c>
      <c r="B975" s="3" t="s">
        <v>26</v>
      </c>
      <c r="C975" s="3" t="s">
        <v>39</v>
      </c>
      <c r="D975" s="3" t="s">
        <v>2276</v>
      </c>
      <c r="E975" s="3" t="s">
        <v>3276</v>
      </c>
      <c r="F975" s="3" t="s">
        <v>3277</v>
      </c>
      <c r="G975" s="3">
        <v>2022</v>
      </c>
      <c r="H975" s="3">
        <v>2021</v>
      </c>
      <c r="I975" s="4">
        <v>120351</v>
      </c>
      <c r="J975" s="3" t="s">
        <v>126</v>
      </c>
      <c r="K975" s="4">
        <v>24201.48</v>
      </c>
      <c r="L975" s="4">
        <v>78228</v>
      </c>
      <c r="M975" s="3" t="s">
        <v>126</v>
      </c>
      <c r="N975" s="4">
        <v>16090.1</v>
      </c>
      <c r="O975" s="4">
        <v>78228</v>
      </c>
      <c r="P975" s="3" t="s">
        <v>126</v>
      </c>
      <c r="Q975" s="4">
        <v>16554.88</v>
      </c>
      <c r="R975" s="3">
        <v>-87.681946261877897</v>
      </c>
      <c r="S975" s="3">
        <v>41.9037868686042</v>
      </c>
      <c r="T975" s="3" t="s">
        <v>3278</v>
      </c>
      <c r="U975" s="3" t="s">
        <v>33</v>
      </c>
      <c r="V975" s="3" t="s">
        <v>617</v>
      </c>
      <c r="W975" s="3" t="s">
        <v>427</v>
      </c>
      <c r="X975" s="3" t="s">
        <v>103</v>
      </c>
      <c r="Y975" s="3" t="s">
        <v>38</v>
      </c>
      <c r="Z975" s="3" t="s">
        <v>334</v>
      </c>
      <c r="AA975" s="8">
        <f>Table1[[#This Row],[2022 AV (BOR final)]]-Table1[[#This Row],[2021 AV (BOR final)]]</f>
        <v>-42123</v>
      </c>
      <c r="AB975" s="8">
        <f>Table1[[#This Row],[2023 AV (BOR final)]]-Table1[[#This Row],[2022 AV (BOR final)]]</f>
        <v>0</v>
      </c>
      <c r="AC975" s="8">
        <f>Table1[[#This Row],[2022 Tax Bill]]-Table1[[#This Row],[2021 Tax Bill]]</f>
        <v>-8111.3799999999992</v>
      </c>
      <c r="AD975" s="3">
        <f>COUNTIF(D:D,Table1[[#This Row],[Project Name]])</f>
        <v>2</v>
      </c>
      <c r="AE975" s="2">
        <f>IF(Table1[[#This Row],[Year Accepted]]=2022,Table1[[#This Row],[2021 AV (BOR final)]],Table1[[#This Row],[2022 AV (BOR final)]])</f>
        <v>120351</v>
      </c>
      <c r="AF975" s="2">
        <f>IF(Table1[[#This Row],[Year Accepted]]=2022,Table1[[#This Row],[2022 AV (BOR final)]],Table1[[#This Row],[2023 AV (BOR final)]])</f>
        <v>78228</v>
      </c>
      <c r="AG975" s="2">
        <f>IF(Table1[[#This Row],[Year Accepted]]=2022,Table1[[#This Row],[2021 Tax Bill]],Table1[[#This Row],[2022 Tax Bill]])</f>
        <v>24201.48</v>
      </c>
      <c r="AH975" s="2">
        <f>IF(Table1[[#This Row],[Year Accepted]]=2022,Table1[[#This Row],[2022 Tax Bill]],Table1[[#This Row],[2023 Tax Bill]])</f>
        <v>16090.1</v>
      </c>
    </row>
    <row r="976" spans="1:34" x14ac:dyDescent="0.25">
      <c r="A976" s="3" t="s">
        <v>25</v>
      </c>
      <c r="B976" s="3" t="s">
        <v>26</v>
      </c>
      <c r="C976" s="3" t="s">
        <v>39</v>
      </c>
      <c r="D976" s="3" t="s">
        <v>2276</v>
      </c>
      <c r="E976" s="3" t="s">
        <v>2277</v>
      </c>
      <c r="F976" s="3" t="s">
        <v>2278</v>
      </c>
      <c r="G976" s="3">
        <v>2022</v>
      </c>
      <c r="H976" s="3">
        <v>2021</v>
      </c>
      <c r="I976" s="4">
        <v>6407</v>
      </c>
      <c r="J976" s="3" t="s">
        <v>149</v>
      </c>
      <c r="K976" s="4">
        <v>1288.3699999999999</v>
      </c>
      <c r="L976" s="4">
        <v>4164</v>
      </c>
      <c r="M976" s="3" t="s">
        <v>149</v>
      </c>
      <c r="N976" s="4">
        <v>856.44</v>
      </c>
      <c r="O976" s="4">
        <v>4164</v>
      </c>
      <c r="P976" s="3" t="s">
        <v>149</v>
      </c>
      <c r="Q976" s="4">
        <v>881.21</v>
      </c>
      <c r="R976" s="3">
        <v>-87.681800950848796</v>
      </c>
      <c r="S976" s="3">
        <v>41.903789385353903</v>
      </c>
      <c r="T976" s="3" t="s">
        <v>2279</v>
      </c>
      <c r="U976" s="3" t="s">
        <v>33</v>
      </c>
      <c r="V976" s="3" t="s">
        <v>617</v>
      </c>
      <c r="W976" s="3" t="s">
        <v>427</v>
      </c>
      <c r="X976" s="3" t="s">
        <v>103</v>
      </c>
      <c r="Y976" s="3" t="s">
        <v>38</v>
      </c>
      <c r="Z976" s="3" t="s">
        <v>334</v>
      </c>
      <c r="AA976" s="8">
        <f>Table1[[#This Row],[2022 AV (BOR final)]]-Table1[[#This Row],[2021 AV (BOR final)]]</f>
        <v>-2243</v>
      </c>
      <c r="AB976" s="8">
        <f>Table1[[#This Row],[2023 AV (BOR final)]]-Table1[[#This Row],[2022 AV (BOR final)]]</f>
        <v>0</v>
      </c>
      <c r="AC976" s="8">
        <f>Table1[[#This Row],[2022 Tax Bill]]-Table1[[#This Row],[2021 Tax Bill]]</f>
        <v>-431.92999999999984</v>
      </c>
      <c r="AD976" s="3">
        <f>COUNTIF(D:D,Table1[[#This Row],[Project Name]])</f>
        <v>2</v>
      </c>
      <c r="AE976" s="2">
        <f>IF(Table1[[#This Row],[Year Accepted]]=2022,Table1[[#This Row],[2021 AV (BOR final)]],Table1[[#This Row],[2022 AV (BOR final)]])</f>
        <v>6407</v>
      </c>
      <c r="AF976" s="2">
        <f>IF(Table1[[#This Row],[Year Accepted]]=2022,Table1[[#This Row],[2022 AV (BOR final)]],Table1[[#This Row],[2023 AV (BOR final)]])</f>
        <v>4164</v>
      </c>
      <c r="AG976" s="2">
        <f>IF(Table1[[#This Row],[Year Accepted]]=2022,Table1[[#This Row],[2021 Tax Bill]],Table1[[#This Row],[2022 Tax Bill]])</f>
        <v>1288.3699999999999</v>
      </c>
      <c r="AH976" s="2">
        <f>IF(Table1[[#This Row],[Year Accepted]]=2022,Table1[[#This Row],[2022 Tax Bill]],Table1[[#This Row],[2023 Tax Bill]])</f>
        <v>856.44</v>
      </c>
    </row>
    <row r="977" spans="1:34" x14ac:dyDescent="0.25">
      <c r="A977" s="3" t="s">
        <v>25</v>
      </c>
      <c r="B977" s="3" t="s">
        <v>26</v>
      </c>
      <c r="C977" s="3" t="s">
        <v>39</v>
      </c>
      <c r="D977" s="3" t="s">
        <v>1092</v>
      </c>
      <c r="E977" s="3" t="s">
        <v>1093</v>
      </c>
      <c r="F977" s="3" t="s">
        <v>1094</v>
      </c>
      <c r="G977" s="3">
        <v>2022</v>
      </c>
      <c r="H977" s="3">
        <v>2021</v>
      </c>
      <c r="I977" s="4">
        <v>157155</v>
      </c>
      <c r="J977" s="3" t="s">
        <v>52</v>
      </c>
      <c r="K977" s="4">
        <v>31602.41</v>
      </c>
      <c r="L977" s="4">
        <v>102150</v>
      </c>
      <c r="M977" s="3" t="s">
        <v>52</v>
      </c>
      <c r="N977" s="4">
        <v>21010.45</v>
      </c>
      <c r="O977" s="4">
        <v>102150</v>
      </c>
      <c r="P977" s="3" t="s">
        <v>52</v>
      </c>
      <c r="Q977" s="4">
        <v>21617.35</v>
      </c>
      <c r="R977" s="3">
        <v>-87.674528462950406</v>
      </c>
      <c r="S977" s="3">
        <v>41.903933619785398</v>
      </c>
      <c r="T977" s="3" t="s">
        <v>1095</v>
      </c>
      <c r="U977" s="3" t="s">
        <v>33</v>
      </c>
      <c r="V977" s="3" t="s">
        <v>617</v>
      </c>
      <c r="W977" s="3" t="s">
        <v>427</v>
      </c>
      <c r="X977" s="3" t="s">
        <v>103</v>
      </c>
      <c r="Y977" s="3" t="s">
        <v>38</v>
      </c>
      <c r="Z977" s="3" t="s">
        <v>334</v>
      </c>
      <c r="AA977" s="8">
        <f>Table1[[#This Row],[2022 AV (BOR final)]]-Table1[[#This Row],[2021 AV (BOR final)]]</f>
        <v>-55005</v>
      </c>
      <c r="AB977" s="8">
        <f>Table1[[#This Row],[2023 AV (BOR final)]]-Table1[[#This Row],[2022 AV (BOR final)]]</f>
        <v>0</v>
      </c>
      <c r="AC977" s="8">
        <f>Table1[[#This Row],[2022 Tax Bill]]-Table1[[#This Row],[2021 Tax Bill]]</f>
        <v>-10591.96</v>
      </c>
      <c r="AD977" s="3">
        <f>COUNTIF(D:D,Table1[[#This Row],[Project Name]])</f>
        <v>1</v>
      </c>
      <c r="AE977" s="2">
        <f>IF(Table1[[#This Row],[Year Accepted]]=2022,Table1[[#This Row],[2021 AV (BOR final)]],Table1[[#This Row],[2022 AV (BOR final)]])</f>
        <v>157155</v>
      </c>
      <c r="AF977" s="2">
        <f>IF(Table1[[#This Row],[Year Accepted]]=2022,Table1[[#This Row],[2022 AV (BOR final)]],Table1[[#This Row],[2023 AV (BOR final)]])</f>
        <v>102150</v>
      </c>
      <c r="AG977" s="2">
        <f>IF(Table1[[#This Row],[Year Accepted]]=2022,Table1[[#This Row],[2021 Tax Bill]],Table1[[#This Row],[2022 Tax Bill]])</f>
        <v>31602.41</v>
      </c>
      <c r="AH977" s="2">
        <f>IF(Table1[[#This Row],[Year Accepted]]=2022,Table1[[#This Row],[2022 Tax Bill]],Table1[[#This Row],[2023 Tax Bill]])</f>
        <v>21010.45</v>
      </c>
    </row>
    <row r="978" spans="1:34" x14ac:dyDescent="0.25">
      <c r="A978" s="3" t="s">
        <v>25</v>
      </c>
      <c r="B978" s="3" t="s">
        <v>26</v>
      </c>
      <c r="C978" s="3" t="s">
        <v>39</v>
      </c>
      <c r="D978" s="3" t="s">
        <v>3540</v>
      </c>
      <c r="E978" s="3" t="s">
        <v>5197</v>
      </c>
      <c r="F978" s="3" t="s">
        <v>5198</v>
      </c>
      <c r="G978" s="3">
        <v>2022</v>
      </c>
      <c r="H978" s="3">
        <v>2021</v>
      </c>
      <c r="I978" s="4">
        <v>878757</v>
      </c>
      <c r="J978" s="3" t="s">
        <v>1320</v>
      </c>
      <c r="K978" s="4">
        <v>177290.49</v>
      </c>
      <c r="L978" s="4">
        <v>571203</v>
      </c>
      <c r="M978" s="3" t="s">
        <v>1320</v>
      </c>
      <c r="N978" s="4">
        <v>117887.14</v>
      </c>
      <c r="O978" s="4">
        <v>571214</v>
      </c>
      <c r="P978" s="3" t="s">
        <v>1320</v>
      </c>
      <c r="Q978" s="4">
        <v>120934.07</v>
      </c>
      <c r="R978" s="3">
        <v>-87.6803731111806</v>
      </c>
      <c r="S978" s="3">
        <v>41.884281487424602</v>
      </c>
      <c r="T978" s="3" t="s">
        <v>3543</v>
      </c>
      <c r="U978" s="3" t="s">
        <v>33</v>
      </c>
      <c r="V978" s="3" t="s">
        <v>69</v>
      </c>
      <c r="W978" s="3" t="s">
        <v>46</v>
      </c>
      <c r="X978" s="3" t="s">
        <v>47</v>
      </c>
      <c r="Y978" s="3" t="s">
        <v>70</v>
      </c>
      <c r="Z978" s="3" t="s">
        <v>37</v>
      </c>
      <c r="AA978" s="8">
        <f>Table1[[#This Row],[2022 AV (BOR final)]]-Table1[[#This Row],[2021 AV (BOR final)]]</f>
        <v>-307554</v>
      </c>
      <c r="AB978" s="8">
        <f>Table1[[#This Row],[2023 AV (BOR final)]]-Table1[[#This Row],[2022 AV (BOR final)]]</f>
        <v>11</v>
      </c>
      <c r="AC978" s="8">
        <f>Table1[[#This Row],[2022 Tax Bill]]-Table1[[#This Row],[2021 Tax Bill]]</f>
        <v>-59403.349999999991</v>
      </c>
      <c r="AD978" s="3">
        <f>COUNTIF(D:D,Table1[[#This Row],[Project Name]])</f>
        <v>2</v>
      </c>
      <c r="AE978" s="2">
        <f>IF(Table1[[#This Row],[Year Accepted]]=2022,Table1[[#This Row],[2021 AV (BOR final)]],Table1[[#This Row],[2022 AV (BOR final)]])</f>
        <v>878757</v>
      </c>
      <c r="AF978" s="2">
        <f>IF(Table1[[#This Row],[Year Accepted]]=2022,Table1[[#This Row],[2022 AV (BOR final)]],Table1[[#This Row],[2023 AV (BOR final)]])</f>
        <v>571203</v>
      </c>
      <c r="AG978" s="2">
        <f>IF(Table1[[#This Row],[Year Accepted]]=2022,Table1[[#This Row],[2021 Tax Bill]],Table1[[#This Row],[2022 Tax Bill]])</f>
        <v>177290.49</v>
      </c>
      <c r="AH978" s="2">
        <f>IF(Table1[[#This Row],[Year Accepted]]=2022,Table1[[#This Row],[2022 Tax Bill]],Table1[[#This Row],[2023 Tax Bill]])</f>
        <v>117887.14</v>
      </c>
    </row>
    <row r="979" spans="1:34" x14ac:dyDescent="0.25">
      <c r="A979" s="3" t="s">
        <v>25</v>
      </c>
      <c r="B979" s="3" t="s">
        <v>26</v>
      </c>
      <c r="C979" s="3" t="s">
        <v>39</v>
      </c>
      <c r="D979" s="3" t="s">
        <v>3540</v>
      </c>
      <c r="E979" s="3" t="s">
        <v>3541</v>
      </c>
      <c r="F979" s="3" t="s">
        <v>3542</v>
      </c>
      <c r="G979" s="3">
        <v>2022</v>
      </c>
      <c r="H979" s="3">
        <v>2021</v>
      </c>
      <c r="I979" s="4">
        <v>46242</v>
      </c>
      <c r="J979" s="3" t="s">
        <v>1320</v>
      </c>
      <c r="K979" s="4">
        <v>9329.4</v>
      </c>
      <c r="L979" s="4">
        <v>46253</v>
      </c>
      <c r="M979" s="3" t="s">
        <v>1320</v>
      </c>
      <c r="N979" s="4">
        <v>9545.89</v>
      </c>
      <c r="O979" s="4">
        <v>46258</v>
      </c>
      <c r="P979" s="3" t="s">
        <v>1320</v>
      </c>
      <c r="Q979" s="4">
        <v>9793.4699999999993</v>
      </c>
      <c r="R979" s="3">
        <v>-87.6803731111806</v>
      </c>
      <c r="S979" s="3">
        <v>41.884281487424602</v>
      </c>
      <c r="T979" s="3" t="s">
        <v>3543</v>
      </c>
      <c r="U979" s="3" t="s">
        <v>33</v>
      </c>
      <c r="V979" s="3" t="s">
        <v>69</v>
      </c>
      <c r="W979" s="3" t="s">
        <v>46</v>
      </c>
      <c r="X979" s="3" t="s">
        <v>47</v>
      </c>
      <c r="Y979" s="3" t="s">
        <v>70</v>
      </c>
      <c r="Z979" s="3" t="s">
        <v>37</v>
      </c>
      <c r="AA979" s="8">
        <f>Table1[[#This Row],[2022 AV (BOR final)]]-Table1[[#This Row],[2021 AV (BOR final)]]</f>
        <v>11</v>
      </c>
      <c r="AB979" s="8">
        <f>Table1[[#This Row],[2023 AV (BOR final)]]-Table1[[#This Row],[2022 AV (BOR final)]]</f>
        <v>5</v>
      </c>
      <c r="AC979" s="8">
        <f>Table1[[#This Row],[2022 Tax Bill]]-Table1[[#This Row],[2021 Tax Bill]]</f>
        <v>216.48999999999978</v>
      </c>
      <c r="AD979" s="3">
        <f>COUNTIF(D:D,Table1[[#This Row],[Project Name]])</f>
        <v>2</v>
      </c>
      <c r="AE979" s="2">
        <f>IF(Table1[[#This Row],[Year Accepted]]=2022,Table1[[#This Row],[2021 AV (BOR final)]],Table1[[#This Row],[2022 AV (BOR final)]])</f>
        <v>46242</v>
      </c>
      <c r="AF979" s="2">
        <f>IF(Table1[[#This Row],[Year Accepted]]=2022,Table1[[#This Row],[2022 AV (BOR final)]],Table1[[#This Row],[2023 AV (BOR final)]])</f>
        <v>46253</v>
      </c>
      <c r="AG979" s="2">
        <f>IF(Table1[[#This Row],[Year Accepted]]=2022,Table1[[#This Row],[2021 Tax Bill]],Table1[[#This Row],[2022 Tax Bill]])</f>
        <v>9329.4</v>
      </c>
      <c r="AH979" s="2">
        <f>IF(Table1[[#This Row],[Year Accepted]]=2022,Table1[[#This Row],[2022 Tax Bill]],Table1[[#This Row],[2023 Tax Bill]])</f>
        <v>9545.89</v>
      </c>
    </row>
    <row r="980" spans="1:34" x14ac:dyDescent="0.25">
      <c r="A980" s="3" t="s">
        <v>25</v>
      </c>
      <c r="B980" s="3" t="s">
        <v>26</v>
      </c>
      <c r="C980" s="3" t="s">
        <v>39</v>
      </c>
      <c r="D980" s="3" t="s">
        <v>4498</v>
      </c>
      <c r="E980" s="3" t="s">
        <v>4499</v>
      </c>
      <c r="F980" s="3" t="s">
        <v>4500</v>
      </c>
      <c r="G980" s="3">
        <v>2022</v>
      </c>
      <c r="H980" s="3">
        <v>2021</v>
      </c>
      <c r="I980" s="4">
        <v>67699</v>
      </c>
      <c r="J980" s="3" t="s">
        <v>67</v>
      </c>
      <c r="K980" s="4">
        <v>6419.44</v>
      </c>
      <c r="L980" s="4">
        <v>44004</v>
      </c>
      <c r="M980" s="3" t="s">
        <v>67</v>
      </c>
      <c r="N980" s="4">
        <v>4268.38</v>
      </c>
      <c r="O980" s="4">
        <v>44004</v>
      </c>
      <c r="P980" s="3" t="s">
        <v>67</v>
      </c>
      <c r="Q980" s="4">
        <v>4378.6499999999996</v>
      </c>
      <c r="R980" s="3">
        <v>-87.683154852443195</v>
      </c>
      <c r="S980" s="3">
        <v>41.884460277950801</v>
      </c>
      <c r="T980" s="3" t="s">
        <v>4501</v>
      </c>
      <c r="U980" s="3" t="s">
        <v>33</v>
      </c>
      <c r="V980" s="3" t="s">
        <v>69</v>
      </c>
      <c r="W980" s="3" t="s">
        <v>46</v>
      </c>
      <c r="X980" s="3" t="s">
        <v>47</v>
      </c>
      <c r="Y980" s="3" t="s">
        <v>70</v>
      </c>
      <c r="Z980" s="3" t="s">
        <v>37</v>
      </c>
      <c r="AA980" s="8">
        <f>Table1[[#This Row],[2022 AV (BOR final)]]-Table1[[#This Row],[2021 AV (BOR final)]]</f>
        <v>-23695</v>
      </c>
      <c r="AB980" s="8">
        <f>Table1[[#This Row],[2023 AV (BOR final)]]-Table1[[#This Row],[2022 AV (BOR final)]]</f>
        <v>0</v>
      </c>
      <c r="AC980" s="8">
        <f>Table1[[#This Row],[2022 Tax Bill]]-Table1[[#This Row],[2021 Tax Bill]]</f>
        <v>-2151.0599999999995</v>
      </c>
      <c r="AD980" s="3">
        <f>COUNTIF(D:D,Table1[[#This Row],[Project Name]])</f>
        <v>1</v>
      </c>
      <c r="AE980" s="2">
        <f>IF(Table1[[#This Row],[Year Accepted]]=2022,Table1[[#This Row],[2021 AV (BOR final)]],Table1[[#This Row],[2022 AV (BOR final)]])</f>
        <v>67699</v>
      </c>
      <c r="AF980" s="2">
        <f>IF(Table1[[#This Row],[Year Accepted]]=2022,Table1[[#This Row],[2022 AV (BOR final)]],Table1[[#This Row],[2023 AV (BOR final)]])</f>
        <v>44004</v>
      </c>
      <c r="AG980" s="2">
        <f>IF(Table1[[#This Row],[Year Accepted]]=2022,Table1[[#This Row],[2021 Tax Bill]],Table1[[#This Row],[2022 Tax Bill]])</f>
        <v>6419.44</v>
      </c>
      <c r="AH980" s="2">
        <f>IF(Table1[[#This Row],[Year Accepted]]=2022,Table1[[#This Row],[2022 Tax Bill]],Table1[[#This Row],[2023 Tax Bill]])</f>
        <v>4268.38</v>
      </c>
    </row>
    <row r="981" spans="1:34" x14ac:dyDescent="0.25">
      <c r="A981" s="3" t="s">
        <v>25</v>
      </c>
      <c r="B981" s="3" t="s">
        <v>26</v>
      </c>
      <c r="C981" s="3" t="s">
        <v>39</v>
      </c>
      <c r="D981" s="3" t="s">
        <v>64</v>
      </c>
      <c r="E981" s="3" t="s">
        <v>65</v>
      </c>
      <c r="F981" s="3" t="s">
        <v>66</v>
      </c>
      <c r="G981" s="3">
        <v>2022</v>
      </c>
      <c r="H981" s="3">
        <v>2021</v>
      </c>
      <c r="I981" s="4">
        <v>67894</v>
      </c>
      <c r="J981" s="3" t="s">
        <v>67</v>
      </c>
      <c r="K981" s="4">
        <v>4931.1899999999996</v>
      </c>
      <c r="L981" s="4">
        <v>44131</v>
      </c>
      <c r="M981" s="3" t="s">
        <v>67</v>
      </c>
      <c r="N981" s="4">
        <v>3278.87</v>
      </c>
      <c r="O981" s="4">
        <v>44131</v>
      </c>
      <c r="P981" s="3" t="s">
        <v>67</v>
      </c>
      <c r="Q981" s="4">
        <v>3363.54</v>
      </c>
      <c r="R981" s="3">
        <v>-87.682405050753601</v>
      </c>
      <c r="S981" s="3">
        <v>41.884482920789701</v>
      </c>
      <c r="T981" s="3" t="s">
        <v>68</v>
      </c>
      <c r="U981" s="3" t="s">
        <v>33</v>
      </c>
      <c r="V981" s="3" t="s">
        <v>69</v>
      </c>
      <c r="W981" s="3" t="s">
        <v>46</v>
      </c>
      <c r="X981" s="3" t="s">
        <v>47</v>
      </c>
      <c r="Y981" s="3" t="s">
        <v>70</v>
      </c>
      <c r="Z981" s="3" t="s">
        <v>37</v>
      </c>
      <c r="AA981" s="8">
        <f>Table1[[#This Row],[2022 AV (BOR final)]]-Table1[[#This Row],[2021 AV (BOR final)]]</f>
        <v>-23763</v>
      </c>
      <c r="AB981" s="8">
        <f>Table1[[#This Row],[2023 AV (BOR final)]]-Table1[[#This Row],[2022 AV (BOR final)]]</f>
        <v>0</v>
      </c>
      <c r="AC981" s="8">
        <f>Table1[[#This Row],[2022 Tax Bill]]-Table1[[#This Row],[2021 Tax Bill]]</f>
        <v>-1652.3199999999997</v>
      </c>
      <c r="AD981" s="3">
        <f>COUNTIF(D:D,Table1[[#This Row],[Project Name]])</f>
        <v>1</v>
      </c>
      <c r="AE981" s="2">
        <f>IF(Table1[[#This Row],[Year Accepted]]=2022,Table1[[#This Row],[2021 AV (BOR final)]],Table1[[#This Row],[2022 AV (BOR final)]])</f>
        <v>67894</v>
      </c>
      <c r="AF981" s="2">
        <f>IF(Table1[[#This Row],[Year Accepted]]=2022,Table1[[#This Row],[2022 AV (BOR final)]],Table1[[#This Row],[2023 AV (BOR final)]])</f>
        <v>44131</v>
      </c>
      <c r="AG981" s="2">
        <f>IF(Table1[[#This Row],[Year Accepted]]=2022,Table1[[#This Row],[2021 Tax Bill]],Table1[[#This Row],[2022 Tax Bill]])</f>
        <v>4931.1899999999996</v>
      </c>
      <c r="AH981" s="2">
        <f>IF(Table1[[#This Row],[Year Accepted]]=2022,Table1[[#This Row],[2022 Tax Bill]],Table1[[#This Row],[2023 Tax Bill]])</f>
        <v>3278.87</v>
      </c>
    </row>
    <row r="982" spans="1:34" x14ac:dyDescent="0.25">
      <c r="A982" s="3" t="s">
        <v>25</v>
      </c>
      <c r="B982" s="3" t="s">
        <v>26</v>
      </c>
      <c r="C982" s="3" t="s">
        <v>39</v>
      </c>
      <c r="D982" s="3" t="s">
        <v>4066</v>
      </c>
      <c r="E982" s="3" t="s">
        <v>4067</v>
      </c>
      <c r="F982" s="3" t="s">
        <v>4068</v>
      </c>
      <c r="G982" s="3">
        <v>2022</v>
      </c>
      <c r="H982" s="3">
        <v>2021</v>
      </c>
      <c r="I982" s="4">
        <v>39798</v>
      </c>
      <c r="J982" s="3" t="s">
        <v>67</v>
      </c>
      <c r="K982" s="4">
        <v>4014.6</v>
      </c>
      <c r="L982" s="4">
        <v>25868</v>
      </c>
      <c r="M982" s="3" t="s">
        <v>67</v>
      </c>
      <c r="N982" s="4">
        <v>2669.33</v>
      </c>
      <c r="O982" s="4">
        <v>25868</v>
      </c>
      <c r="P982" s="3" t="s">
        <v>67</v>
      </c>
      <c r="Q982" s="4">
        <v>2738.3</v>
      </c>
      <c r="R982" s="3">
        <v>-87.6819159713299</v>
      </c>
      <c r="S982" s="3">
        <v>41.884526996643302</v>
      </c>
      <c r="T982" s="3" t="s">
        <v>4069</v>
      </c>
      <c r="U982" s="3" t="s">
        <v>33</v>
      </c>
      <c r="V982" s="3" t="s">
        <v>69</v>
      </c>
      <c r="W982" s="3" t="s">
        <v>46</v>
      </c>
      <c r="X982" s="3" t="s">
        <v>47</v>
      </c>
      <c r="Y982" s="3" t="s">
        <v>70</v>
      </c>
      <c r="Z982" s="3" t="s">
        <v>37</v>
      </c>
      <c r="AA982" s="8">
        <f>Table1[[#This Row],[2022 AV (BOR final)]]-Table1[[#This Row],[2021 AV (BOR final)]]</f>
        <v>-13930</v>
      </c>
      <c r="AB982" s="8">
        <f>Table1[[#This Row],[2023 AV (BOR final)]]-Table1[[#This Row],[2022 AV (BOR final)]]</f>
        <v>0</v>
      </c>
      <c r="AC982" s="8">
        <f>Table1[[#This Row],[2022 Tax Bill]]-Table1[[#This Row],[2021 Tax Bill]]</f>
        <v>-1345.27</v>
      </c>
      <c r="AD982" s="3">
        <f>COUNTIF(D:D,Table1[[#This Row],[Project Name]])</f>
        <v>1</v>
      </c>
      <c r="AE982" s="2">
        <f>IF(Table1[[#This Row],[Year Accepted]]=2022,Table1[[#This Row],[2021 AV (BOR final)]],Table1[[#This Row],[2022 AV (BOR final)]])</f>
        <v>39798</v>
      </c>
      <c r="AF982" s="2">
        <f>IF(Table1[[#This Row],[Year Accepted]]=2022,Table1[[#This Row],[2022 AV (BOR final)]],Table1[[#This Row],[2023 AV (BOR final)]])</f>
        <v>25868</v>
      </c>
      <c r="AG982" s="2">
        <f>IF(Table1[[#This Row],[Year Accepted]]=2022,Table1[[#This Row],[2021 Tax Bill]],Table1[[#This Row],[2022 Tax Bill]])</f>
        <v>4014.6</v>
      </c>
      <c r="AH982" s="2">
        <f>IF(Table1[[#This Row],[Year Accepted]]=2022,Table1[[#This Row],[2022 Tax Bill]],Table1[[#This Row],[2023 Tax Bill]])</f>
        <v>2669.33</v>
      </c>
    </row>
    <row r="983" spans="1:34" x14ac:dyDescent="0.25">
      <c r="A983" s="3" t="s">
        <v>25</v>
      </c>
      <c r="B983" s="3" t="s">
        <v>26</v>
      </c>
      <c r="C983" s="3" t="s">
        <v>39</v>
      </c>
      <c r="D983" s="3" t="s">
        <v>4340</v>
      </c>
      <c r="E983" s="3" t="s">
        <v>4341</v>
      </c>
      <c r="F983" s="3" t="s">
        <v>4342</v>
      </c>
      <c r="G983" s="3">
        <v>2022</v>
      </c>
      <c r="H983" s="3">
        <v>2021</v>
      </c>
      <c r="I983" s="4">
        <v>40194</v>
      </c>
      <c r="J983" s="3" t="s">
        <v>67</v>
      </c>
      <c r="K983" s="4">
        <v>4054.6</v>
      </c>
      <c r="L983" s="4">
        <v>26126</v>
      </c>
      <c r="M983" s="3" t="s">
        <v>67</v>
      </c>
      <c r="N983" s="4">
        <v>2695.99</v>
      </c>
      <c r="O983" s="4">
        <v>26126</v>
      </c>
      <c r="P983" s="3" t="s">
        <v>67</v>
      </c>
      <c r="Q983" s="4">
        <v>2765.6</v>
      </c>
      <c r="R983" s="3">
        <v>-87.681908751376199</v>
      </c>
      <c r="S983" s="3">
        <v>41.884212749485897</v>
      </c>
      <c r="T983" s="3" t="s">
        <v>4343</v>
      </c>
      <c r="U983" s="3" t="s">
        <v>33</v>
      </c>
      <c r="V983" s="3" t="s">
        <v>69</v>
      </c>
      <c r="W983" s="3" t="s">
        <v>46</v>
      </c>
      <c r="X983" s="3" t="s">
        <v>47</v>
      </c>
      <c r="Y983" s="3" t="s">
        <v>70</v>
      </c>
      <c r="Z983" s="3" t="s">
        <v>37</v>
      </c>
      <c r="AA983" s="8">
        <f>Table1[[#This Row],[2022 AV (BOR final)]]-Table1[[#This Row],[2021 AV (BOR final)]]</f>
        <v>-14068</v>
      </c>
      <c r="AB983" s="8">
        <f>Table1[[#This Row],[2023 AV (BOR final)]]-Table1[[#This Row],[2022 AV (BOR final)]]</f>
        <v>0</v>
      </c>
      <c r="AC983" s="8">
        <f>Table1[[#This Row],[2022 Tax Bill]]-Table1[[#This Row],[2021 Tax Bill]]</f>
        <v>-1358.6100000000001</v>
      </c>
      <c r="AD983" s="3">
        <f>COUNTIF(D:D,Table1[[#This Row],[Project Name]])</f>
        <v>1</v>
      </c>
      <c r="AE983" s="2">
        <f>IF(Table1[[#This Row],[Year Accepted]]=2022,Table1[[#This Row],[2021 AV (BOR final)]],Table1[[#This Row],[2022 AV (BOR final)]])</f>
        <v>40194</v>
      </c>
      <c r="AF983" s="2">
        <f>IF(Table1[[#This Row],[Year Accepted]]=2022,Table1[[#This Row],[2022 AV (BOR final)]],Table1[[#This Row],[2023 AV (BOR final)]])</f>
        <v>26126</v>
      </c>
      <c r="AG983" s="2">
        <f>IF(Table1[[#This Row],[Year Accepted]]=2022,Table1[[#This Row],[2021 Tax Bill]],Table1[[#This Row],[2022 Tax Bill]])</f>
        <v>4054.6</v>
      </c>
      <c r="AH983" s="2">
        <f>IF(Table1[[#This Row],[Year Accepted]]=2022,Table1[[#This Row],[2022 Tax Bill]],Table1[[#This Row],[2023 Tax Bill]])</f>
        <v>2695.99</v>
      </c>
    </row>
    <row r="984" spans="1:34" x14ac:dyDescent="0.25">
      <c r="A984" s="3" t="s">
        <v>25</v>
      </c>
      <c r="B984" s="3" t="s">
        <v>26</v>
      </c>
      <c r="C984" s="3" t="s">
        <v>39</v>
      </c>
      <c r="D984" s="3" t="s">
        <v>2474</v>
      </c>
      <c r="E984" s="3" t="s">
        <v>2475</v>
      </c>
      <c r="F984" s="3" t="s">
        <v>2476</v>
      </c>
      <c r="G984" s="3">
        <v>2022</v>
      </c>
      <c r="H984" s="3">
        <v>2021</v>
      </c>
      <c r="I984" s="4">
        <v>59711</v>
      </c>
      <c r="J984" s="3" t="s">
        <v>67</v>
      </c>
      <c r="K984" s="4">
        <v>5059.63</v>
      </c>
      <c r="L984" s="4">
        <v>59711</v>
      </c>
      <c r="M984" s="3" t="s">
        <v>67</v>
      </c>
      <c r="N984" s="4">
        <v>5175.83</v>
      </c>
      <c r="O984" s="4">
        <v>59711</v>
      </c>
      <c r="P984" s="3" t="s">
        <v>67</v>
      </c>
      <c r="Q984" s="4">
        <v>5309.48</v>
      </c>
      <c r="R984" s="3">
        <v>-87.683684932311294</v>
      </c>
      <c r="S984" s="3">
        <v>41.884188806199099</v>
      </c>
      <c r="T984" s="3" t="s">
        <v>2477</v>
      </c>
      <c r="U984" s="3" t="s">
        <v>33</v>
      </c>
      <c r="V984" s="3" t="s">
        <v>69</v>
      </c>
      <c r="W984" s="3" t="s">
        <v>46</v>
      </c>
      <c r="X984" s="3" t="s">
        <v>47</v>
      </c>
      <c r="Y984" s="3" t="s">
        <v>70</v>
      </c>
      <c r="Z984" s="3" t="s">
        <v>37</v>
      </c>
      <c r="AA984" s="8">
        <f>Table1[[#This Row],[2022 AV (BOR final)]]-Table1[[#This Row],[2021 AV (BOR final)]]</f>
        <v>0</v>
      </c>
      <c r="AB984" s="8">
        <f>Table1[[#This Row],[2023 AV (BOR final)]]-Table1[[#This Row],[2022 AV (BOR final)]]</f>
        <v>0</v>
      </c>
      <c r="AC984" s="8">
        <f>Table1[[#This Row],[2022 Tax Bill]]-Table1[[#This Row],[2021 Tax Bill]]</f>
        <v>116.19999999999982</v>
      </c>
      <c r="AD984" s="3">
        <f>COUNTIF(D:D,Table1[[#This Row],[Project Name]])</f>
        <v>1</v>
      </c>
      <c r="AE984" s="2">
        <f>IF(Table1[[#This Row],[Year Accepted]]=2022,Table1[[#This Row],[2021 AV (BOR final)]],Table1[[#This Row],[2022 AV (BOR final)]])</f>
        <v>59711</v>
      </c>
      <c r="AF984" s="2">
        <f>IF(Table1[[#This Row],[Year Accepted]]=2022,Table1[[#This Row],[2022 AV (BOR final)]],Table1[[#This Row],[2023 AV (BOR final)]])</f>
        <v>59711</v>
      </c>
      <c r="AG984" s="2">
        <f>IF(Table1[[#This Row],[Year Accepted]]=2022,Table1[[#This Row],[2021 Tax Bill]],Table1[[#This Row],[2022 Tax Bill]])</f>
        <v>5059.63</v>
      </c>
      <c r="AH984" s="2">
        <f>IF(Table1[[#This Row],[Year Accepted]]=2022,Table1[[#This Row],[2022 Tax Bill]],Table1[[#This Row],[2023 Tax Bill]])</f>
        <v>5175.83</v>
      </c>
    </row>
    <row r="985" spans="1:34" x14ac:dyDescent="0.25">
      <c r="A985" s="3" t="s">
        <v>25</v>
      </c>
      <c r="B985" s="3" t="s">
        <v>26</v>
      </c>
      <c r="C985" s="3" t="s">
        <v>39</v>
      </c>
      <c r="D985" s="3" t="s">
        <v>2272</v>
      </c>
      <c r="E985" s="3" t="s">
        <v>2273</v>
      </c>
      <c r="F985" s="3" t="s">
        <v>2274</v>
      </c>
      <c r="G985" s="3">
        <v>2022</v>
      </c>
      <c r="H985" s="3">
        <v>2021</v>
      </c>
      <c r="I985" s="4">
        <v>47728</v>
      </c>
      <c r="J985" s="3" t="s">
        <v>67</v>
      </c>
      <c r="K985" s="4">
        <v>5103.46</v>
      </c>
      <c r="L985" s="4">
        <v>31022</v>
      </c>
      <c r="M985" s="3" t="s">
        <v>67</v>
      </c>
      <c r="N985" s="4">
        <v>3393.3</v>
      </c>
      <c r="O985" s="4">
        <v>31022</v>
      </c>
      <c r="P985" s="3" t="s">
        <v>67</v>
      </c>
      <c r="Q985" s="4">
        <v>3480.95</v>
      </c>
      <c r="R985" s="3">
        <v>-87.683431112317194</v>
      </c>
      <c r="S985" s="3">
        <v>41.883693107429202</v>
      </c>
      <c r="T985" s="3" t="s">
        <v>2275</v>
      </c>
      <c r="U985" s="3" t="s">
        <v>33</v>
      </c>
      <c r="V985" s="3" t="s">
        <v>69</v>
      </c>
      <c r="W985" s="3" t="s">
        <v>46</v>
      </c>
      <c r="X985" s="3" t="s">
        <v>47</v>
      </c>
      <c r="Y985" s="3" t="s">
        <v>70</v>
      </c>
      <c r="Z985" s="3" t="s">
        <v>37</v>
      </c>
      <c r="AA985" s="8">
        <f>Table1[[#This Row],[2022 AV (BOR final)]]-Table1[[#This Row],[2021 AV (BOR final)]]</f>
        <v>-16706</v>
      </c>
      <c r="AB985" s="8">
        <f>Table1[[#This Row],[2023 AV (BOR final)]]-Table1[[#This Row],[2022 AV (BOR final)]]</f>
        <v>0</v>
      </c>
      <c r="AC985" s="8">
        <f>Table1[[#This Row],[2022 Tax Bill]]-Table1[[#This Row],[2021 Tax Bill]]</f>
        <v>-1710.1599999999999</v>
      </c>
      <c r="AD985" s="3">
        <f>COUNTIF(D:D,Table1[[#This Row],[Project Name]])</f>
        <v>1</v>
      </c>
      <c r="AE985" s="2">
        <f>IF(Table1[[#This Row],[Year Accepted]]=2022,Table1[[#This Row],[2021 AV (BOR final)]],Table1[[#This Row],[2022 AV (BOR final)]])</f>
        <v>47728</v>
      </c>
      <c r="AF985" s="2">
        <f>IF(Table1[[#This Row],[Year Accepted]]=2022,Table1[[#This Row],[2022 AV (BOR final)]],Table1[[#This Row],[2023 AV (BOR final)]])</f>
        <v>31022</v>
      </c>
      <c r="AG985" s="2">
        <f>IF(Table1[[#This Row],[Year Accepted]]=2022,Table1[[#This Row],[2021 Tax Bill]],Table1[[#This Row],[2022 Tax Bill]])</f>
        <v>5103.46</v>
      </c>
      <c r="AH985" s="2">
        <f>IF(Table1[[#This Row],[Year Accepted]]=2022,Table1[[#This Row],[2022 Tax Bill]],Table1[[#This Row],[2023 Tax Bill]])</f>
        <v>3393.3</v>
      </c>
    </row>
    <row r="986" spans="1:34" x14ac:dyDescent="0.25">
      <c r="A986" s="3" t="s">
        <v>25</v>
      </c>
      <c r="B986" s="3" t="s">
        <v>26</v>
      </c>
      <c r="C986" s="3" t="s">
        <v>39</v>
      </c>
      <c r="D986" s="3" t="s">
        <v>2783</v>
      </c>
      <c r="E986" s="3" t="s">
        <v>2784</v>
      </c>
      <c r="F986" s="3" t="s">
        <v>2785</v>
      </c>
      <c r="G986" s="3">
        <v>2022</v>
      </c>
      <c r="H986" s="3">
        <v>2021</v>
      </c>
      <c r="I986" s="4">
        <v>51427</v>
      </c>
      <c r="J986" s="3" t="s">
        <v>67</v>
      </c>
      <c r="K986" s="4">
        <v>4668.9799999999996</v>
      </c>
      <c r="L986" s="4">
        <v>33428</v>
      </c>
      <c r="M986" s="3" t="s">
        <v>67</v>
      </c>
      <c r="N986" s="4">
        <v>3104.53</v>
      </c>
      <c r="O986" s="4">
        <v>33428</v>
      </c>
      <c r="P986" s="3" t="s">
        <v>67</v>
      </c>
      <c r="Q986" s="4">
        <v>3184.74</v>
      </c>
      <c r="R986" s="3">
        <v>-87.682226196363402</v>
      </c>
      <c r="S986" s="3">
        <v>41.883699382184297</v>
      </c>
      <c r="T986" s="3" t="s">
        <v>2786</v>
      </c>
      <c r="U986" s="3" t="s">
        <v>33</v>
      </c>
      <c r="V986" s="3" t="s">
        <v>69</v>
      </c>
      <c r="W986" s="3" t="s">
        <v>46</v>
      </c>
      <c r="X986" s="3" t="s">
        <v>47</v>
      </c>
      <c r="Y986" s="3" t="s">
        <v>70</v>
      </c>
      <c r="Z986" s="3" t="s">
        <v>37</v>
      </c>
      <c r="AA986" s="8">
        <f>Table1[[#This Row],[2022 AV (BOR final)]]-Table1[[#This Row],[2021 AV (BOR final)]]</f>
        <v>-17999</v>
      </c>
      <c r="AB986" s="8">
        <f>Table1[[#This Row],[2023 AV (BOR final)]]-Table1[[#This Row],[2022 AV (BOR final)]]</f>
        <v>0</v>
      </c>
      <c r="AC986" s="8">
        <f>Table1[[#This Row],[2022 Tax Bill]]-Table1[[#This Row],[2021 Tax Bill]]</f>
        <v>-1564.4499999999994</v>
      </c>
      <c r="AD986" s="3">
        <f>COUNTIF(D:D,Table1[[#This Row],[Project Name]])</f>
        <v>1</v>
      </c>
      <c r="AE986" s="2">
        <f>IF(Table1[[#This Row],[Year Accepted]]=2022,Table1[[#This Row],[2021 AV (BOR final)]],Table1[[#This Row],[2022 AV (BOR final)]])</f>
        <v>51427</v>
      </c>
      <c r="AF986" s="2">
        <f>IF(Table1[[#This Row],[Year Accepted]]=2022,Table1[[#This Row],[2022 AV (BOR final)]],Table1[[#This Row],[2023 AV (BOR final)]])</f>
        <v>33428</v>
      </c>
      <c r="AG986" s="2">
        <f>IF(Table1[[#This Row],[Year Accepted]]=2022,Table1[[#This Row],[2021 Tax Bill]],Table1[[#This Row],[2022 Tax Bill]])</f>
        <v>4668.9799999999996</v>
      </c>
      <c r="AH986" s="2">
        <f>IF(Table1[[#This Row],[Year Accepted]]=2022,Table1[[#This Row],[2022 Tax Bill]],Table1[[#This Row],[2023 Tax Bill]])</f>
        <v>3104.53</v>
      </c>
    </row>
    <row r="987" spans="1:34" x14ac:dyDescent="0.25">
      <c r="A987" s="3" t="s">
        <v>25</v>
      </c>
      <c r="B987" s="3" t="s">
        <v>26</v>
      </c>
      <c r="C987" s="3" t="s">
        <v>39</v>
      </c>
      <c r="D987" s="3" t="s">
        <v>3118</v>
      </c>
      <c r="E987" s="3" t="s">
        <v>3119</v>
      </c>
      <c r="F987" s="3" t="s">
        <v>3120</v>
      </c>
      <c r="G987" s="3">
        <v>2022</v>
      </c>
      <c r="H987" s="3">
        <v>2021</v>
      </c>
      <c r="I987" s="4">
        <v>232666</v>
      </c>
      <c r="J987" s="3" t="s">
        <v>247</v>
      </c>
      <c r="K987" s="4">
        <v>24409.14</v>
      </c>
      <c r="L987" s="4">
        <v>151231</v>
      </c>
      <c r="M987" s="3" t="s">
        <v>247</v>
      </c>
      <c r="N987" s="4">
        <v>16230.04</v>
      </c>
      <c r="O987" s="4">
        <v>151231</v>
      </c>
      <c r="P987" s="3" t="s">
        <v>247</v>
      </c>
      <c r="Q987" s="4">
        <v>16649.21</v>
      </c>
      <c r="R987" s="3">
        <v>-87.675493738587804</v>
      </c>
      <c r="S987" s="3">
        <v>41.884459408275397</v>
      </c>
      <c r="T987" s="3" t="s">
        <v>3121</v>
      </c>
      <c r="U987" s="3" t="s">
        <v>33</v>
      </c>
      <c r="V987" s="3" t="s">
        <v>69</v>
      </c>
      <c r="W987" s="3" t="s">
        <v>46</v>
      </c>
      <c r="X987" s="3" t="s">
        <v>47</v>
      </c>
      <c r="Y987" s="3" t="s">
        <v>70</v>
      </c>
      <c r="Z987" s="3" t="s">
        <v>37</v>
      </c>
      <c r="AA987" s="8">
        <f>Table1[[#This Row],[2022 AV (BOR final)]]-Table1[[#This Row],[2021 AV (BOR final)]]</f>
        <v>-81435</v>
      </c>
      <c r="AB987" s="8">
        <f>Table1[[#This Row],[2023 AV (BOR final)]]-Table1[[#This Row],[2022 AV (BOR final)]]</f>
        <v>0</v>
      </c>
      <c r="AC987" s="8">
        <f>Table1[[#This Row],[2022 Tax Bill]]-Table1[[#This Row],[2021 Tax Bill]]</f>
        <v>-8179.0999999999985</v>
      </c>
      <c r="AD987" s="3">
        <f>COUNTIF(D:D,Table1[[#This Row],[Project Name]])</f>
        <v>1</v>
      </c>
      <c r="AE987" s="2">
        <f>IF(Table1[[#This Row],[Year Accepted]]=2022,Table1[[#This Row],[2021 AV (BOR final)]],Table1[[#This Row],[2022 AV (BOR final)]])</f>
        <v>232666</v>
      </c>
      <c r="AF987" s="2">
        <f>IF(Table1[[#This Row],[Year Accepted]]=2022,Table1[[#This Row],[2022 AV (BOR final)]],Table1[[#This Row],[2023 AV (BOR final)]])</f>
        <v>151231</v>
      </c>
      <c r="AG987" s="2">
        <f>IF(Table1[[#This Row],[Year Accepted]]=2022,Table1[[#This Row],[2021 Tax Bill]],Table1[[#This Row],[2022 Tax Bill]])</f>
        <v>24409.14</v>
      </c>
      <c r="AH987" s="2">
        <f>IF(Table1[[#This Row],[Year Accepted]]=2022,Table1[[#This Row],[2022 Tax Bill]],Table1[[#This Row],[2023 Tax Bill]])</f>
        <v>16230.04</v>
      </c>
    </row>
    <row r="988" spans="1:34" x14ac:dyDescent="0.25">
      <c r="A988" s="3" t="s">
        <v>25</v>
      </c>
      <c r="B988" s="3" t="s">
        <v>26</v>
      </c>
      <c r="C988" s="3" t="s">
        <v>39</v>
      </c>
      <c r="D988" s="3" t="s">
        <v>1532</v>
      </c>
      <c r="E988" s="3" t="s">
        <v>1533</v>
      </c>
      <c r="F988" s="3" t="s">
        <v>1534</v>
      </c>
      <c r="G988" s="3">
        <v>2022</v>
      </c>
      <c r="H988" s="3">
        <v>2021</v>
      </c>
      <c r="I988" s="4">
        <v>53376</v>
      </c>
      <c r="J988" s="3" t="s">
        <v>203</v>
      </c>
      <c r="K988" s="4">
        <v>10768.68</v>
      </c>
      <c r="L988" s="4">
        <v>34696</v>
      </c>
      <c r="M988" s="3" t="s">
        <v>203</v>
      </c>
      <c r="N988" s="4">
        <v>7160.72</v>
      </c>
      <c r="O988" s="4">
        <v>34696</v>
      </c>
      <c r="P988" s="3" t="s">
        <v>203</v>
      </c>
      <c r="Q988" s="4">
        <v>7345.66</v>
      </c>
      <c r="R988" s="3">
        <v>-87.672268682242603</v>
      </c>
      <c r="S988" s="3">
        <v>41.884848420558697</v>
      </c>
      <c r="T988" s="3" t="s">
        <v>1535</v>
      </c>
      <c r="U988" s="3" t="s">
        <v>33</v>
      </c>
      <c r="V988" s="3" t="s">
        <v>69</v>
      </c>
      <c r="W988" s="3" t="s">
        <v>46</v>
      </c>
      <c r="X988" s="3" t="s">
        <v>47</v>
      </c>
      <c r="Y988" s="3" t="s">
        <v>70</v>
      </c>
      <c r="Z988" s="3" t="s">
        <v>37</v>
      </c>
      <c r="AA988" s="8">
        <f>Table1[[#This Row],[2022 AV (BOR final)]]-Table1[[#This Row],[2021 AV (BOR final)]]</f>
        <v>-18680</v>
      </c>
      <c r="AB988" s="8">
        <f>Table1[[#This Row],[2023 AV (BOR final)]]-Table1[[#This Row],[2022 AV (BOR final)]]</f>
        <v>0</v>
      </c>
      <c r="AC988" s="8">
        <f>Table1[[#This Row],[2022 Tax Bill]]-Table1[[#This Row],[2021 Tax Bill]]</f>
        <v>-3607.96</v>
      </c>
      <c r="AD988" s="3">
        <f>COUNTIF(D:D,Table1[[#This Row],[Project Name]])</f>
        <v>1</v>
      </c>
      <c r="AE988" s="2">
        <f>IF(Table1[[#This Row],[Year Accepted]]=2022,Table1[[#This Row],[2021 AV (BOR final)]],Table1[[#This Row],[2022 AV (BOR final)]])</f>
        <v>53376</v>
      </c>
      <c r="AF988" s="2">
        <f>IF(Table1[[#This Row],[Year Accepted]]=2022,Table1[[#This Row],[2022 AV (BOR final)]],Table1[[#This Row],[2023 AV (BOR final)]])</f>
        <v>34696</v>
      </c>
      <c r="AG988" s="2">
        <f>IF(Table1[[#This Row],[Year Accepted]]=2022,Table1[[#This Row],[2021 Tax Bill]],Table1[[#This Row],[2022 Tax Bill]])</f>
        <v>10768.68</v>
      </c>
      <c r="AH988" s="2">
        <f>IF(Table1[[#This Row],[Year Accepted]]=2022,Table1[[#This Row],[2022 Tax Bill]],Table1[[#This Row],[2023 Tax Bill]])</f>
        <v>7160.72</v>
      </c>
    </row>
    <row r="989" spans="1:34" x14ac:dyDescent="0.25">
      <c r="A989" s="3" t="s">
        <v>25</v>
      </c>
      <c r="B989" s="3" t="s">
        <v>26</v>
      </c>
      <c r="C989" s="3" t="s">
        <v>39</v>
      </c>
      <c r="D989" s="3" t="s">
        <v>3662</v>
      </c>
      <c r="E989" s="3" t="s">
        <v>3663</v>
      </c>
      <c r="F989" s="3" t="s">
        <v>3664</v>
      </c>
      <c r="G989" s="3">
        <v>2022</v>
      </c>
      <c r="H989" s="3">
        <v>2021</v>
      </c>
      <c r="I989" s="4">
        <v>62220</v>
      </c>
      <c r="J989" s="3" t="s">
        <v>203</v>
      </c>
      <c r="K989" s="4">
        <v>5397.78</v>
      </c>
      <c r="L989" s="4">
        <v>40442</v>
      </c>
      <c r="M989" s="3" t="s">
        <v>203</v>
      </c>
      <c r="N989" s="4">
        <v>3589.01</v>
      </c>
      <c r="O989" s="4">
        <v>40442</v>
      </c>
      <c r="P989" s="3" t="s">
        <v>203</v>
      </c>
      <c r="Q989" s="4">
        <v>3681.71</v>
      </c>
      <c r="R989" s="3">
        <v>-87.673854534323894</v>
      </c>
      <c r="S989" s="3">
        <v>41.884807832694896</v>
      </c>
      <c r="T989" s="3" t="s">
        <v>3665</v>
      </c>
      <c r="U989" s="3" t="s">
        <v>33</v>
      </c>
      <c r="V989" s="3" t="s">
        <v>69</v>
      </c>
      <c r="W989" s="3" t="s">
        <v>46</v>
      </c>
      <c r="X989" s="3" t="s">
        <v>47</v>
      </c>
      <c r="Y989" s="3" t="s">
        <v>70</v>
      </c>
      <c r="Z989" s="3" t="s">
        <v>37</v>
      </c>
      <c r="AA989" s="8">
        <f>Table1[[#This Row],[2022 AV (BOR final)]]-Table1[[#This Row],[2021 AV (BOR final)]]</f>
        <v>-21778</v>
      </c>
      <c r="AB989" s="8">
        <f>Table1[[#This Row],[2023 AV (BOR final)]]-Table1[[#This Row],[2022 AV (BOR final)]]</f>
        <v>0</v>
      </c>
      <c r="AC989" s="8">
        <f>Table1[[#This Row],[2022 Tax Bill]]-Table1[[#This Row],[2021 Tax Bill]]</f>
        <v>-1808.7699999999995</v>
      </c>
      <c r="AD989" s="3">
        <f>COUNTIF(D:D,Table1[[#This Row],[Project Name]])</f>
        <v>1</v>
      </c>
      <c r="AE989" s="2">
        <f>IF(Table1[[#This Row],[Year Accepted]]=2022,Table1[[#This Row],[2021 AV (BOR final)]],Table1[[#This Row],[2022 AV (BOR final)]])</f>
        <v>62220</v>
      </c>
      <c r="AF989" s="2">
        <f>IF(Table1[[#This Row],[Year Accepted]]=2022,Table1[[#This Row],[2022 AV (BOR final)]],Table1[[#This Row],[2023 AV (BOR final)]])</f>
        <v>40442</v>
      </c>
      <c r="AG989" s="2">
        <f>IF(Table1[[#This Row],[Year Accepted]]=2022,Table1[[#This Row],[2021 Tax Bill]],Table1[[#This Row],[2022 Tax Bill]])</f>
        <v>5397.78</v>
      </c>
      <c r="AH989" s="2">
        <f>IF(Table1[[#This Row],[Year Accepted]]=2022,Table1[[#This Row],[2022 Tax Bill]],Table1[[#This Row],[2023 Tax Bill]])</f>
        <v>3589.01</v>
      </c>
    </row>
    <row r="990" spans="1:34" x14ac:dyDescent="0.25">
      <c r="A990" s="3" t="s">
        <v>25</v>
      </c>
      <c r="B990" s="3" t="s">
        <v>26</v>
      </c>
      <c r="C990" s="3" t="s">
        <v>39</v>
      </c>
      <c r="D990" s="3" t="s">
        <v>1590</v>
      </c>
      <c r="E990" s="3" t="s">
        <v>1591</v>
      </c>
      <c r="F990" s="3" t="s">
        <v>1592</v>
      </c>
      <c r="G990" s="3">
        <v>2022</v>
      </c>
      <c r="H990" s="3">
        <v>2021</v>
      </c>
      <c r="I990" s="4">
        <v>70137</v>
      </c>
      <c r="J990" s="3" t="s">
        <v>203</v>
      </c>
      <c r="K990" s="4">
        <v>5660.09</v>
      </c>
      <c r="L990" s="4">
        <v>45587</v>
      </c>
      <c r="M990" s="3" t="s">
        <v>203</v>
      </c>
      <c r="N990" s="4">
        <v>3763.39</v>
      </c>
      <c r="O990" s="4">
        <v>45587</v>
      </c>
      <c r="P990" s="3" t="s">
        <v>203</v>
      </c>
      <c r="Q990" s="4">
        <v>3860.55</v>
      </c>
      <c r="R990" s="3">
        <v>-87.673052670973505</v>
      </c>
      <c r="S990" s="3">
        <v>41.884421193068697</v>
      </c>
      <c r="T990" s="3" t="s">
        <v>1593</v>
      </c>
      <c r="U990" s="3" t="s">
        <v>33</v>
      </c>
      <c r="V990" s="3" t="s">
        <v>69</v>
      </c>
      <c r="W990" s="3" t="s">
        <v>46</v>
      </c>
      <c r="X990" s="3" t="s">
        <v>47</v>
      </c>
      <c r="Y990" s="3" t="s">
        <v>70</v>
      </c>
      <c r="Z990" s="3" t="s">
        <v>37</v>
      </c>
      <c r="AA990" s="8">
        <f>Table1[[#This Row],[2022 AV (BOR final)]]-Table1[[#This Row],[2021 AV (BOR final)]]</f>
        <v>-24550</v>
      </c>
      <c r="AB990" s="8">
        <f>Table1[[#This Row],[2023 AV (BOR final)]]-Table1[[#This Row],[2022 AV (BOR final)]]</f>
        <v>0</v>
      </c>
      <c r="AC990" s="8">
        <f>Table1[[#This Row],[2022 Tax Bill]]-Table1[[#This Row],[2021 Tax Bill]]</f>
        <v>-1896.7000000000003</v>
      </c>
      <c r="AD990" s="3">
        <f>COUNTIF(D:D,Table1[[#This Row],[Project Name]])</f>
        <v>1</v>
      </c>
      <c r="AE990" s="2">
        <f>IF(Table1[[#This Row],[Year Accepted]]=2022,Table1[[#This Row],[2021 AV (BOR final)]],Table1[[#This Row],[2022 AV (BOR final)]])</f>
        <v>70137</v>
      </c>
      <c r="AF990" s="2">
        <f>IF(Table1[[#This Row],[Year Accepted]]=2022,Table1[[#This Row],[2022 AV (BOR final)]],Table1[[#This Row],[2023 AV (BOR final)]])</f>
        <v>45587</v>
      </c>
      <c r="AG990" s="2">
        <f>IF(Table1[[#This Row],[Year Accepted]]=2022,Table1[[#This Row],[2021 Tax Bill]],Table1[[#This Row],[2022 Tax Bill]])</f>
        <v>5660.09</v>
      </c>
      <c r="AH990" s="2">
        <f>IF(Table1[[#This Row],[Year Accepted]]=2022,Table1[[#This Row],[2022 Tax Bill]],Table1[[#This Row],[2023 Tax Bill]])</f>
        <v>3763.39</v>
      </c>
    </row>
    <row r="991" spans="1:34" x14ac:dyDescent="0.25">
      <c r="A991" s="3" t="s">
        <v>25</v>
      </c>
      <c r="B991" s="3" t="s">
        <v>26</v>
      </c>
      <c r="C991" s="3" t="s">
        <v>39</v>
      </c>
      <c r="D991" s="3" t="s">
        <v>4589</v>
      </c>
      <c r="E991" s="3" t="s">
        <v>4590</v>
      </c>
      <c r="F991" s="3" t="s">
        <v>4591</v>
      </c>
      <c r="G991" s="3">
        <v>2022</v>
      </c>
      <c r="H991" s="3">
        <v>2021</v>
      </c>
      <c r="I991" s="4">
        <v>96313</v>
      </c>
      <c r="J991" s="3" t="s">
        <v>135</v>
      </c>
      <c r="K991" s="4">
        <v>8744.0499999999993</v>
      </c>
      <c r="L991" s="4">
        <v>62603</v>
      </c>
      <c r="M991" s="3" t="s">
        <v>135</v>
      </c>
      <c r="N991" s="4">
        <v>5814.1</v>
      </c>
      <c r="O991" s="4">
        <v>62603</v>
      </c>
      <c r="P991" s="3" t="s">
        <v>135</v>
      </c>
      <c r="Q991" s="4">
        <v>5964.27</v>
      </c>
      <c r="R991" s="3">
        <v>-87.676345541300293</v>
      </c>
      <c r="S991" s="3">
        <v>41.883832426924499</v>
      </c>
      <c r="T991" s="3" t="s">
        <v>4592</v>
      </c>
      <c r="U991" s="3" t="s">
        <v>33</v>
      </c>
      <c r="V991" s="3" t="s">
        <v>69</v>
      </c>
      <c r="W991" s="3" t="s">
        <v>46</v>
      </c>
      <c r="X991" s="3" t="s">
        <v>47</v>
      </c>
      <c r="Y991" s="3" t="s">
        <v>70</v>
      </c>
      <c r="Z991" s="3" t="s">
        <v>37</v>
      </c>
      <c r="AA991" s="8">
        <f>Table1[[#This Row],[2022 AV (BOR final)]]-Table1[[#This Row],[2021 AV (BOR final)]]</f>
        <v>-33710</v>
      </c>
      <c r="AB991" s="8">
        <f>Table1[[#This Row],[2023 AV (BOR final)]]-Table1[[#This Row],[2022 AV (BOR final)]]</f>
        <v>0</v>
      </c>
      <c r="AC991" s="8">
        <f>Table1[[#This Row],[2022 Tax Bill]]-Table1[[#This Row],[2021 Tax Bill]]</f>
        <v>-2929.9499999999989</v>
      </c>
      <c r="AD991" s="3">
        <f>COUNTIF(D:D,Table1[[#This Row],[Project Name]])</f>
        <v>1</v>
      </c>
      <c r="AE991" s="2">
        <f>IF(Table1[[#This Row],[Year Accepted]]=2022,Table1[[#This Row],[2021 AV (BOR final)]],Table1[[#This Row],[2022 AV (BOR final)]])</f>
        <v>96313</v>
      </c>
      <c r="AF991" s="2">
        <f>IF(Table1[[#This Row],[Year Accepted]]=2022,Table1[[#This Row],[2022 AV (BOR final)]],Table1[[#This Row],[2023 AV (BOR final)]])</f>
        <v>62603</v>
      </c>
      <c r="AG991" s="2">
        <f>IF(Table1[[#This Row],[Year Accepted]]=2022,Table1[[#This Row],[2021 Tax Bill]],Table1[[#This Row],[2022 Tax Bill]])</f>
        <v>8744.0499999999993</v>
      </c>
      <c r="AH991" s="2">
        <f>IF(Table1[[#This Row],[Year Accepted]]=2022,Table1[[#This Row],[2022 Tax Bill]],Table1[[#This Row],[2023 Tax Bill]])</f>
        <v>5814.1</v>
      </c>
    </row>
    <row r="992" spans="1:34" x14ac:dyDescent="0.25">
      <c r="A992" s="3" t="s">
        <v>25</v>
      </c>
      <c r="B992" s="3" t="s">
        <v>26</v>
      </c>
      <c r="C992" s="3" t="s">
        <v>39</v>
      </c>
      <c r="D992" s="3" t="s">
        <v>845</v>
      </c>
      <c r="E992" s="3" t="s">
        <v>846</v>
      </c>
      <c r="F992" s="3" t="s">
        <v>847</v>
      </c>
      <c r="G992" s="3">
        <v>2022</v>
      </c>
      <c r="H992" s="3">
        <v>2021</v>
      </c>
      <c r="I992" s="4">
        <v>67107</v>
      </c>
      <c r="J992" s="3" t="s">
        <v>203</v>
      </c>
      <c r="K992" s="4">
        <v>6498.69</v>
      </c>
      <c r="L992" s="4">
        <v>43618</v>
      </c>
      <c r="M992" s="3" t="s">
        <v>203</v>
      </c>
      <c r="N992" s="4">
        <v>4320.9799999999996</v>
      </c>
      <c r="O992" s="4">
        <v>43618</v>
      </c>
      <c r="P992" s="3" t="s">
        <v>203</v>
      </c>
      <c r="Q992" s="4">
        <v>4432.59</v>
      </c>
      <c r="R992" s="3">
        <v>-87.672337508916797</v>
      </c>
      <c r="S992" s="3">
        <v>41.883887829819898</v>
      </c>
      <c r="T992" s="3" t="s">
        <v>848</v>
      </c>
      <c r="U992" s="3" t="s">
        <v>33</v>
      </c>
      <c r="V992" s="3" t="s">
        <v>69</v>
      </c>
      <c r="W992" s="3" t="s">
        <v>46</v>
      </c>
      <c r="X992" s="3" t="s">
        <v>47</v>
      </c>
      <c r="Y992" s="3" t="s">
        <v>70</v>
      </c>
      <c r="Z992" s="3" t="s">
        <v>37</v>
      </c>
      <c r="AA992" s="8">
        <f>Table1[[#This Row],[2022 AV (BOR final)]]-Table1[[#This Row],[2021 AV (BOR final)]]</f>
        <v>-23489</v>
      </c>
      <c r="AB992" s="8">
        <f>Table1[[#This Row],[2023 AV (BOR final)]]-Table1[[#This Row],[2022 AV (BOR final)]]</f>
        <v>0</v>
      </c>
      <c r="AC992" s="8">
        <f>Table1[[#This Row],[2022 Tax Bill]]-Table1[[#This Row],[2021 Tax Bill]]</f>
        <v>-2177.71</v>
      </c>
      <c r="AD992" s="3">
        <f>COUNTIF(D:D,Table1[[#This Row],[Project Name]])</f>
        <v>1</v>
      </c>
      <c r="AE992" s="2">
        <f>IF(Table1[[#This Row],[Year Accepted]]=2022,Table1[[#This Row],[2021 AV (BOR final)]],Table1[[#This Row],[2022 AV (BOR final)]])</f>
        <v>67107</v>
      </c>
      <c r="AF992" s="2">
        <f>IF(Table1[[#This Row],[Year Accepted]]=2022,Table1[[#This Row],[2022 AV (BOR final)]],Table1[[#This Row],[2023 AV (BOR final)]])</f>
        <v>43618</v>
      </c>
      <c r="AG992" s="2">
        <f>IF(Table1[[#This Row],[Year Accepted]]=2022,Table1[[#This Row],[2021 Tax Bill]],Table1[[#This Row],[2022 Tax Bill]])</f>
        <v>6498.69</v>
      </c>
      <c r="AH992" s="2">
        <f>IF(Table1[[#This Row],[Year Accepted]]=2022,Table1[[#This Row],[2022 Tax Bill]],Table1[[#This Row],[2023 Tax Bill]])</f>
        <v>4320.9799999999996</v>
      </c>
    </row>
    <row r="993" spans="1:34" x14ac:dyDescent="0.25">
      <c r="A993" s="3" t="s">
        <v>25</v>
      </c>
      <c r="B993" s="3" t="s">
        <v>26</v>
      </c>
      <c r="C993" s="3" t="s">
        <v>39</v>
      </c>
      <c r="D993" s="3" t="s">
        <v>4315</v>
      </c>
      <c r="E993" s="3" t="s">
        <v>4316</v>
      </c>
      <c r="F993" s="3" t="s">
        <v>4317</v>
      </c>
      <c r="G993" s="3">
        <v>2022</v>
      </c>
      <c r="H993" s="3">
        <v>2021</v>
      </c>
      <c r="I993" s="4">
        <v>66772</v>
      </c>
      <c r="J993" s="3" t="s">
        <v>203</v>
      </c>
      <c r="K993" s="4">
        <v>6466.25</v>
      </c>
      <c r="L993" s="4">
        <v>43401</v>
      </c>
      <c r="M993" s="3" t="s">
        <v>203</v>
      </c>
      <c r="N993" s="4">
        <v>4299.5200000000004</v>
      </c>
      <c r="O993" s="4">
        <v>43401</v>
      </c>
      <c r="P993" s="3" t="s">
        <v>203</v>
      </c>
      <c r="Q993" s="4">
        <v>4410.53</v>
      </c>
      <c r="R993" s="3">
        <v>-87.673737631913895</v>
      </c>
      <c r="S993" s="3">
        <v>41.883858550668499</v>
      </c>
      <c r="T993" s="3" t="s">
        <v>4318</v>
      </c>
      <c r="U993" s="3" t="s">
        <v>33</v>
      </c>
      <c r="V993" s="3" t="s">
        <v>69</v>
      </c>
      <c r="W993" s="3" t="s">
        <v>46</v>
      </c>
      <c r="X993" s="3" t="s">
        <v>47</v>
      </c>
      <c r="Y993" s="3" t="s">
        <v>70</v>
      </c>
      <c r="Z993" s="3" t="s">
        <v>37</v>
      </c>
      <c r="AA993" s="8">
        <f>Table1[[#This Row],[2022 AV (BOR final)]]-Table1[[#This Row],[2021 AV (BOR final)]]</f>
        <v>-23371</v>
      </c>
      <c r="AB993" s="8">
        <f>Table1[[#This Row],[2023 AV (BOR final)]]-Table1[[#This Row],[2022 AV (BOR final)]]</f>
        <v>0</v>
      </c>
      <c r="AC993" s="8">
        <f>Table1[[#This Row],[2022 Tax Bill]]-Table1[[#This Row],[2021 Tax Bill]]</f>
        <v>-2166.7299999999996</v>
      </c>
      <c r="AD993" s="3">
        <f>COUNTIF(D:D,Table1[[#This Row],[Project Name]])</f>
        <v>1</v>
      </c>
      <c r="AE993" s="2">
        <f>IF(Table1[[#This Row],[Year Accepted]]=2022,Table1[[#This Row],[2021 AV (BOR final)]],Table1[[#This Row],[2022 AV (BOR final)]])</f>
        <v>66772</v>
      </c>
      <c r="AF993" s="2">
        <f>IF(Table1[[#This Row],[Year Accepted]]=2022,Table1[[#This Row],[2022 AV (BOR final)]],Table1[[#This Row],[2023 AV (BOR final)]])</f>
        <v>43401</v>
      </c>
      <c r="AG993" s="2">
        <f>IF(Table1[[#This Row],[Year Accepted]]=2022,Table1[[#This Row],[2021 Tax Bill]],Table1[[#This Row],[2022 Tax Bill]])</f>
        <v>6466.25</v>
      </c>
      <c r="AH993" s="2">
        <f>IF(Table1[[#This Row],[Year Accepted]]=2022,Table1[[#This Row],[2022 Tax Bill]],Table1[[#This Row],[2023 Tax Bill]])</f>
        <v>4299.5200000000004</v>
      </c>
    </row>
    <row r="994" spans="1:34" x14ac:dyDescent="0.25">
      <c r="A994" s="3" t="s">
        <v>25</v>
      </c>
      <c r="B994" s="3" t="s">
        <v>26</v>
      </c>
      <c r="C994" s="3" t="s">
        <v>39</v>
      </c>
      <c r="D994" s="3" t="s">
        <v>5086</v>
      </c>
      <c r="E994" s="3" t="s">
        <v>5087</v>
      </c>
      <c r="F994" s="3" t="s">
        <v>5088</v>
      </c>
      <c r="G994" s="3">
        <v>2022</v>
      </c>
      <c r="H994" s="3">
        <v>2021</v>
      </c>
      <c r="I994" s="4">
        <v>26441</v>
      </c>
      <c r="J994" s="3" t="s">
        <v>203</v>
      </c>
      <c r="K994" s="4">
        <v>0</v>
      </c>
      <c r="L994" s="4">
        <v>17191</v>
      </c>
      <c r="M994" s="3" t="s">
        <v>203</v>
      </c>
      <c r="N994" s="4">
        <v>0</v>
      </c>
      <c r="O994" s="4">
        <v>17184</v>
      </c>
      <c r="P994" s="3" t="s">
        <v>203</v>
      </c>
      <c r="Q994" s="4">
        <v>0.01</v>
      </c>
      <c r="R994" s="3">
        <v>-87.673946084760502</v>
      </c>
      <c r="S994" s="3">
        <v>41.883458365022399</v>
      </c>
      <c r="T994" s="3" t="s">
        <v>5089</v>
      </c>
      <c r="U994" s="3" t="s">
        <v>33</v>
      </c>
      <c r="V994" s="3" t="s">
        <v>69</v>
      </c>
      <c r="W994" s="3" t="s">
        <v>46</v>
      </c>
      <c r="X994" s="3" t="s">
        <v>47</v>
      </c>
      <c r="Y994" s="3" t="s">
        <v>70</v>
      </c>
      <c r="Z994" s="3" t="s">
        <v>37</v>
      </c>
      <c r="AA994" s="8">
        <f>Table1[[#This Row],[2022 AV (BOR final)]]-Table1[[#This Row],[2021 AV (BOR final)]]</f>
        <v>-9250</v>
      </c>
      <c r="AB994" s="8">
        <f>Table1[[#This Row],[2023 AV (BOR final)]]-Table1[[#This Row],[2022 AV (BOR final)]]</f>
        <v>-7</v>
      </c>
      <c r="AC994" s="8">
        <f>Table1[[#This Row],[2022 Tax Bill]]-Table1[[#This Row],[2021 Tax Bill]]</f>
        <v>0</v>
      </c>
      <c r="AD994" s="3">
        <f>COUNTIF(D:D,Table1[[#This Row],[Project Name]])</f>
        <v>1</v>
      </c>
      <c r="AE994" s="2">
        <f>IF(Table1[[#This Row],[Year Accepted]]=2022,Table1[[#This Row],[2021 AV (BOR final)]],Table1[[#This Row],[2022 AV (BOR final)]])</f>
        <v>26441</v>
      </c>
      <c r="AF994" s="2">
        <f>IF(Table1[[#This Row],[Year Accepted]]=2022,Table1[[#This Row],[2022 AV (BOR final)]],Table1[[#This Row],[2023 AV (BOR final)]])</f>
        <v>17191</v>
      </c>
      <c r="AG994" s="2">
        <f>IF(Table1[[#This Row],[Year Accepted]]=2022,Table1[[#This Row],[2021 Tax Bill]],Table1[[#This Row],[2022 Tax Bill]])</f>
        <v>0</v>
      </c>
      <c r="AH994" s="2">
        <f>IF(Table1[[#This Row],[Year Accepted]]=2022,Table1[[#This Row],[2022 Tax Bill]],Table1[[#This Row],[2023 Tax Bill]])</f>
        <v>0</v>
      </c>
    </row>
    <row r="995" spans="1:34" x14ac:dyDescent="0.25">
      <c r="A995" s="3" t="s">
        <v>25</v>
      </c>
      <c r="B995" s="3" t="s">
        <v>26</v>
      </c>
      <c r="C995" s="3" t="s">
        <v>39</v>
      </c>
      <c r="D995" s="3" t="s">
        <v>3407</v>
      </c>
      <c r="E995" s="3" t="s">
        <v>3408</v>
      </c>
      <c r="F995" s="3" t="s">
        <v>3409</v>
      </c>
      <c r="G995" s="3">
        <v>2022</v>
      </c>
      <c r="H995" s="3">
        <v>2021</v>
      </c>
      <c r="I995" s="4">
        <v>49386</v>
      </c>
      <c r="J995" s="3" t="s">
        <v>203</v>
      </c>
      <c r="K995" s="4">
        <v>4981.8</v>
      </c>
      <c r="L995" s="4">
        <v>32101</v>
      </c>
      <c r="M995" s="3" t="s">
        <v>203</v>
      </c>
      <c r="N995" s="4">
        <v>3312.55</v>
      </c>
      <c r="O995" s="4">
        <v>32101</v>
      </c>
      <c r="P995" s="3" t="s">
        <v>203</v>
      </c>
      <c r="Q995" s="4">
        <v>3398.07</v>
      </c>
      <c r="R995" s="3">
        <v>-87.673052903140103</v>
      </c>
      <c r="S995" s="3">
        <v>41.883468915366301</v>
      </c>
      <c r="T995" s="3" t="s">
        <v>3410</v>
      </c>
      <c r="U995" s="3" t="s">
        <v>33</v>
      </c>
      <c r="V995" s="3" t="s">
        <v>69</v>
      </c>
      <c r="W995" s="3" t="s">
        <v>46</v>
      </c>
      <c r="X995" s="3" t="s">
        <v>47</v>
      </c>
      <c r="Y995" s="3" t="s">
        <v>70</v>
      </c>
      <c r="Z995" s="3" t="s">
        <v>37</v>
      </c>
      <c r="AA995" s="8">
        <f>Table1[[#This Row],[2022 AV (BOR final)]]-Table1[[#This Row],[2021 AV (BOR final)]]</f>
        <v>-17285</v>
      </c>
      <c r="AB995" s="8">
        <f>Table1[[#This Row],[2023 AV (BOR final)]]-Table1[[#This Row],[2022 AV (BOR final)]]</f>
        <v>0</v>
      </c>
      <c r="AC995" s="8">
        <f>Table1[[#This Row],[2022 Tax Bill]]-Table1[[#This Row],[2021 Tax Bill]]</f>
        <v>-1669.25</v>
      </c>
      <c r="AD995" s="3">
        <f>COUNTIF(D:D,Table1[[#This Row],[Project Name]])</f>
        <v>1</v>
      </c>
      <c r="AE995" s="2">
        <f>IF(Table1[[#This Row],[Year Accepted]]=2022,Table1[[#This Row],[2021 AV (BOR final)]],Table1[[#This Row],[2022 AV (BOR final)]])</f>
        <v>49386</v>
      </c>
      <c r="AF995" s="2">
        <f>IF(Table1[[#This Row],[Year Accepted]]=2022,Table1[[#This Row],[2022 AV (BOR final)]],Table1[[#This Row],[2023 AV (BOR final)]])</f>
        <v>32101</v>
      </c>
      <c r="AG995" s="2">
        <f>IF(Table1[[#This Row],[Year Accepted]]=2022,Table1[[#This Row],[2021 Tax Bill]],Table1[[#This Row],[2022 Tax Bill]])</f>
        <v>4981.8</v>
      </c>
      <c r="AH995" s="2">
        <f>IF(Table1[[#This Row],[Year Accepted]]=2022,Table1[[#This Row],[2022 Tax Bill]],Table1[[#This Row],[2023 Tax Bill]])</f>
        <v>3312.55</v>
      </c>
    </row>
    <row r="996" spans="1:34" x14ac:dyDescent="0.25">
      <c r="A996" s="3" t="s">
        <v>25</v>
      </c>
      <c r="B996" s="3" t="s">
        <v>26</v>
      </c>
      <c r="C996" s="3" t="s">
        <v>39</v>
      </c>
      <c r="D996" s="3" t="s">
        <v>4818</v>
      </c>
      <c r="E996" s="3" t="s">
        <v>4819</v>
      </c>
      <c r="F996" s="3" t="s">
        <v>4820</v>
      </c>
      <c r="G996" s="3">
        <v>2022</v>
      </c>
      <c r="H996" s="3">
        <v>2021</v>
      </c>
      <c r="I996" s="4">
        <v>25550</v>
      </c>
      <c r="J996" s="3" t="s">
        <v>203</v>
      </c>
      <c r="K996" s="4">
        <v>1752.59</v>
      </c>
      <c r="L996" s="4">
        <v>16608</v>
      </c>
      <c r="M996" s="3" t="s">
        <v>203</v>
      </c>
      <c r="N996" s="4">
        <v>1165.4100000000001</v>
      </c>
      <c r="O996" s="4">
        <v>20168</v>
      </c>
      <c r="P996" s="3" t="s">
        <v>203</v>
      </c>
      <c r="Q996" s="4">
        <v>1451.75</v>
      </c>
      <c r="R996" s="3">
        <v>-87.672134025814003</v>
      </c>
      <c r="S996" s="3">
        <v>41.883489314756801</v>
      </c>
      <c r="T996" s="3" t="s">
        <v>4821</v>
      </c>
      <c r="U996" s="3" t="s">
        <v>33</v>
      </c>
      <c r="V996" s="3" t="s">
        <v>69</v>
      </c>
      <c r="W996" s="3" t="s">
        <v>46</v>
      </c>
      <c r="X996" s="3" t="s">
        <v>47</v>
      </c>
      <c r="Y996" s="3" t="s">
        <v>70</v>
      </c>
      <c r="Z996" s="3" t="s">
        <v>37</v>
      </c>
      <c r="AA996" s="8">
        <f>Table1[[#This Row],[2022 AV (BOR final)]]-Table1[[#This Row],[2021 AV (BOR final)]]</f>
        <v>-8942</v>
      </c>
      <c r="AB996" s="8">
        <f>Table1[[#This Row],[2023 AV (BOR final)]]-Table1[[#This Row],[2022 AV (BOR final)]]</f>
        <v>3560</v>
      </c>
      <c r="AC996" s="8">
        <f>Table1[[#This Row],[2022 Tax Bill]]-Table1[[#This Row],[2021 Tax Bill]]</f>
        <v>-587.17999999999984</v>
      </c>
      <c r="AD996" s="3">
        <f>COUNTIF(D:D,Table1[[#This Row],[Project Name]])</f>
        <v>1</v>
      </c>
      <c r="AE996" s="2">
        <f>IF(Table1[[#This Row],[Year Accepted]]=2022,Table1[[#This Row],[2021 AV (BOR final)]],Table1[[#This Row],[2022 AV (BOR final)]])</f>
        <v>25550</v>
      </c>
      <c r="AF996" s="2">
        <f>IF(Table1[[#This Row],[Year Accepted]]=2022,Table1[[#This Row],[2022 AV (BOR final)]],Table1[[#This Row],[2023 AV (BOR final)]])</f>
        <v>16608</v>
      </c>
      <c r="AG996" s="2">
        <f>IF(Table1[[#This Row],[Year Accepted]]=2022,Table1[[#This Row],[2021 Tax Bill]],Table1[[#This Row],[2022 Tax Bill]])</f>
        <v>1752.59</v>
      </c>
      <c r="AH996" s="2">
        <f>IF(Table1[[#This Row],[Year Accepted]]=2022,Table1[[#This Row],[2022 Tax Bill]],Table1[[#This Row],[2023 Tax Bill]])</f>
        <v>1165.4100000000001</v>
      </c>
    </row>
    <row r="997" spans="1:34" x14ac:dyDescent="0.25">
      <c r="A997" s="3" t="s">
        <v>25</v>
      </c>
      <c r="B997" s="3" t="s">
        <v>26</v>
      </c>
      <c r="C997" s="3" t="s">
        <v>39</v>
      </c>
      <c r="D997" s="3" t="s">
        <v>3680</v>
      </c>
      <c r="E997" s="3" t="s">
        <v>3681</v>
      </c>
      <c r="F997" s="3" t="s">
        <v>3682</v>
      </c>
      <c r="G997" s="3">
        <v>2022</v>
      </c>
      <c r="H997" s="3">
        <v>2021</v>
      </c>
      <c r="I997" s="4">
        <v>74075</v>
      </c>
      <c r="J997" s="3" t="s">
        <v>67</v>
      </c>
      <c r="K997" s="4">
        <v>6127.33</v>
      </c>
      <c r="L997" s="4">
        <v>48148</v>
      </c>
      <c r="M997" s="3" t="s">
        <v>67</v>
      </c>
      <c r="N997" s="4">
        <v>4074.16</v>
      </c>
      <c r="O997" s="4">
        <v>48148</v>
      </c>
      <c r="P997" s="3" t="s">
        <v>67</v>
      </c>
      <c r="Q997" s="4">
        <v>4179.3999999999996</v>
      </c>
      <c r="R997" s="3">
        <v>-87.671472879912301</v>
      </c>
      <c r="S997" s="3">
        <v>41.883705247500799</v>
      </c>
      <c r="T997" s="3" t="s">
        <v>3683</v>
      </c>
      <c r="U997" s="3" t="s">
        <v>33</v>
      </c>
      <c r="V997" s="3" t="s">
        <v>69</v>
      </c>
      <c r="W997" s="3" t="s">
        <v>46</v>
      </c>
      <c r="X997" s="3" t="s">
        <v>47</v>
      </c>
      <c r="Y997" s="3" t="s">
        <v>70</v>
      </c>
      <c r="Z997" s="3" t="s">
        <v>37</v>
      </c>
      <c r="AA997" s="8">
        <f>Table1[[#This Row],[2022 AV (BOR final)]]-Table1[[#This Row],[2021 AV (BOR final)]]</f>
        <v>-25927</v>
      </c>
      <c r="AB997" s="8">
        <f>Table1[[#This Row],[2023 AV (BOR final)]]-Table1[[#This Row],[2022 AV (BOR final)]]</f>
        <v>0</v>
      </c>
      <c r="AC997" s="8">
        <f>Table1[[#This Row],[2022 Tax Bill]]-Table1[[#This Row],[2021 Tax Bill]]</f>
        <v>-2053.17</v>
      </c>
      <c r="AD997" s="3">
        <f>COUNTIF(D:D,Table1[[#This Row],[Project Name]])</f>
        <v>1</v>
      </c>
      <c r="AE997" s="2">
        <f>IF(Table1[[#This Row],[Year Accepted]]=2022,Table1[[#This Row],[2021 AV (BOR final)]],Table1[[#This Row],[2022 AV (BOR final)]])</f>
        <v>74075</v>
      </c>
      <c r="AF997" s="2">
        <f>IF(Table1[[#This Row],[Year Accepted]]=2022,Table1[[#This Row],[2022 AV (BOR final)]],Table1[[#This Row],[2023 AV (BOR final)]])</f>
        <v>48148</v>
      </c>
      <c r="AG997" s="2">
        <f>IF(Table1[[#This Row],[Year Accepted]]=2022,Table1[[#This Row],[2021 Tax Bill]],Table1[[#This Row],[2022 Tax Bill]])</f>
        <v>6127.33</v>
      </c>
      <c r="AH997" s="2">
        <f>IF(Table1[[#This Row],[Year Accepted]]=2022,Table1[[#This Row],[2022 Tax Bill]],Table1[[#This Row],[2023 Tax Bill]])</f>
        <v>4074.16</v>
      </c>
    </row>
    <row r="998" spans="1:34" x14ac:dyDescent="0.25">
      <c r="A998" s="3" t="s">
        <v>25</v>
      </c>
      <c r="B998" s="3" t="s">
        <v>26</v>
      </c>
      <c r="C998" s="3" t="s">
        <v>39</v>
      </c>
      <c r="D998" s="3" t="s">
        <v>2949</v>
      </c>
      <c r="E998" s="3" t="s">
        <v>2950</v>
      </c>
      <c r="F998" s="3" t="s">
        <v>2951</v>
      </c>
      <c r="G998" s="3">
        <v>2022</v>
      </c>
      <c r="H998" s="3">
        <v>2021</v>
      </c>
      <c r="I998" s="4">
        <v>34076</v>
      </c>
      <c r="J998" s="3" t="s">
        <v>67</v>
      </c>
      <c r="K998" s="4">
        <v>2887.45</v>
      </c>
      <c r="L998" s="4">
        <v>22133</v>
      </c>
      <c r="M998" s="3" t="s">
        <v>67</v>
      </c>
      <c r="N998" s="4">
        <v>1918.51</v>
      </c>
      <c r="O998" s="4">
        <v>22133</v>
      </c>
      <c r="P998" s="3" t="s">
        <v>67</v>
      </c>
      <c r="Q998" s="4">
        <v>1968.07</v>
      </c>
      <c r="R998" s="3">
        <v>-87.670952390718398</v>
      </c>
      <c r="S998" s="3">
        <v>41.8844589150169</v>
      </c>
      <c r="T998" s="3" t="s">
        <v>2952</v>
      </c>
      <c r="U998" s="3" t="s">
        <v>33</v>
      </c>
      <c r="V998" s="3" t="s">
        <v>69</v>
      </c>
      <c r="W998" s="3" t="s">
        <v>46</v>
      </c>
      <c r="X998" s="3" t="s">
        <v>47</v>
      </c>
      <c r="Y998" s="3" t="s">
        <v>70</v>
      </c>
      <c r="Z998" s="3" t="s">
        <v>37</v>
      </c>
      <c r="AA998" s="8">
        <f>Table1[[#This Row],[2022 AV (BOR final)]]-Table1[[#This Row],[2021 AV (BOR final)]]</f>
        <v>-11943</v>
      </c>
      <c r="AB998" s="8">
        <f>Table1[[#This Row],[2023 AV (BOR final)]]-Table1[[#This Row],[2022 AV (BOR final)]]</f>
        <v>0</v>
      </c>
      <c r="AC998" s="8">
        <f>Table1[[#This Row],[2022 Tax Bill]]-Table1[[#This Row],[2021 Tax Bill]]</f>
        <v>-968.93999999999983</v>
      </c>
      <c r="AD998" s="3">
        <f>COUNTIF(D:D,Table1[[#This Row],[Project Name]])</f>
        <v>1</v>
      </c>
      <c r="AE998" s="2">
        <f>IF(Table1[[#This Row],[Year Accepted]]=2022,Table1[[#This Row],[2021 AV (BOR final)]],Table1[[#This Row],[2022 AV (BOR final)]])</f>
        <v>34076</v>
      </c>
      <c r="AF998" s="2">
        <f>IF(Table1[[#This Row],[Year Accepted]]=2022,Table1[[#This Row],[2022 AV (BOR final)]],Table1[[#This Row],[2023 AV (BOR final)]])</f>
        <v>22133</v>
      </c>
      <c r="AG998" s="2">
        <f>IF(Table1[[#This Row],[Year Accepted]]=2022,Table1[[#This Row],[2021 Tax Bill]],Table1[[#This Row],[2022 Tax Bill]])</f>
        <v>2887.45</v>
      </c>
      <c r="AH998" s="2">
        <f>IF(Table1[[#This Row],[Year Accepted]]=2022,Table1[[#This Row],[2022 Tax Bill]],Table1[[#This Row],[2023 Tax Bill]])</f>
        <v>1918.51</v>
      </c>
    </row>
    <row r="999" spans="1:34" x14ac:dyDescent="0.25">
      <c r="A999" s="3" t="s">
        <v>25</v>
      </c>
      <c r="B999" s="3" t="s">
        <v>26</v>
      </c>
      <c r="C999" s="3" t="s">
        <v>39</v>
      </c>
      <c r="D999" s="3" t="s">
        <v>1063</v>
      </c>
      <c r="E999" s="3" t="s">
        <v>1064</v>
      </c>
      <c r="F999" s="3" t="s">
        <v>1065</v>
      </c>
      <c r="G999" s="3">
        <v>2022</v>
      </c>
      <c r="H999" s="3">
        <v>2021</v>
      </c>
      <c r="I999" s="4">
        <v>56948</v>
      </c>
      <c r="J999" s="3" t="s">
        <v>67</v>
      </c>
      <c r="K999" s="4">
        <v>4825.54</v>
      </c>
      <c r="L999" s="4">
        <v>36992</v>
      </c>
      <c r="M999" s="3" t="s">
        <v>67</v>
      </c>
      <c r="N999" s="4">
        <v>3206.51</v>
      </c>
      <c r="O999" s="4">
        <v>36992</v>
      </c>
      <c r="P999" s="3" t="s">
        <v>67</v>
      </c>
      <c r="Q999" s="4">
        <v>3289.33</v>
      </c>
      <c r="R999" s="3">
        <v>-87.670967570121107</v>
      </c>
      <c r="S999" s="3">
        <v>41.884853559371201</v>
      </c>
      <c r="T999" s="3" t="s">
        <v>1066</v>
      </c>
      <c r="U999" s="3" t="s">
        <v>33</v>
      </c>
      <c r="V999" s="3" t="s">
        <v>69</v>
      </c>
      <c r="W999" s="3" t="s">
        <v>46</v>
      </c>
      <c r="X999" s="3" t="s">
        <v>47</v>
      </c>
      <c r="Y999" s="3" t="s">
        <v>70</v>
      </c>
      <c r="Z999" s="3" t="s">
        <v>37</v>
      </c>
      <c r="AA999" s="8">
        <f>Table1[[#This Row],[2022 AV (BOR final)]]-Table1[[#This Row],[2021 AV (BOR final)]]</f>
        <v>-19956</v>
      </c>
      <c r="AB999" s="8">
        <f>Table1[[#This Row],[2023 AV (BOR final)]]-Table1[[#This Row],[2022 AV (BOR final)]]</f>
        <v>0</v>
      </c>
      <c r="AC999" s="8">
        <f>Table1[[#This Row],[2022 Tax Bill]]-Table1[[#This Row],[2021 Tax Bill]]</f>
        <v>-1619.0299999999997</v>
      </c>
      <c r="AD999" s="3">
        <f>COUNTIF(D:D,Table1[[#This Row],[Project Name]])</f>
        <v>1</v>
      </c>
      <c r="AE999" s="2">
        <f>IF(Table1[[#This Row],[Year Accepted]]=2022,Table1[[#This Row],[2021 AV (BOR final)]],Table1[[#This Row],[2022 AV (BOR final)]])</f>
        <v>56948</v>
      </c>
      <c r="AF999" s="2">
        <f>IF(Table1[[#This Row],[Year Accepted]]=2022,Table1[[#This Row],[2022 AV (BOR final)]],Table1[[#This Row],[2023 AV (BOR final)]])</f>
        <v>36992</v>
      </c>
      <c r="AG999" s="2">
        <f>IF(Table1[[#This Row],[Year Accepted]]=2022,Table1[[#This Row],[2021 Tax Bill]],Table1[[#This Row],[2022 Tax Bill]])</f>
        <v>4825.54</v>
      </c>
      <c r="AH999" s="2">
        <f>IF(Table1[[#This Row],[Year Accepted]]=2022,Table1[[#This Row],[2022 Tax Bill]],Table1[[#This Row],[2023 Tax Bill]])</f>
        <v>3206.51</v>
      </c>
    </row>
    <row r="1000" spans="1:34" x14ac:dyDescent="0.25">
      <c r="A1000" s="3" t="s">
        <v>25</v>
      </c>
      <c r="B1000" s="3" t="s">
        <v>26</v>
      </c>
      <c r="C1000" s="3" t="s">
        <v>39</v>
      </c>
      <c r="D1000" s="3" t="s">
        <v>1579</v>
      </c>
      <c r="E1000" s="3" t="s">
        <v>1580</v>
      </c>
      <c r="F1000" s="3" t="s">
        <v>1581</v>
      </c>
      <c r="G1000" s="3">
        <v>2022</v>
      </c>
      <c r="H1000" s="3">
        <v>2021</v>
      </c>
      <c r="I1000" s="4">
        <v>43141</v>
      </c>
      <c r="J1000" s="3" t="s">
        <v>67</v>
      </c>
      <c r="K1000" s="4">
        <v>2524.0700000000002</v>
      </c>
      <c r="L1000" s="4">
        <v>28041</v>
      </c>
      <c r="M1000" s="3" t="s">
        <v>67</v>
      </c>
      <c r="N1000" s="4">
        <v>1678.27</v>
      </c>
      <c r="O1000" s="4">
        <v>28041</v>
      </c>
      <c r="P1000" s="3" t="s">
        <v>67</v>
      </c>
      <c r="Q1000" s="4">
        <v>1721.64</v>
      </c>
      <c r="R1000" s="3">
        <v>-87.671488040457106</v>
      </c>
      <c r="S1000" s="3">
        <v>41.884790068517802</v>
      </c>
      <c r="T1000" s="3" t="s">
        <v>1582</v>
      </c>
      <c r="U1000" s="3" t="s">
        <v>33</v>
      </c>
      <c r="V1000" s="3" t="s">
        <v>69</v>
      </c>
      <c r="W1000" s="3" t="s">
        <v>46</v>
      </c>
      <c r="X1000" s="3" t="s">
        <v>47</v>
      </c>
      <c r="Y1000" s="3" t="s">
        <v>70</v>
      </c>
      <c r="Z1000" s="3" t="s">
        <v>37</v>
      </c>
      <c r="AA1000" s="8">
        <f>Table1[[#This Row],[2022 AV (BOR final)]]-Table1[[#This Row],[2021 AV (BOR final)]]</f>
        <v>-15100</v>
      </c>
      <c r="AB1000" s="8">
        <f>Table1[[#This Row],[2023 AV (BOR final)]]-Table1[[#This Row],[2022 AV (BOR final)]]</f>
        <v>0</v>
      </c>
      <c r="AC1000" s="8">
        <f>Table1[[#This Row],[2022 Tax Bill]]-Table1[[#This Row],[2021 Tax Bill]]</f>
        <v>-845.80000000000018</v>
      </c>
      <c r="AD1000" s="3">
        <f>COUNTIF(D:D,Table1[[#This Row],[Project Name]])</f>
        <v>1</v>
      </c>
      <c r="AE1000" s="2">
        <f>IF(Table1[[#This Row],[Year Accepted]]=2022,Table1[[#This Row],[2021 AV (BOR final)]],Table1[[#This Row],[2022 AV (BOR final)]])</f>
        <v>43141</v>
      </c>
      <c r="AF1000" s="2">
        <f>IF(Table1[[#This Row],[Year Accepted]]=2022,Table1[[#This Row],[2022 AV (BOR final)]],Table1[[#This Row],[2023 AV (BOR final)]])</f>
        <v>28041</v>
      </c>
      <c r="AG1000" s="2">
        <f>IF(Table1[[#This Row],[Year Accepted]]=2022,Table1[[#This Row],[2021 Tax Bill]],Table1[[#This Row],[2022 Tax Bill]])</f>
        <v>2524.0700000000002</v>
      </c>
      <c r="AH1000" s="2">
        <f>IF(Table1[[#This Row],[Year Accepted]]=2022,Table1[[#This Row],[2022 Tax Bill]],Table1[[#This Row],[2023 Tax Bill]])</f>
        <v>1678.27</v>
      </c>
    </row>
    <row r="1001" spans="1:34" x14ac:dyDescent="0.25">
      <c r="A1001" s="3" t="s">
        <v>25</v>
      </c>
      <c r="B1001" s="3" t="s">
        <v>26</v>
      </c>
      <c r="C1001" s="3" t="s">
        <v>39</v>
      </c>
      <c r="D1001" s="3" t="s">
        <v>1096</v>
      </c>
      <c r="E1001" s="3" t="s">
        <v>1168</v>
      </c>
      <c r="F1001" s="3" t="s">
        <v>1169</v>
      </c>
      <c r="G1001" s="3">
        <v>2022</v>
      </c>
      <c r="H1001" s="3">
        <v>2021</v>
      </c>
      <c r="I1001" s="4">
        <v>19962</v>
      </c>
      <c r="J1001" s="3" t="s">
        <v>247</v>
      </c>
      <c r="K1001" s="4">
        <v>4027.37</v>
      </c>
      <c r="L1001" s="4">
        <v>12977</v>
      </c>
      <c r="M1001" s="3" t="s">
        <v>247</v>
      </c>
      <c r="N1001" s="4">
        <v>2678.26</v>
      </c>
      <c r="O1001" s="4">
        <v>12977</v>
      </c>
      <c r="P1001" s="3" t="s">
        <v>247</v>
      </c>
      <c r="Q1001" s="4">
        <v>2747.45</v>
      </c>
      <c r="R1001" s="3">
        <v>-87.669172969098199</v>
      </c>
      <c r="S1001" s="3">
        <v>41.883001279621098</v>
      </c>
      <c r="T1001" s="3" t="s">
        <v>1170</v>
      </c>
      <c r="U1001" s="3" t="s">
        <v>33</v>
      </c>
      <c r="V1001" s="3" t="s">
        <v>69</v>
      </c>
      <c r="W1001" s="3" t="s">
        <v>46</v>
      </c>
      <c r="X1001" s="3" t="s">
        <v>47</v>
      </c>
      <c r="Y1001" s="3" t="s">
        <v>70</v>
      </c>
      <c r="Z1001" s="3" t="s">
        <v>37</v>
      </c>
      <c r="AA1001" s="8">
        <f>Table1[[#This Row],[2022 AV (BOR final)]]-Table1[[#This Row],[2021 AV (BOR final)]]</f>
        <v>-6985</v>
      </c>
      <c r="AB1001" s="8">
        <f>Table1[[#This Row],[2023 AV (BOR final)]]-Table1[[#This Row],[2022 AV (BOR final)]]</f>
        <v>0</v>
      </c>
      <c r="AC1001" s="8">
        <f>Table1[[#This Row],[2022 Tax Bill]]-Table1[[#This Row],[2021 Tax Bill]]</f>
        <v>-1349.1099999999997</v>
      </c>
      <c r="AD1001" s="3">
        <f>COUNTIF(D:D,Table1[[#This Row],[Project Name]])</f>
        <v>10</v>
      </c>
      <c r="AE1001" s="2">
        <f>IF(Table1[[#This Row],[Year Accepted]]=2022,Table1[[#This Row],[2021 AV (BOR final)]],Table1[[#This Row],[2022 AV (BOR final)]])</f>
        <v>19962</v>
      </c>
      <c r="AF1001" s="2">
        <f>IF(Table1[[#This Row],[Year Accepted]]=2022,Table1[[#This Row],[2022 AV (BOR final)]],Table1[[#This Row],[2023 AV (BOR final)]])</f>
        <v>12977</v>
      </c>
      <c r="AG1001" s="2">
        <f>IF(Table1[[#This Row],[Year Accepted]]=2022,Table1[[#This Row],[2021 Tax Bill]],Table1[[#This Row],[2022 Tax Bill]])</f>
        <v>4027.37</v>
      </c>
      <c r="AH1001" s="2">
        <f>IF(Table1[[#This Row],[Year Accepted]]=2022,Table1[[#This Row],[2022 Tax Bill]],Table1[[#This Row],[2023 Tax Bill]])</f>
        <v>2678.26</v>
      </c>
    </row>
    <row r="1002" spans="1:34" x14ac:dyDescent="0.25">
      <c r="A1002" s="3" t="s">
        <v>25</v>
      </c>
      <c r="B1002" s="3" t="s">
        <v>26</v>
      </c>
      <c r="C1002" s="3" t="s">
        <v>39</v>
      </c>
      <c r="D1002" s="3" t="s">
        <v>1096</v>
      </c>
      <c r="E1002" s="3" t="s">
        <v>1844</v>
      </c>
      <c r="F1002" s="3" t="s">
        <v>1845</v>
      </c>
      <c r="G1002" s="3">
        <v>2022</v>
      </c>
      <c r="H1002" s="3">
        <v>2021</v>
      </c>
      <c r="I1002" s="4">
        <v>19994</v>
      </c>
      <c r="J1002" s="3" t="s">
        <v>247</v>
      </c>
      <c r="K1002" s="4">
        <v>4033.82</v>
      </c>
      <c r="L1002" s="4">
        <v>12998</v>
      </c>
      <c r="M1002" s="3" t="s">
        <v>247</v>
      </c>
      <c r="N1002" s="4">
        <v>2682.56</v>
      </c>
      <c r="O1002" s="4">
        <v>12998</v>
      </c>
      <c r="P1002" s="3" t="s">
        <v>247</v>
      </c>
      <c r="Q1002" s="4">
        <v>2751.87</v>
      </c>
      <c r="R1002" s="3">
        <v>-87.669063166976599</v>
      </c>
      <c r="S1002" s="3">
        <v>41.883002972054797</v>
      </c>
      <c r="T1002" s="3" t="s">
        <v>1846</v>
      </c>
      <c r="U1002" s="3" t="s">
        <v>33</v>
      </c>
      <c r="V1002" s="3" t="s">
        <v>69</v>
      </c>
      <c r="W1002" s="3" t="s">
        <v>46</v>
      </c>
      <c r="X1002" s="3" t="s">
        <v>47</v>
      </c>
      <c r="Y1002" s="3" t="s">
        <v>70</v>
      </c>
      <c r="Z1002" s="3" t="s">
        <v>37</v>
      </c>
      <c r="AA1002" s="8">
        <f>Table1[[#This Row],[2022 AV (BOR final)]]-Table1[[#This Row],[2021 AV (BOR final)]]</f>
        <v>-6996</v>
      </c>
      <c r="AB1002" s="8">
        <f>Table1[[#This Row],[2023 AV (BOR final)]]-Table1[[#This Row],[2022 AV (BOR final)]]</f>
        <v>0</v>
      </c>
      <c r="AC1002" s="8">
        <f>Table1[[#This Row],[2022 Tax Bill]]-Table1[[#This Row],[2021 Tax Bill]]</f>
        <v>-1351.2600000000002</v>
      </c>
      <c r="AD1002" s="3">
        <f>COUNTIF(D:D,Table1[[#This Row],[Project Name]])</f>
        <v>10</v>
      </c>
      <c r="AE1002" s="2">
        <f>IF(Table1[[#This Row],[Year Accepted]]=2022,Table1[[#This Row],[2021 AV (BOR final)]],Table1[[#This Row],[2022 AV (BOR final)]])</f>
        <v>19994</v>
      </c>
      <c r="AF1002" s="2">
        <f>IF(Table1[[#This Row],[Year Accepted]]=2022,Table1[[#This Row],[2022 AV (BOR final)]],Table1[[#This Row],[2023 AV (BOR final)]])</f>
        <v>12998</v>
      </c>
      <c r="AG1002" s="2">
        <f>IF(Table1[[#This Row],[Year Accepted]]=2022,Table1[[#This Row],[2021 Tax Bill]],Table1[[#This Row],[2022 Tax Bill]])</f>
        <v>4033.82</v>
      </c>
      <c r="AH1002" s="2">
        <f>IF(Table1[[#This Row],[Year Accepted]]=2022,Table1[[#This Row],[2022 Tax Bill]],Table1[[#This Row],[2023 Tax Bill]])</f>
        <v>2682.56</v>
      </c>
    </row>
    <row r="1003" spans="1:34" x14ac:dyDescent="0.25">
      <c r="A1003" s="3" t="s">
        <v>25</v>
      </c>
      <c r="B1003" s="3" t="s">
        <v>26</v>
      </c>
      <c r="C1003" s="3" t="s">
        <v>39</v>
      </c>
      <c r="D1003" s="3" t="s">
        <v>1096</v>
      </c>
      <c r="E1003" s="3" t="s">
        <v>1649</v>
      </c>
      <c r="F1003" s="3" t="s">
        <v>1650</v>
      </c>
      <c r="G1003" s="3">
        <v>2022</v>
      </c>
      <c r="H1003" s="3">
        <v>2021</v>
      </c>
      <c r="I1003" s="4">
        <v>18671</v>
      </c>
      <c r="J1003" s="3" t="s">
        <v>247</v>
      </c>
      <c r="K1003" s="4">
        <v>3766.87</v>
      </c>
      <c r="L1003" s="4">
        <v>12138</v>
      </c>
      <c r="M1003" s="3" t="s">
        <v>247</v>
      </c>
      <c r="N1003" s="4">
        <v>2505.1</v>
      </c>
      <c r="O1003" s="4">
        <v>12138</v>
      </c>
      <c r="P1003" s="3" t="s">
        <v>247</v>
      </c>
      <c r="Q1003" s="4">
        <v>2569.8000000000002</v>
      </c>
      <c r="R1003" s="3">
        <v>-87.668971419247697</v>
      </c>
      <c r="S1003" s="3">
        <v>41.883004416814202</v>
      </c>
      <c r="T1003" s="3" t="s">
        <v>1651</v>
      </c>
      <c r="U1003" s="3" t="s">
        <v>33</v>
      </c>
      <c r="V1003" s="3" t="s">
        <v>69</v>
      </c>
      <c r="W1003" s="3" t="s">
        <v>46</v>
      </c>
      <c r="X1003" s="3" t="s">
        <v>47</v>
      </c>
      <c r="Y1003" s="3" t="s">
        <v>70</v>
      </c>
      <c r="Z1003" s="3" t="s">
        <v>37</v>
      </c>
      <c r="AA1003" s="8">
        <f>Table1[[#This Row],[2022 AV (BOR final)]]-Table1[[#This Row],[2021 AV (BOR final)]]</f>
        <v>-6533</v>
      </c>
      <c r="AB1003" s="8">
        <f>Table1[[#This Row],[2023 AV (BOR final)]]-Table1[[#This Row],[2022 AV (BOR final)]]</f>
        <v>0</v>
      </c>
      <c r="AC1003" s="8">
        <f>Table1[[#This Row],[2022 Tax Bill]]-Table1[[#This Row],[2021 Tax Bill]]</f>
        <v>-1261.77</v>
      </c>
      <c r="AD1003" s="3">
        <f>COUNTIF(D:D,Table1[[#This Row],[Project Name]])</f>
        <v>10</v>
      </c>
      <c r="AE1003" s="2">
        <f>IF(Table1[[#This Row],[Year Accepted]]=2022,Table1[[#This Row],[2021 AV (BOR final)]],Table1[[#This Row],[2022 AV (BOR final)]])</f>
        <v>18671</v>
      </c>
      <c r="AF1003" s="2">
        <f>IF(Table1[[#This Row],[Year Accepted]]=2022,Table1[[#This Row],[2022 AV (BOR final)]],Table1[[#This Row],[2023 AV (BOR final)]])</f>
        <v>12138</v>
      </c>
      <c r="AG1003" s="2">
        <f>IF(Table1[[#This Row],[Year Accepted]]=2022,Table1[[#This Row],[2021 Tax Bill]],Table1[[#This Row],[2022 Tax Bill]])</f>
        <v>3766.87</v>
      </c>
      <c r="AH1003" s="2">
        <f>IF(Table1[[#This Row],[Year Accepted]]=2022,Table1[[#This Row],[2022 Tax Bill]],Table1[[#This Row],[2023 Tax Bill]])</f>
        <v>2505.1</v>
      </c>
    </row>
    <row r="1004" spans="1:34" x14ac:dyDescent="0.25">
      <c r="A1004" s="3" t="s">
        <v>25</v>
      </c>
      <c r="B1004" s="3" t="s">
        <v>26</v>
      </c>
      <c r="C1004" s="3" t="s">
        <v>39</v>
      </c>
      <c r="D1004" s="3" t="s">
        <v>1096</v>
      </c>
      <c r="E1004" s="3" t="s">
        <v>3215</v>
      </c>
      <c r="F1004" s="3" t="s">
        <v>3216</v>
      </c>
      <c r="G1004" s="3">
        <v>2022</v>
      </c>
      <c r="H1004" s="3">
        <v>2021</v>
      </c>
      <c r="I1004" s="4">
        <v>18668</v>
      </c>
      <c r="J1004" s="3" t="s">
        <v>247</v>
      </c>
      <c r="K1004" s="4">
        <v>3766.27</v>
      </c>
      <c r="L1004" s="4">
        <v>12135</v>
      </c>
      <c r="M1004" s="3" t="s">
        <v>247</v>
      </c>
      <c r="N1004" s="4">
        <v>2504.46</v>
      </c>
      <c r="O1004" s="4">
        <v>12135</v>
      </c>
      <c r="P1004" s="3" t="s">
        <v>247</v>
      </c>
      <c r="Q1004" s="4">
        <v>2569.16</v>
      </c>
      <c r="R1004" s="3">
        <v>-87.668898220178406</v>
      </c>
      <c r="S1004" s="3">
        <v>41.8830055711136</v>
      </c>
      <c r="T1004" s="3" t="s">
        <v>3217</v>
      </c>
      <c r="U1004" s="3" t="s">
        <v>33</v>
      </c>
      <c r="V1004" s="3" t="s">
        <v>69</v>
      </c>
      <c r="W1004" s="3" t="s">
        <v>46</v>
      </c>
      <c r="X1004" s="3" t="s">
        <v>47</v>
      </c>
      <c r="Y1004" s="3" t="s">
        <v>70</v>
      </c>
      <c r="Z1004" s="3" t="s">
        <v>37</v>
      </c>
      <c r="AA1004" s="8">
        <f>Table1[[#This Row],[2022 AV (BOR final)]]-Table1[[#This Row],[2021 AV (BOR final)]]</f>
        <v>-6533</v>
      </c>
      <c r="AB1004" s="8">
        <f>Table1[[#This Row],[2023 AV (BOR final)]]-Table1[[#This Row],[2022 AV (BOR final)]]</f>
        <v>0</v>
      </c>
      <c r="AC1004" s="8">
        <f>Table1[[#This Row],[2022 Tax Bill]]-Table1[[#This Row],[2021 Tax Bill]]</f>
        <v>-1261.81</v>
      </c>
      <c r="AD1004" s="3">
        <f>COUNTIF(D:D,Table1[[#This Row],[Project Name]])</f>
        <v>10</v>
      </c>
      <c r="AE1004" s="2">
        <f>IF(Table1[[#This Row],[Year Accepted]]=2022,Table1[[#This Row],[2021 AV (BOR final)]],Table1[[#This Row],[2022 AV (BOR final)]])</f>
        <v>18668</v>
      </c>
      <c r="AF1004" s="2">
        <f>IF(Table1[[#This Row],[Year Accepted]]=2022,Table1[[#This Row],[2022 AV (BOR final)]],Table1[[#This Row],[2023 AV (BOR final)]])</f>
        <v>12135</v>
      </c>
      <c r="AG1004" s="2">
        <f>IF(Table1[[#This Row],[Year Accepted]]=2022,Table1[[#This Row],[2021 Tax Bill]],Table1[[#This Row],[2022 Tax Bill]])</f>
        <v>3766.27</v>
      </c>
      <c r="AH1004" s="2">
        <f>IF(Table1[[#This Row],[Year Accepted]]=2022,Table1[[#This Row],[2022 Tax Bill]],Table1[[#This Row],[2023 Tax Bill]])</f>
        <v>2504.46</v>
      </c>
    </row>
    <row r="1005" spans="1:34" x14ac:dyDescent="0.25">
      <c r="A1005" s="3" t="s">
        <v>25</v>
      </c>
      <c r="B1005" s="3" t="s">
        <v>26</v>
      </c>
      <c r="C1005" s="3" t="s">
        <v>39</v>
      </c>
      <c r="D1005" s="3" t="s">
        <v>1096</v>
      </c>
      <c r="E1005" s="3" t="s">
        <v>1464</v>
      </c>
      <c r="F1005" s="3" t="s">
        <v>1465</v>
      </c>
      <c r="G1005" s="3">
        <v>2022</v>
      </c>
      <c r="H1005" s="3">
        <v>2021</v>
      </c>
      <c r="I1005" s="4">
        <v>18668</v>
      </c>
      <c r="J1005" s="3" t="s">
        <v>247</v>
      </c>
      <c r="K1005" s="4">
        <v>3766.27</v>
      </c>
      <c r="L1005" s="4">
        <v>12135</v>
      </c>
      <c r="M1005" s="3" t="s">
        <v>247</v>
      </c>
      <c r="N1005" s="4">
        <v>2504.46</v>
      </c>
      <c r="O1005" s="4">
        <v>12135</v>
      </c>
      <c r="P1005" s="3" t="s">
        <v>247</v>
      </c>
      <c r="Q1005" s="4">
        <v>2569.16</v>
      </c>
      <c r="R1005" s="3">
        <v>-87.668825055663305</v>
      </c>
      <c r="S1005" s="3">
        <v>41.883006726222597</v>
      </c>
      <c r="T1005" s="3" t="s">
        <v>1466</v>
      </c>
      <c r="U1005" s="3" t="s">
        <v>33</v>
      </c>
      <c r="V1005" s="3" t="s">
        <v>69</v>
      </c>
      <c r="W1005" s="3" t="s">
        <v>46</v>
      </c>
      <c r="X1005" s="3" t="s">
        <v>47</v>
      </c>
      <c r="Y1005" s="3" t="s">
        <v>70</v>
      </c>
      <c r="Z1005" s="3" t="s">
        <v>37</v>
      </c>
      <c r="AA1005" s="8">
        <f>Table1[[#This Row],[2022 AV (BOR final)]]-Table1[[#This Row],[2021 AV (BOR final)]]</f>
        <v>-6533</v>
      </c>
      <c r="AB1005" s="8">
        <f>Table1[[#This Row],[2023 AV (BOR final)]]-Table1[[#This Row],[2022 AV (BOR final)]]</f>
        <v>0</v>
      </c>
      <c r="AC1005" s="8">
        <f>Table1[[#This Row],[2022 Tax Bill]]-Table1[[#This Row],[2021 Tax Bill]]</f>
        <v>-1261.81</v>
      </c>
      <c r="AD1005" s="3">
        <f>COUNTIF(D:D,Table1[[#This Row],[Project Name]])</f>
        <v>10</v>
      </c>
      <c r="AE1005" s="2">
        <f>IF(Table1[[#This Row],[Year Accepted]]=2022,Table1[[#This Row],[2021 AV (BOR final)]],Table1[[#This Row],[2022 AV (BOR final)]])</f>
        <v>18668</v>
      </c>
      <c r="AF1005" s="2">
        <f>IF(Table1[[#This Row],[Year Accepted]]=2022,Table1[[#This Row],[2022 AV (BOR final)]],Table1[[#This Row],[2023 AV (BOR final)]])</f>
        <v>12135</v>
      </c>
      <c r="AG1005" s="2">
        <f>IF(Table1[[#This Row],[Year Accepted]]=2022,Table1[[#This Row],[2021 Tax Bill]],Table1[[#This Row],[2022 Tax Bill]])</f>
        <v>3766.27</v>
      </c>
      <c r="AH1005" s="2">
        <f>IF(Table1[[#This Row],[Year Accepted]]=2022,Table1[[#This Row],[2022 Tax Bill]],Table1[[#This Row],[2023 Tax Bill]])</f>
        <v>2504.46</v>
      </c>
    </row>
    <row r="1006" spans="1:34" x14ac:dyDescent="0.25">
      <c r="A1006" s="3" t="s">
        <v>25</v>
      </c>
      <c r="B1006" s="3" t="s">
        <v>26</v>
      </c>
      <c r="C1006" s="3" t="s">
        <v>39</v>
      </c>
      <c r="D1006" s="3" t="s">
        <v>1096</v>
      </c>
      <c r="E1006" s="3" t="s">
        <v>4597</v>
      </c>
      <c r="F1006" s="3" t="s">
        <v>4598</v>
      </c>
      <c r="G1006" s="3">
        <v>2022</v>
      </c>
      <c r="H1006" s="3">
        <v>2021</v>
      </c>
      <c r="I1006" s="4">
        <v>19977</v>
      </c>
      <c r="J1006" s="3" t="s">
        <v>247</v>
      </c>
      <c r="K1006" s="4">
        <v>4030.39</v>
      </c>
      <c r="L1006" s="4">
        <v>12987</v>
      </c>
      <c r="M1006" s="3" t="s">
        <v>247</v>
      </c>
      <c r="N1006" s="4">
        <v>2680.3</v>
      </c>
      <c r="O1006" s="4">
        <v>12987</v>
      </c>
      <c r="P1006" s="3" t="s">
        <v>247</v>
      </c>
      <c r="Q1006" s="4">
        <v>2749.55</v>
      </c>
      <c r="R1006" s="3">
        <v>-87.668733566340606</v>
      </c>
      <c r="S1006" s="3">
        <v>41.883008158330199</v>
      </c>
      <c r="T1006" s="3" t="s">
        <v>4599</v>
      </c>
      <c r="U1006" s="3" t="s">
        <v>33</v>
      </c>
      <c r="V1006" s="3" t="s">
        <v>69</v>
      </c>
      <c r="W1006" s="3" t="s">
        <v>46</v>
      </c>
      <c r="X1006" s="3" t="s">
        <v>47</v>
      </c>
      <c r="Y1006" s="3" t="s">
        <v>70</v>
      </c>
      <c r="Z1006" s="3" t="s">
        <v>37</v>
      </c>
      <c r="AA1006" s="8">
        <f>Table1[[#This Row],[2022 AV (BOR final)]]-Table1[[#This Row],[2021 AV (BOR final)]]</f>
        <v>-6990</v>
      </c>
      <c r="AB1006" s="8">
        <f>Table1[[#This Row],[2023 AV (BOR final)]]-Table1[[#This Row],[2022 AV (BOR final)]]</f>
        <v>0</v>
      </c>
      <c r="AC1006" s="8">
        <f>Table1[[#This Row],[2022 Tax Bill]]-Table1[[#This Row],[2021 Tax Bill]]</f>
        <v>-1350.0899999999997</v>
      </c>
      <c r="AD1006" s="3">
        <f>COUNTIF(D:D,Table1[[#This Row],[Project Name]])</f>
        <v>10</v>
      </c>
      <c r="AE1006" s="2">
        <f>IF(Table1[[#This Row],[Year Accepted]]=2022,Table1[[#This Row],[2021 AV (BOR final)]],Table1[[#This Row],[2022 AV (BOR final)]])</f>
        <v>19977</v>
      </c>
      <c r="AF1006" s="2">
        <f>IF(Table1[[#This Row],[Year Accepted]]=2022,Table1[[#This Row],[2022 AV (BOR final)]],Table1[[#This Row],[2023 AV (BOR final)]])</f>
        <v>12987</v>
      </c>
      <c r="AG1006" s="2">
        <f>IF(Table1[[#This Row],[Year Accepted]]=2022,Table1[[#This Row],[2021 Tax Bill]],Table1[[#This Row],[2022 Tax Bill]])</f>
        <v>4030.39</v>
      </c>
      <c r="AH1006" s="2">
        <f>IF(Table1[[#This Row],[Year Accepted]]=2022,Table1[[#This Row],[2022 Tax Bill]],Table1[[#This Row],[2023 Tax Bill]])</f>
        <v>2680.3</v>
      </c>
    </row>
    <row r="1007" spans="1:34" x14ac:dyDescent="0.25">
      <c r="A1007" s="3" t="s">
        <v>25</v>
      </c>
      <c r="B1007" s="3" t="s">
        <v>26</v>
      </c>
      <c r="C1007" s="3" t="s">
        <v>39</v>
      </c>
      <c r="D1007" s="3" t="s">
        <v>1096</v>
      </c>
      <c r="E1007" s="3" t="s">
        <v>2636</v>
      </c>
      <c r="F1007" s="3" t="s">
        <v>2637</v>
      </c>
      <c r="G1007" s="3">
        <v>2022</v>
      </c>
      <c r="H1007" s="3">
        <v>2021</v>
      </c>
      <c r="I1007" s="4">
        <v>19974</v>
      </c>
      <c r="J1007" s="3" t="s">
        <v>247</v>
      </c>
      <c r="K1007" s="4">
        <v>4029.79</v>
      </c>
      <c r="L1007" s="4">
        <v>12985</v>
      </c>
      <c r="M1007" s="3" t="s">
        <v>247</v>
      </c>
      <c r="N1007" s="4">
        <v>2679.88</v>
      </c>
      <c r="O1007" s="4">
        <v>12985</v>
      </c>
      <c r="P1007" s="3" t="s">
        <v>247</v>
      </c>
      <c r="Q1007" s="4">
        <v>2749.13</v>
      </c>
      <c r="R1007" s="3">
        <v>-87.668623746872498</v>
      </c>
      <c r="S1007" s="3">
        <v>41.883009869902601</v>
      </c>
      <c r="T1007" s="3" t="s">
        <v>2638</v>
      </c>
      <c r="U1007" s="3" t="s">
        <v>33</v>
      </c>
      <c r="V1007" s="3" t="s">
        <v>69</v>
      </c>
      <c r="W1007" s="3" t="s">
        <v>46</v>
      </c>
      <c r="X1007" s="3" t="s">
        <v>47</v>
      </c>
      <c r="Y1007" s="3" t="s">
        <v>70</v>
      </c>
      <c r="Z1007" s="3" t="s">
        <v>37</v>
      </c>
      <c r="AA1007" s="8">
        <f>Table1[[#This Row],[2022 AV (BOR final)]]-Table1[[#This Row],[2021 AV (BOR final)]]</f>
        <v>-6989</v>
      </c>
      <c r="AB1007" s="8">
        <f>Table1[[#This Row],[2023 AV (BOR final)]]-Table1[[#This Row],[2022 AV (BOR final)]]</f>
        <v>0</v>
      </c>
      <c r="AC1007" s="8">
        <f>Table1[[#This Row],[2022 Tax Bill]]-Table1[[#This Row],[2021 Tax Bill]]</f>
        <v>-1349.9099999999999</v>
      </c>
      <c r="AD1007" s="3">
        <f>COUNTIF(D:D,Table1[[#This Row],[Project Name]])</f>
        <v>10</v>
      </c>
      <c r="AE1007" s="2">
        <f>IF(Table1[[#This Row],[Year Accepted]]=2022,Table1[[#This Row],[2021 AV (BOR final)]],Table1[[#This Row],[2022 AV (BOR final)]])</f>
        <v>19974</v>
      </c>
      <c r="AF1007" s="2">
        <f>IF(Table1[[#This Row],[Year Accepted]]=2022,Table1[[#This Row],[2022 AV (BOR final)]],Table1[[#This Row],[2023 AV (BOR final)]])</f>
        <v>12985</v>
      </c>
      <c r="AG1007" s="2">
        <f>IF(Table1[[#This Row],[Year Accepted]]=2022,Table1[[#This Row],[2021 Tax Bill]],Table1[[#This Row],[2022 Tax Bill]])</f>
        <v>4029.79</v>
      </c>
      <c r="AH1007" s="2">
        <f>IF(Table1[[#This Row],[Year Accepted]]=2022,Table1[[#This Row],[2022 Tax Bill]],Table1[[#This Row],[2023 Tax Bill]])</f>
        <v>2679.88</v>
      </c>
    </row>
    <row r="1008" spans="1:34" x14ac:dyDescent="0.25">
      <c r="A1008" s="3" t="s">
        <v>25</v>
      </c>
      <c r="B1008" s="3" t="s">
        <v>26</v>
      </c>
      <c r="C1008" s="3" t="s">
        <v>39</v>
      </c>
      <c r="D1008" s="3" t="s">
        <v>1096</v>
      </c>
      <c r="E1008" s="3" t="s">
        <v>4880</v>
      </c>
      <c r="F1008" s="3" t="s">
        <v>4881</v>
      </c>
      <c r="G1008" s="3">
        <v>2022</v>
      </c>
      <c r="H1008" s="3">
        <v>2021</v>
      </c>
      <c r="I1008" s="4">
        <v>18702</v>
      </c>
      <c r="J1008" s="3" t="s">
        <v>247</v>
      </c>
      <c r="K1008" s="4">
        <v>3773.12</v>
      </c>
      <c r="L1008" s="4">
        <v>12157</v>
      </c>
      <c r="M1008" s="3" t="s">
        <v>247</v>
      </c>
      <c r="N1008" s="4">
        <v>2508.98</v>
      </c>
      <c r="O1008" s="4">
        <v>12157</v>
      </c>
      <c r="P1008" s="3" t="s">
        <v>247</v>
      </c>
      <c r="Q1008" s="4">
        <v>2573.8000000000002</v>
      </c>
      <c r="R1008" s="3">
        <v>-87.668531778848504</v>
      </c>
      <c r="S1008" s="3">
        <v>41.883011312411902</v>
      </c>
      <c r="T1008" s="3" t="s">
        <v>4882</v>
      </c>
      <c r="U1008" s="3" t="s">
        <v>33</v>
      </c>
      <c r="V1008" s="3" t="s">
        <v>69</v>
      </c>
      <c r="W1008" s="3" t="s">
        <v>46</v>
      </c>
      <c r="X1008" s="3" t="s">
        <v>47</v>
      </c>
      <c r="Y1008" s="3" t="s">
        <v>70</v>
      </c>
      <c r="Z1008" s="3" t="s">
        <v>37</v>
      </c>
      <c r="AA1008" s="8">
        <f>Table1[[#This Row],[2022 AV (BOR final)]]-Table1[[#This Row],[2021 AV (BOR final)]]</f>
        <v>-6545</v>
      </c>
      <c r="AB1008" s="8">
        <f>Table1[[#This Row],[2023 AV (BOR final)]]-Table1[[#This Row],[2022 AV (BOR final)]]</f>
        <v>0</v>
      </c>
      <c r="AC1008" s="8">
        <f>Table1[[#This Row],[2022 Tax Bill]]-Table1[[#This Row],[2021 Tax Bill]]</f>
        <v>-1264.1399999999999</v>
      </c>
      <c r="AD1008" s="3">
        <f>COUNTIF(D:D,Table1[[#This Row],[Project Name]])</f>
        <v>10</v>
      </c>
      <c r="AE1008" s="2">
        <f>IF(Table1[[#This Row],[Year Accepted]]=2022,Table1[[#This Row],[2021 AV (BOR final)]],Table1[[#This Row],[2022 AV (BOR final)]])</f>
        <v>18702</v>
      </c>
      <c r="AF1008" s="2">
        <f>IF(Table1[[#This Row],[Year Accepted]]=2022,Table1[[#This Row],[2022 AV (BOR final)]],Table1[[#This Row],[2023 AV (BOR final)]])</f>
        <v>12157</v>
      </c>
      <c r="AG1008" s="2">
        <f>IF(Table1[[#This Row],[Year Accepted]]=2022,Table1[[#This Row],[2021 Tax Bill]],Table1[[#This Row],[2022 Tax Bill]])</f>
        <v>3773.12</v>
      </c>
      <c r="AH1008" s="2">
        <f>IF(Table1[[#This Row],[Year Accepted]]=2022,Table1[[#This Row],[2022 Tax Bill]],Table1[[#This Row],[2023 Tax Bill]])</f>
        <v>2508.98</v>
      </c>
    </row>
    <row r="1009" spans="1:34" x14ac:dyDescent="0.25">
      <c r="A1009" s="3" t="s">
        <v>25</v>
      </c>
      <c r="B1009" s="3" t="s">
        <v>26</v>
      </c>
      <c r="C1009" s="3" t="s">
        <v>39</v>
      </c>
      <c r="D1009" s="3" t="s">
        <v>1096</v>
      </c>
      <c r="E1009" s="3" t="s">
        <v>3571</v>
      </c>
      <c r="F1009" s="3" t="s">
        <v>3572</v>
      </c>
      <c r="G1009" s="3">
        <v>2022</v>
      </c>
      <c r="H1009" s="3">
        <v>2021</v>
      </c>
      <c r="I1009" s="4">
        <v>18702</v>
      </c>
      <c r="J1009" s="3" t="s">
        <v>247</v>
      </c>
      <c r="K1009" s="4">
        <v>3773.12</v>
      </c>
      <c r="L1009" s="4">
        <v>12157</v>
      </c>
      <c r="M1009" s="3" t="s">
        <v>247</v>
      </c>
      <c r="N1009" s="4">
        <v>2508.98</v>
      </c>
      <c r="O1009" s="4">
        <v>12157</v>
      </c>
      <c r="P1009" s="3" t="s">
        <v>247</v>
      </c>
      <c r="Q1009" s="4">
        <v>2573.8000000000002</v>
      </c>
      <c r="R1009" s="3">
        <v>-87.668457660432694</v>
      </c>
      <c r="S1009" s="3">
        <v>41.883012476495203</v>
      </c>
      <c r="T1009" s="3" t="s">
        <v>3573</v>
      </c>
      <c r="U1009" s="3" t="s">
        <v>33</v>
      </c>
      <c r="V1009" s="3" t="s">
        <v>69</v>
      </c>
      <c r="W1009" s="3" t="s">
        <v>46</v>
      </c>
      <c r="X1009" s="3" t="s">
        <v>47</v>
      </c>
      <c r="Y1009" s="3" t="s">
        <v>70</v>
      </c>
      <c r="Z1009" s="3" t="s">
        <v>37</v>
      </c>
      <c r="AA1009" s="8">
        <f>Table1[[#This Row],[2022 AV (BOR final)]]-Table1[[#This Row],[2021 AV (BOR final)]]</f>
        <v>-6545</v>
      </c>
      <c r="AB1009" s="8">
        <f>Table1[[#This Row],[2023 AV (BOR final)]]-Table1[[#This Row],[2022 AV (BOR final)]]</f>
        <v>0</v>
      </c>
      <c r="AC1009" s="8">
        <f>Table1[[#This Row],[2022 Tax Bill]]-Table1[[#This Row],[2021 Tax Bill]]</f>
        <v>-1264.1399999999999</v>
      </c>
      <c r="AD1009" s="3">
        <f>COUNTIF(D:D,Table1[[#This Row],[Project Name]])</f>
        <v>10</v>
      </c>
      <c r="AE1009" s="2">
        <f>IF(Table1[[#This Row],[Year Accepted]]=2022,Table1[[#This Row],[2021 AV (BOR final)]],Table1[[#This Row],[2022 AV (BOR final)]])</f>
        <v>18702</v>
      </c>
      <c r="AF1009" s="2">
        <f>IF(Table1[[#This Row],[Year Accepted]]=2022,Table1[[#This Row],[2022 AV (BOR final)]],Table1[[#This Row],[2023 AV (BOR final)]])</f>
        <v>12157</v>
      </c>
      <c r="AG1009" s="2">
        <f>IF(Table1[[#This Row],[Year Accepted]]=2022,Table1[[#This Row],[2021 Tax Bill]],Table1[[#This Row],[2022 Tax Bill]])</f>
        <v>3773.12</v>
      </c>
      <c r="AH1009" s="2">
        <f>IF(Table1[[#This Row],[Year Accepted]]=2022,Table1[[#This Row],[2022 Tax Bill]],Table1[[#This Row],[2023 Tax Bill]])</f>
        <v>2508.98</v>
      </c>
    </row>
    <row r="1010" spans="1:34" x14ac:dyDescent="0.25">
      <c r="A1010" s="3" t="s">
        <v>25</v>
      </c>
      <c r="B1010" s="3" t="s">
        <v>26</v>
      </c>
      <c r="C1010" s="3" t="s">
        <v>39</v>
      </c>
      <c r="D1010" s="3" t="s">
        <v>1096</v>
      </c>
      <c r="E1010" s="3" t="s">
        <v>1097</v>
      </c>
      <c r="F1010" s="3" t="s">
        <v>1098</v>
      </c>
      <c r="G1010" s="3">
        <v>2022</v>
      </c>
      <c r="H1010" s="3">
        <v>2021</v>
      </c>
      <c r="I1010" s="4">
        <v>18606</v>
      </c>
      <c r="J1010" s="3" t="s">
        <v>247</v>
      </c>
      <c r="K1010" s="4">
        <v>3753.77</v>
      </c>
      <c r="L1010" s="4">
        <v>12096</v>
      </c>
      <c r="M1010" s="3" t="s">
        <v>247</v>
      </c>
      <c r="N1010" s="4">
        <v>2496.42</v>
      </c>
      <c r="O1010" s="4">
        <v>12096</v>
      </c>
      <c r="P1010" s="3" t="s">
        <v>247</v>
      </c>
      <c r="Q1010" s="4">
        <v>2560.88</v>
      </c>
      <c r="R1010" s="3">
        <v>-87.668384865480306</v>
      </c>
      <c r="S1010" s="3">
        <v>41.8830136034749</v>
      </c>
      <c r="T1010" s="3" t="s">
        <v>1099</v>
      </c>
      <c r="U1010" s="3" t="s">
        <v>33</v>
      </c>
      <c r="V1010" s="3" t="s">
        <v>69</v>
      </c>
      <c r="W1010" s="3" t="s">
        <v>46</v>
      </c>
      <c r="X1010" s="3" t="s">
        <v>47</v>
      </c>
      <c r="Y1010" s="3" t="s">
        <v>70</v>
      </c>
      <c r="Z1010" s="3" t="s">
        <v>37</v>
      </c>
      <c r="AA1010" s="8">
        <f>Table1[[#This Row],[2022 AV (BOR final)]]-Table1[[#This Row],[2021 AV (BOR final)]]</f>
        <v>-6510</v>
      </c>
      <c r="AB1010" s="8">
        <f>Table1[[#This Row],[2023 AV (BOR final)]]-Table1[[#This Row],[2022 AV (BOR final)]]</f>
        <v>0</v>
      </c>
      <c r="AC1010" s="8">
        <f>Table1[[#This Row],[2022 Tax Bill]]-Table1[[#This Row],[2021 Tax Bill]]</f>
        <v>-1257.3499999999999</v>
      </c>
      <c r="AD1010" s="3">
        <f>COUNTIF(D:D,Table1[[#This Row],[Project Name]])</f>
        <v>10</v>
      </c>
      <c r="AE1010" s="2">
        <f>IF(Table1[[#This Row],[Year Accepted]]=2022,Table1[[#This Row],[2021 AV (BOR final)]],Table1[[#This Row],[2022 AV (BOR final)]])</f>
        <v>18606</v>
      </c>
      <c r="AF1010" s="2">
        <f>IF(Table1[[#This Row],[Year Accepted]]=2022,Table1[[#This Row],[2022 AV (BOR final)]],Table1[[#This Row],[2023 AV (BOR final)]])</f>
        <v>12096</v>
      </c>
      <c r="AG1010" s="2">
        <f>IF(Table1[[#This Row],[Year Accepted]]=2022,Table1[[#This Row],[2021 Tax Bill]],Table1[[#This Row],[2022 Tax Bill]])</f>
        <v>3753.77</v>
      </c>
      <c r="AH1010" s="2">
        <f>IF(Table1[[#This Row],[Year Accepted]]=2022,Table1[[#This Row],[2022 Tax Bill]],Table1[[#This Row],[2023 Tax Bill]])</f>
        <v>2496.42</v>
      </c>
    </row>
    <row r="1011" spans="1:34" x14ac:dyDescent="0.25">
      <c r="A1011" s="3" t="s">
        <v>25</v>
      </c>
      <c r="B1011" s="3" t="s">
        <v>26</v>
      </c>
      <c r="C1011" s="3" t="s">
        <v>39</v>
      </c>
      <c r="D1011" s="3" t="s">
        <v>381</v>
      </c>
      <c r="E1011" s="3" t="s">
        <v>382</v>
      </c>
      <c r="F1011" s="3" t="s">
        <v>383</v>
      </c>
      <c r="G1011" s="3">
        <v>2022</v>
      </c>
      <c r="H1011" s="3">
        <v>2021</v>
      </c>
      <c r="I1011" s="4">
        <v>67524</v>
      </c>
      <c r="J1011" s="3" t="s">
        <v>197</v>
      </c>
      <c r="K1011" s="4">
        <v>13623.04</v>
      </c>
      <c r="L1011" s="4">
        <v>63442</v>
      </c>
      <c r="M1011" s="3" t="s">
        <v>197</v>
      </c>
      <c r="N1011" s="4">
        <v>13093.39</v>
      </c>
      <c r="O1011" s="4">
        <v>31195</v>
      </c>
      <c r="P1011" s="3" t="s">
        <v>197</v>
      </c>
      <c r="Q1011" s="4">
        <v>6604.39</v>
      </c>
      <c r="R1011" s="3">
        <v>-87.666611077366596</v>
      </c>
      <c r="S1011" s="3">
        <v>41.882122837754203</v>
      </c>
      <c r="T1011" s="3" t="s">
        <v>384</v>
      </c>
      <c r="U1011" s="3" t="s">
        <v>33</v>
      </c>
      <c r="V1011" s="3" t="s">
        <v>69</v>
      </c>
      <c r="W1011" s="3" t="s">
        <v>46</v>
      </c>
      <c r="X1011" s="3" t="s">
        <v>47</v>
      </c>
      <c r="Y1011" s="3" t="s">
        <v>70</v>
      </c>
      <c r="Z1011" s="3" t="s">
        <v>37</v>
      </c>
      <c r="AA1011" s="8">
        <f>Table1[[#This Row],[2022 AV (BOR final)]]-Table1[[#This Row],[2021 AV (BOR final)]]</f>
        <v>-4082</v>
      </c>
      <c r="AB1011" s="8">
        <f>Table1[[#This Row],[2023 AV (BOR final)]]-Table1[[#This Row],[2022 AV (BOR final)]]</f>
        <v>-32247</v>
      </c>
      <c r="AC1011" s="8">
        <f>Table1[[#This Row],[2022 Tax Bill]]-Table1[[#This Row],[2021 Tax Bill]]</f>
        <v>-529.65000000000146</v>
      </c>
      <c r="AD1011" s="3">
        <f>COUNTIF(D:D,Table1[[#This Row],[Project Name]])</f>
        <v>7</v>
      </c>
      <c r="AE1011" s="2">
        <f>IF(Table1[[#This Row],[Year Accepted]]=2022,Table1[[#This Row],[2021 AV (BOR final)]],Table1[[#This Row],[2022 AV (BOR final)]])</f>
        <v>67524</v>
      </c>
      <c r="AF1011" s="2">
        <f>IF(Table1[[#This Row],[Year Accepted]]=2022,Table1[[#This Row],[2022 AV (BOR final)]],Table1[[#This Row],[2023 AV (BOR final)]])</f>
        <v>63442</v>
      </c>
      <c r="AG1011" s="2">
        <f>IF(Table1[[#This Row],[Year Accepted]]=2022,Table1[[#This Row],[2021 Tax Bill]],Table1[[#This Row],[2022 Tax Bill]])</f>
        <v>13623.04</v>
      </c>
      <c r="AH1011" s="2">
        <f>IF(Table1[[#This Row],[Year Accepted]]=2022,Table1[[#This Row],[2022 Tax Bill]],Table1[[#This Row],[2023 Tax Bill]])</f>
        <v>13093.39</v>
      </c>
    </row>
    <row r="1012" spans="1:34" x14ac:dyDescent="0.25">
      <c r="A1012" s="3" t="s">
        <v>25</v>
      </c>
      <c r="B1012" s="3" t="s">
        <v>26</v>
      </c>
      <c r="C1012" s="3" t="s">
        <v>39</v>
      </c>
      <c r="D1012" s="3" t="s">
        <v>381</v>
      </c>
      <c r="E1012" s="3" t="s">
        <v>2844</v>
      </c>
      <c r="F1012" s="3" t="s">
        <v>2845</v>
      </c>
      <c r="G1012" s="3">
        <v>2022</v>
      </c>
      <c r="H1012" s="3">
        <v>2021</v>
      </c>
      <c r="I1012" s="4">
        <v>104572</v>
      </c>
      <c r="J1012" s="3" t="s">
        <v>197</v>
      </c>
      <c r="K1012" s="4">
        <v>21097.53</v>
      </c>
      <c r="L1012" s="4">
        <v>98263</v>
      </c>
      <c r="M1012" s="3" t="s">
        <v>197</v>
      </c>
      <c r="N1012" s="4">
        <v>20279.939999999999</v>
      </c>
      <c r="O1012" s="4">
        <v>63870</v>
      </c>
      <c r="P1012" s="3" t="s">
        <v>52</v>
      </c>
      <c r="Q1012" s="4">
        <v>13522.17</v>
      </c>
      <c r="R1012" s="3">
        <v>-87.666534446031207</v>
      </c>
      <c r="S1012" s="3">
        <v>41.882124053599597</v>
      </c>
      <c r="T1012" s="3" t="s">
        <v>2846</v>
      </c>
      <c r="U1012" s="3" t="s">
        <v>33</v>
      </c>
      <c r="V1012" s="3" t="s">
        <v>69</v>
      </c>
      <c r="W1012" s="3" t="s">
        <v>46</v>
      </c>
      <c r="X1012" s="3" t="s">
        <v>47</v>
      </c>
      <c r="Y1012" s="3" t="s">
        <v>70</v>
      </c>
      <c r="Z1012" s="3" t="s">
        <v>37</v>
      </c>
      <c r="AA1012" s="8">
        <f>Table1[[#This Row],[2022 AV (BOR final)]]-Table1[[#This Row],[2021 AV (BOR final)]]</f>
        <v>-6309</v>
      </c>
      <c r="AB1012" s="8">
        <f>Table1[[#This Row],[2023 AV (BOR final)]]-Table1[[#This Row],[2022 AV (BOR final)]]</f>
        <v>-34393</v>
      </c>
      <c r="AC1012" s="8">
        <f>Table1[[#This Row],[2022 Tax Bill]]-Table1[[#This Row],[2021 Tax Bill]]</f>
        <v>-817.59000000000015</v>
      </c>
      <c r="AD1012" s="3">
        <f>COUNTIF(D:D,Table1[[#This Row],[Project Name]])</f>
        <v>7</v>
      </c>
      <c r="AE1012" s="2">
        <f>IF(Table1[[#This Row],[Year Accepted]]=2022,Table1[[#This Row],[2021 AV (BOR final)]],Table1[[#This Row],[2022 AV (BOR final)]])</f>
        <v>104572</v>
      </c>
      <c r="AF1012" s="2">
        <f>IF(Table1[[#This Row],[Year Accepted]]=2022,Table1[[#This Row],[2022 AV (BOR final)]],Table1[[#This Row],[2023 AV (BOR final)]])</f>
        <v>98263</v>
      </c>
      <c r="AG1012" s="2">
        <f>IF(Table1[[#This Row],[Year Accepted]]=2022,Table1[[#This Row],[2021 Tax Bill]],Table1[[#This Row],[2022 Tax Bill]])</f>
        <v>21097.53</v>
      </c>
      <c r="AH1012" s="2">
        <f>IF(Table1[[#This Row],[Year Accepted]]=2022,Table1[[#This Row],[2022 Tax Bill]],Table1[[#This Row],[2023 Tax Bill]])</f>
        <v>20279.939999999999</v>
      </c>
    </row>
    <row r="1013" spans="1:34" x14ac:dyDescent="0.25">
      <c r="A1013" s="3" t="s">
        <v>25</v>
      </c>
      <c r="B1013" s="3" t="s">
        <v>26</v>
      </c>
      <c r="C1013" s="3" t="s">
        <v>39</v>
      </c>
      <c r="D1013" s="3" t="s">
        <v>381</v>
      </c>
      <c r="E1013" s="3" t="s">
        <v>1148</v>
      </c>
      <c r="F1013" s="3" t="s">
        <v>1149</v>
      </c>
      <c r="G1013" s="3">
        <v>2022</v>
      </c>
      <c r="H1013" s="3">
        <v>2021</v>
      </c>
      <c r="I1013" s="4">
        <v>98869</v>
      </c>
      <c r="J1013" s="3" t="s">
        <v>197</v>
      </c>
      <c r="K1013" s="4">
        <v>19946.96</v>
      </c>
      <c r="L1013" s="4">
        <v>92929</v>
      </c>
      <c r="M1013" s="3" t="s">
        <v>197</v>
      </c>
      <c r="N1013" s="4">
        <v>19179.09</v>
      </c>
      <c r="O1013" s="4">
        <v>60415</v>
      </c>
      <c r="P1013" s="3" t="s">
        <v>197</v>
      </c>
      <c r="Q1013" s="4">
        <v>12790.72</v>
      </c>
      <c r="R1013" s="3">
        <v>-87.666441541762595</v>
      </c>
      <c r="S1013" s="3">
        <v>41.882125432729701</v>
      </c>
      <c r="T1013" s="3" t="s">
        <v>1150</v>
      </c>
      <c r="U1013" s="3" t="s">
        <v>33</v>
      </c>
      <c r="V1013" s="3" t="s">
        <v>69</v>
      </c>
      <c r="W1013" s="3" t="s">
        <v>46</v>
      </c>
      <c r="X1013" s="3" t="s">
        <v>47</v>
      </c>
      <c r="Y1013" s="3" t="s">
        <v>70</v>
      </c>
      <c r="Z1013" s="3" t="s">
        <v>37</v>
      </c>
      <c r="AA1013" s="8">
        <f>Table1[[#This Row],[2022 AV (BOR final)]]-Table1[[#This Row],[2021 AV (BOR final)]]</f>
        <v>-5940</v>
      </c>
      <c r="AB1013" s="8">
        <f>Table1[[#This Row],[2023 AV (BOR final)]]-Table1[[#This Row],[2022 AV (BOR final)]]</f>
        <v>-32514</v>
      </c>
      <c r="AC1013" s="8">
        <f>Table1[[#This Row],[2022 Tax Bill]]-Table1[[#This Row],[2021 Tax Bill]]</f>
        <v>-767.86999999999898</v>
      </c>
      <c r="AD1013" s="3">
        <f>COUNTIF(D:D,Table1[[#This Row],[Project Name]])</f>
        <v>7</v>
      </c>
      <c r="AE1013" s="2">
        <f>IF(Table1[[#This Row],[Year Accepted]]=2022,Table1[[#This Row],[2021 AV (BOR final)]],Table1[[#This Row],[2022 AV (BOR final)]])</f>
        <v>98869</v>
      </c>
      <c r="AF1013" s="2">
        <f>IF(Table1[[#This Row],[Year Accepted]]=2022,Table1[[#This Row],[2022 AV (BOR final)]],Table1[[#This Row],[2023 AV (BOR final)]])</f>
        <v>92929</v>
      </c>
      <c r="AG1013" s="2">
        <f>IF(Table1[[#This Row],[Year Accepted]]=2022,Table1[[#This Row],[2021 Tax Bill]],Table1[[#This Row],[2022 Tax Bill]])</f>
        <v>19946.96</v>
      </c>
      <c r="AH1013" s="2">
        <f>IF(Table1[[#This Row],[Year Accepted]]=2022,Table1[[#This Row],[2022 Tax Bill]],Table1[[#This Row],[2023 Tax Bill]])</f>
        <v>19179.09</v>
      </c>
    </row>
    <row r="1014" spans="1:34" x14ac:dyDescent="0.25">
      <c r="A1014" s="3" t="s">
        <v>25</v>
      </c>
      <c r="B1014" s="3" t="s">
        <v>26</v>
      </c>
      <c r="C1014" s="3" t="s">
        <v>39</v>
      </c>
      <c r="D1014" s="3" t="s">
        <v>381</v>
      </c>
      <c r="E1014" s="3" t="s">
        <v>4905</v>
      </c>
      <c r="F1014" s="3" t="s">
        <v>4906</v>
      </c>
      <c r="G1014" s="3">
        <v>2022</v>
      </c>
      <c r="H1014" s="3">
        <v>2021</v>
      </c>
      <c r="I1014" s="4">
        <v>43571</v>
      </c>
      <c r="J1014" s="3" t="s">
        <v>197</v>
      </c>
      <c r="K1014" s="4">
        <v>8790.5300000000007</v>
      </c>
      <c r="L1014" s="4">
        <v>41345</v>
      </c>
      <c r="M1014" s="3" t="s">
        <v>197</v>
      </c>
      <c r="N1014" s="4">
        <v>8532.92</v>
      </c>
      <c r="O1014" s="4">
        <v>26873</v>
      </c>
      <c r="P1014" s="3" t="s">
        <v>197</v>
      </c>
      <c r="Q1014" s="4">
        <v>5689.39</v>
      </c>
      <c r="R1014" s="3">
        <v>-87.666349098962598</v>
      </c>
      <c r="S1014" s="3">
        <v>41.882126887266402</v>
      </c>
      <c r="T1014" s="3" t="s">
        <v>4907</v>
      </c>
      <c r="U1014" s="3" t="s">
        <v>33</v>
      </c>
      <c r="V1014" s="3" t="s">
        <v>69</v>
      </c>
      <c r="W1014" s="3" t="s">
        <v>46</v>
      </c>
      <c r="X1014" s="3" t="s">
        <v>47</v>
      </c>
      <c r="Y1014" s="3" t="s">
        <v>70</v>
      </c>
      <c r="Z1014" s="3" t="s">
        <v>37</v>
      </c>
      <c r="AA1014" s="8">
        <f>Table1[[#This Row],[2022 AV (BOR final)]]-Table1[[#This Row],[2021 AV (BOR final)]]</f>
        <v>-2226</v>
      </c>
      <c r="AB1014" s="8">
        <f>Table1[[#This Row],[2023 AV (BOR final)]]-Table1[[#This Row],[2022 AV (BOR final)]]</f>
        <v>-14472</v>
      </c>
      <c r="AC1014" s="8">
        <f>Table1[[#This Row],[2022 Tax Bill]]-Table1[[#This Row],[2021 Tax Bill]]</f>
        <v>-257.61000000000058</v>
      </c>
      <c r="AD1014" s="3">
        <f>COUNTIF(D:D,Table1[[#This Row],[Project Name]])</f>
        <v>7</v>
      </c>
      <c r="AE1014" s="2">
        <f>IF(Table1[[#This Row],[Year Accepted]]=2022,Table1[[#This Row],[2021 AV (BOR final)]],Table1[[#This Row],[2022 AV (BOR final)]])</f>
        <v>43571</v>
      </c>
      <c r="AF1014" s="2">
        <f>IF(Table1[[#This Row],[Year Accepted]]=2022,Table1[[#This Row],[2022 AV (BOR final)]],Table1[[#This Row],[2023 AV (BOR final)]])</f>
        <v>41345</v>
      </c>
      <c r="AG1014" s="2">
        <f>IF(Table1[[#This Row],[Year Accepted]]=2022,Table1[[#This Row],[2021 Tax Bill]],Table1[[#This Row],[2022 Tax Bill]])</f>
        <v>8790.5300000000007</v>
      </c>
      <c r="AH1014" s="2">
        <f>IF(Table1[[#This Row],[Year Accepted]]=2022,Table1[[#This Row],[2022 Tax Bill]],Table1[[#This Row],[2023 Tax Bill]])</f>
        <v>8532.92</v>
      </c>
    </row>
    <row r="1015" spans="1:34" x14ac:dyDescent="0.25">
      <c r="A1015" s="3" t="s">
        <v>25</v>
      </c>
      <c r="B1015" s="3" t="s">
        <v>26</v>
      </c>
      <c r="C1015" s="3" t="s">
        <v>39</v>
      </c>
      <c r="D1015" s="3" t="s">
        <v>1645</v>
      </c>
      <c r="E1015" s="3" t="s">
        <v>1646</v>
      </c>
      <c r="F1015" s="3" t="s">
        <v>1647</v>
      </c>
      <c r="G1015" s="3">
        <v>2022</v>
      </c>
      <c r="H1015" s="3">
        <v>2021</v>
      </c>
      <c r="I1015" s="4">
        <v>367099</v>
      </c>
      <c r="J1015" s="3" t="s">
        <v>247</v>
      </c>
      <c r="K1015" s="4">
        <v>74062.73</v>
      </c>
      <c r="L1015" s="4">
        <v>238615</v>
      </c>
      <c r="M1015" s="3" t="s">
        <v>247</v>
      </c>
      <c r="N1015" s="4">
        <v>49246.34</v>
      </c>
      <c r="O1015" s="4">
        <v>238615</v>
      </c>
      <c r="P1015" s="3" t="s">
        <v>197</v>
      </c>
      <c r="Q1015" s="4">
        <v>50518.13</v>
      </c>
      <c r="R1015" s="3">
        <v>-87.666154017922906</v>
      </c>
      <c r="S1015" s="3">
        <v>41.882129881986103</v>
      </c>
      <c r="T1015" s="3" t="s">
        <v>1648</v>
      </c>
      <c r="U1015" s="3" t="s">
        <v>33</v>
      </c>
      <c r="V1015" s="3" t="s">
        <v>69</v>
      </c>
      <c r="W1015" s="3" t="s">
        <v>46</v>
      </c>
      <c r="X1015" s="3" t="s">
        <v>47</v>
      </c>
      <c r="Y1015" s="3" t="s">
        <v>70</v>
      </c>
      <c r="Z1015" s="3" t="s">
        <v>37</v>
      </c>
      <c r="AA1015" s="8">
        <f>Table1[[#This Row],[2022 AV (BOR final)]]-Table1[[#This Row],[2021 AV (BOR final)]]</f>
        <v>-128484</v>
      </c>
      <c r="AB1015" s="8">
        <f>Table1[[#This Row],[2023 AV (BOR final)]]-Table1[[#This Row],[2022 AV (BOR final)]]</f>
        <v>0</v>
      </c>
      <c r="AC1015" s="8">
        <f>Table1[[#This Row],[2022 Tax Bill]]-Table1[[#This Row],[2021 Tax Bill]]</f>
        <v>-24816.39</v>
      </c>
      <c r="AD1015" s="3">
        <f>COUNTIF(D:D,Table1[[#This Row],[Project Name]])</f>
        <v>3</v>
      </c>
      <c r="AE1015" s="2">
        <f>IF(Table1[[#This Row],[Year Accepted]]=2022,Table1[[#This Row],[2021 AV (BOR final)]],Table1[[#This Row],[2022 AV (BOR final)]])</f>
        <v>367099</v>
      </c>
      <c r="AF1015" s="2">
        <f>IF(Table1[[#This Row],[Year Accepted]]=2022,Table1[[#This Row],[2022 AV (BOR final)]],Table1[[#This Row],[2023 AV (BOR final)]])</f>
        <v>238615</v>
      </c>
      <c r="AG1015" s="2">
        <f>IF(Table1[[#This Row],[Year Accepted]]=2022,Table1[[#This Row],[2021 Tax Bill]],Table1[[#This Row],[2022 Tax Bill]])</f>
        <v>74062.73</v>
      </c>
      <c r="AH1015" s="2">
        <f>IF(Table1[[#This Row],[Year Accepted]]=2022,Table1[[#This Row],[2022 Tax Bill]],Table1[[#This Row],[2023 Tax Bill]])</f>
        <v>49246.34</v>
      </c>
    </row>
    <row r="1016" spans="1:34" x14ac:dyDescent="0.25">
      <c r="A1016" s="3" t="s">
        <v>25</v>
      </c>
      <c r="B1016" s="3" t="s">
        <v>26</v>
      </c>
      <c r="C1016" s="3" t="s">
        <v>39</v>
      </c>
      <c r="D1016" s="3" t="s">
        <v>1645</v>
      </c>
      <c r="E1016" s="3" t="s">
        <v>4396</v>
      </c>
      <c r="F1016" s="3" t="s">
        <v>4397</v>
      </c>
      <c r="G1016" s="3">
        <v>2022</v>
      </c>
      <c r="H1016" s="3">
        <v>2021</v>
      </c>
      <c r="I1016" s="4">
        <v>2659</v>
      </c>
      <c r="J1016" s="3" t="s">
        <v>149</v>
      </c>
      <c r="K1016" s="4">
        <v>536.44000000000005</v>
      </c>
      <c r="L1016" s="4">
        <v>1729</v>
      </c>
      <c r="M1016" s="3" t="s">
        <v>149</v>
      </c>
      <c r="N1016" s="4">
        <v>356.83</v>
      </c>
      <c r="O1016" s="4">
        <v>1789</v>
      </c>
      <c r="P1016" s="3" t="s">
        <v>269</v>
      </c>
      <c r="Q1016" s="4">
        <v>378.75</v>
      </c>
      <c r="R1016" s="3">
        <v>-87.665968248173797</v>
      </c>
      <c r="S1016" s="3">
        <v>41.882132721232402</v>
      </c>
      <c r="T1016" s="3" t="s">
        <v>4398</v>
      </c>
      <c r="U1016" s="3" t="s">
        <v>33</v>
      </c>
      <c r="V1016" s="3" t="s">
        <v>69</v>
      </c>
      <c r="W1016" s="3" t="s">
        <v>46</v>
      </c>
      <c r="X1016" s="3" t="s">
        <v>47</v>
      </c>
      <c r="Y1016" s="3" t="s">
        <v>70</v>
      </c>
      <c r="Z1016" s="3" t="s">
        <v>37</v>
      </c>
      <c r="AA1016" s="8">
        <f>Table1[[#This Row],[2022 AV (BOR final)]]-Table1[[#This Row],[2021 AV (BOR final)]]</f>
        <v>-930</v>
      </c>
      <c r="AB1016" s="8">
        <f>Table1[[#This Row],[2023 AV (BOR final)]]-Table1[[#This Row],[2022 AV (BOR final)]]</f>
        <v>60</v>
      </c>
      <c r="AC1016" s="8">
        <f>Table1[[#This Row],[2022 Tax Bill]]-Table1[[#This Row],[2021 Tax Bill]]</f>
        <v>-179.61000000000007</v>
      </c>
      <c r="AD1016" s="3">
        <f>COUNTIF(D:D,Table1[[#This Row],[Project Name]])</f>
        <v>3</v>
      </c>
      <c r="AE1016" s="2">
        <f>IF(Table1[[#This Row],[Year Accepted]]=2022,Table1[[#This Row],[2021 AV (BOR final)]],Table1[[#This Row],[2022 AV (BOR final)]])</f>
        <v>2659</v>
      </c>
      <c r="AF1016" s="2">
        <f>IF(Table1[[#This Row],[Year Accepted]]=2022,Table1[[#This Row],[2022 AV (BOR final)]],Table1[[#This Row],[2023 AV (BOR final)]])</f>
        <v>1729</v>
      </c>
      <c r="AG1016" s="2">
        <f>IF(Table1[[#This Row],[Year Accepted]]=2022,Table1[[#This Row],[2021 Tax Bill]],Table1[[#This Row],[2022 Tax Bill]])</f>
        <v>536.44000000000005</v>
      </c>
      <c r="AH1016" s="2">
        <f>IF(Table1[[#This Row],[Year Accepted]]=2022,Table1[[#This Row],[2022 Tax Bill]],Table1[[#This Row],[2023 Tax Bill]])</f>
        <v>356.83</v>
      </c>
    </row>
    <row r="1017" spans="1:34" x14ac:dyDescent="0.25">
      <c r="A1017" s="3" t="s">
        <v>25</v>
      </c>
      <c r="B1017" s="3" t="s">
        <v>26</v>
      </c>
      <c r="C1017" s="3" t="s">
        <v>39</v>
      </c>
      <c r="D1017" s="3" t="s">
        <v>1645</v>
      </c>
      <c r="E1017" s="3" t="s">
        <v>5069</v>
      </c>
      <c r="F1017" s="3" t="s">
        <v>5070</v>
      </c>
      <c r="G1017" s="3">
        <v>2022</v>
      </c>
      <c r="H1017" s="3">
        <v>2021</v>
      </c>
      <c r="I1017" s="4">
        <v>12841</v>
      </c>
      <c r="J1017" s="3" t="s">
        <v>149</v>
      </c>
      <c r="K1017" s="4">
        <v>2590.71</v>
      </c>
      <c r="L1017" s="4">
        <v>8348</v>
      </c>
      <c r="M1017" s="3" t="s">
        <v>149</v>
      </c>
      <c r="N1017" s="4">
        <v>1722.89</v>
      </c>
      <c r="O1017" s="4">
        <v>9768</v>
      </c>
      <c r="P1017" s="3" t="s">
        <v>269</v>
      </c>
      <c r="Q1017" s="4">
        <v>2068.0100000000002</v>
      </c>
      <c r="R1017" s="3">
        <v>-87.6657348157146</v>
      </c>
      <c r="S1017" s="3">
        <v>41.8821612176787</v>
      </c>
      <c r="T1017" s="3" t="s">
        <v>5071</v>
      </c>
      <c r="U1017" s="3" t="s">
        <v>33</v>
      </c>
      <c r="V1017" s="3" t="s">
        <v>69</v>
      </c>
      <c r="W1017" s="3" t="s">
        <v>46</v>
      </c>
      <c r="X1017" s="3" t="s">
        <v>47</v>
      </c>
      <c r="Y1017" s="3" t="s">
        <v>70</v>
      </c>
      <c r="Z1017" s="3" t="s">
        <v>37</v>
      </c>
      <c r="AA1017" s="8">
        <f>Table1[[#This Row],[2022 AV (BOR final)]]-Table1[[#This Row],[2021 AV (BOR final)]]</f>
        <v>-4493</v>
      </c>
      <c r="AB1017" s="8">
        <f>Table1[[#This Row],[2023 AV (BOR final)]]-Table1[[#This Row],[2022 AV (BOR final)]]</f>
        <v>1420</v>
      </c>
      <c r="AC1017" s="8">
        <f>Table1[[#This Row],[2022 Tax Bill]]-Table1[[#This Row],[2021 Tax Bill]]</f>
        <v>-867.81999999999994</v>
      </c>
      <c r="AD1017" s="3">
        <f>COUNTIF(D:D,Table1[[#This Row],[Project Name]])</f>
        <v>3</v>
      </c>
      <c r="AE1017" s="2">
        <f>IF(Table1[[#This Row],[Year Accepted]]=2022,Table1[[#This Row],[2021 AV (BOR final)]],Table1[[#This Row],[2022 AV (BOR final)]])</f>
        <v>12841</v>
      </c>
      <c r="AF1017" s="2">
        <f>IF(Table1[[#This Row],[Year Accepted]]=2022,Table1[[#This Row],[2022 AV (BOR final)]],Table1[[#This Row],[2023 AV (BOR final)]])</f>
        <v>8348</v>
      </c>
      <c r="AG1017" s="2">
        <f>IF(Table1[[#This Row],[Year Accepted]]=2022,Table1[[#This Row],[2021 Tax Bill]],Table1[[#This Row],[2022 Tax Bill]])</f>
        <v>2590.71</v>
      </c>
      <c r="AH1017" s="2">
        <f>IF(Table1[[#This Row],[Year Accepted]]=2022,Table1[[#This Row],[2022 Tax Bill]],Table1[[#This Row],[2023 Tax Bill]])</f>
        <v>1722.89</v>
      </c>
    </row>
    <row r="1018" spans="1:34" x14ac:dyDescent="0.25">
      <c r="A1018" s="3" t="s">
        <v>25</v>
      </c>
      <c r="B1018" s="3" t="s">
        <v>26</v>
      </c>
      <c r="C1018" s="3" t="s">
        <v>39</v>
      </c>
      <c r="D1018" s="3" t="s">
        <v>381</v>
      </c>
      <c r="E1018" s="3" t="s">
        <v>3650</v>
      </c>
      <c r="F1018" s="3" t="s">
        <v>3651</v>
      </c>
      <c r="G1018" s="3">
        <v>2022</v>
      </c>
      <c r="H1018" s="3">
        <v>2021</v>
      </c>
      <c r="I1018" s="4">
        <v>147352</v>
      </c>
      <c r="J1018" s="3" t="s">
        <v>52</v>
      </c>
      <c r="K1018" s="4">
        <v>29728.48</v>
      </c>
      <c r="L1018" s="4">
        <v>174266</v>
      </c>
      <c r="M1018" s="3" t="s">
        <v>52</v>
      </c>
      <c r="N1018" s="4">
        <v>35965.75</v>
      </c>
      <c r="O1018" s="4">
        <v>113272</v>
      </c>
      <c r="P1018" s="3" t="s">
        <v>52</v>
      </c>
      <c r="Q1018" s="4">
        <v>23981.26</v>
      </c>
      <c r="R1018" s="3">
        <v>-87.666569493651906</v>
      </c>
      <c r="S1018" s="3">
        <v>41.881751391401899</v>
      </c>
      <c r="T1018" s="3" t="s">
        <v>3652</v>
      </c>
      <c r="U1018" s="3" t="s">
        <v>33</v>
      </c>
      <c r="V1018" s="3" t="s">
        <v>69</v>
      </c>
      <c r="W1018" s="3" t="s">
        <v>46</v>
      </c>
      <c r="X1018" s="3" t="s">
        <v>47</v>
      </c>
      <c r="Y1018" s="3" t="s">
        <v>70</v>
      </c>
      <c r="Z1018" s="3" t="s">
        <v>37</v>
      </c>
      <c r="AA1018" s="8">
        <f>Table1[[#This Row],[2022 AV (BOR final)]]-Table1[[#This Row],[2021 AV (BOR final)]]</f>
        <v>26914</v>
      </c>
      <c r="AB1018" s="8">
        <f>Table1[[#This Row],[2023 AV (BOR final)]]-Table1[[#This Row],[2022 AV (BOR final)]]</f>
        <v>-60994</v>
      </c>
      <c r="AC1018" s="8">
        <f>Table1[[#This Row],[2022 Tax Bill]]-Table1[[#This Row],[2021 Tax Bill]]</f>
        <v>6237.27</v>
      </c>
      <c r="AD1018" s="3">
        <f>COUNTIF(D:D,Table1[[#This Row],[Project Name]])</f>
        <v>7</v>
      </c>
      <c r="AE1018" s="2">
        <f>IF(Table1[[#This Row],[Year Accepted]]=2022,Table1[[#This Row],[2021 AV (BOR final)]],Table1[[#This Row],[2022 AV (BOR final)]])</f>
        <v>147352</v>
      </c>
      <c r="AF1018" s="2">
        <f>IF(Table1[[#This Row],[Year Accepted]]=2022,Table1[[#This Row],[2022 AV (BOR final)]],Table1[[#This Row],[2023 AV (BOR final)]])</f>
        <v>174266</v>
      </c>
      <c r="AG1018" s="2">
        <f>IF(Table1[[#This Row],[Year Accepted]]=2022,Table1[[#This Row],[2021 Tax Bill]],Table1[[#This Row],[2022 Tax Bill]])</f>
        <v>29728.48</v>
      </c>
      <c r="AH1018" s="2">
        <f>IF(Table1[[#This Row],[Year Accepted]]=2022,Table1[[#This Row],[2022 Tax Bill]],Table1[[#This Row],[2023 Tax Bill]])</f>
        <v>35965.75</v>
      </c>
    </row>
    <row r="1019" spans="1:34" x14ac:dyDescent="0.25">
      <c r="A1019" s="3" t="s">
        <v>25</v>
      </c>
      <c r="B1019" s="3" t="s">
        <v>26</v>
      </c>
      <c r="C1019" s="3" t="s">
        <v>39</v>
      </c>
      <c r="D1019" s="3" t="s">
        <v>381</v>
      </c>
      <c r="E1019" s="3" t="s">
        <v>3511</v>
      </c>
      <c r="F1019" s="3" t="s">
        <v>3512</v>
      </c>
      <c r="G1019" s="3">
        <v>2022</v>
      </c>
      <c r="H1019" s="3">
        <v>2021</v>
      </c>
      <c r="I1019" s="4">
        <v>79859</v>
      </c>
      <c r="J1019" s="3" t="s">
        <v>52</v>
      </c>
      <c r="K1019" s="4">
        <v>16111.69</v>
      </c>
      <c r="L1019" s="4">
        <v>39402</v>
      </c>
      <c r="M1019" s="3" t="s">
        <v>52</v>
      </c>
      <c r="N1019" s="4">
        <v>8131.97</v>
      </c>
      <c r="O1019" s="4">
        <v>25611</v>
      </c>
      <c r="P1019" s="3" t="s">
        <v>52</v>
      </c>
      <c r="Q1019" s="4">
        <v>5422.18</v>
      </c>
      <c r="R1019" s="3">
        <v>-87.666463015431603</v>
      </c>
      <c r="S1019" s="3">
        <v>41.881752737992898</v>
      </c>
      <c r="T1019" s="3" t="s">
        <v>3513</v>
      </c>
      <c r="U1019" s="3" t="s">
        <v>33</v>
      </c>
      <c r="V1019" s="3" t="s">
        <v>69</v>
      </c>
      <c r="W1019" s="3" t="s">
        <v>46</v>
      </c>
      <c r="X1019" s="3" t="s">
        <v>47</v>
      </c>
      <c r="Y1019" s="3" t="s">
        <v>70</v>
      </c>
      <c r="Z1019" s="3" t="s">
        <v>37</v>
      </c>
      <c r="AA1019" s="8">
        <f>Table1[[#This Row],[2022 AV (BOR final)]]-Table1[[#This Row],[2021 AV (BOR final)]]</f>
        <v>-40457</v>
      </c>
      <c r="AB1019" s="8">
        <f>Table1[[#This Row],[2023 AV (BOR final)]]-Table1[[#This Row],[2022 AV (BOR final)]]</f>
        <v>-13791</v>
      </c>
      <c r="AC1019" s="8">
        <f>Table1[[#This Row],[2022 Tax Bill]]-Table1[[#This Row],[2021 Tax Bill]]</f>
        <v>-7979.72</v>
      </c>
      <c r="AD1019" s="3">
        <f>COUNTIF(D:D,Table1[[#This Row],[Project Name]])</f>
        <v>7</v>
      </c>
      <c r="AE1019" s="2">
        <f>IF(Table1[[#This Row],[Year Accepted]]=2022,Table1[[#This Row],[2021 AV (BOR final)]],Table1[[#This Row],[2022 AV (BOR final)]])</f>
        <v>79859</v>
      </c>
      <c r="AF1019" s="2">
        <f>IF(Table1[[#This Row],[Year Accepted]]=2022,Table1[[#This Row],[2022 AV (BOR final)]],Table1[[#This Row],[2023 AV (BOR final)]])</f>
        <v>39402</v>
      </c>
      <c r="AG1019" s="2">
        <f>IF(Table1[[#This Row],[Year Accepted]]=2022,Table1[[#This Row],[2021 Tax Bill]],Table1[[#This Row],[2022 Tax Bill]])</f>
        <v>16111.69</v>
      </c>
      <c r="AH1019" s="2">
        <f>IF(Table1[[#This Row],[Year Accepted]]=2022,Table1[[#This Row],[2022 Tax Bill]],Table1[[#This Row],[2023 Tax Bill]])</f>
        <v>8131.97</v>
      </c>
    </row>
    <row r="1020" spans="1:34" x14ac:dyDescent="0.25">
      <c r="A1020" s="3" t="s">
        <v>25</v>
      </c>
      <c r="B1020" s="3" t="s">
        <v>26</v>
      </c>
      <c r="C1020" s="3" t="s">
        <v>39</v>
      </c>
      <c r="D1020" s="3" t="s">
        <v>381</v>
      </c>
      <c r="E1020" s="3" t="s">
        <v>3486</v>
      </c>
      <c r="F1020" s="3" t="s">
        <v>3487</v>
      </c>
      <c r="G1020" s="3">
        <v>2022</v>
      </c>
      <c r="H1020" s="3">
        <v>2021</v>
      </c>
      <c r="I1020" s="4">
        <v>11471</v>
      </c>
      <c r="J1020" s="3" t="s">
        <v>269</v>
      </c>
      <c r="K1020" s="4">
        <v>2314.29</v>
      </c>
      <c r="L1020" s="4">
        <v>11433</v>
      </c>
      <c r="M1020" s="3" t="s">
        <v>269</v>
      </c>
      <c r="N1020" s="4">
        <v>2359.61</v>
      </c>
      <c r="O1020" s="4">
        <v>7430</v>
      </c>
      <c r="P1020" s="3" t="s">
        <v>269</v>
      </c>
      <c r="Q1020" s="4">
        <v>1573.03</v>
      </c>
      <c r="R1020" s="3">
        <v>-87.666371198065406</v>
      </c>
      <c r="S1020" s="3">
        <v>41.881753865639702</v>
      </c>
      <c r="T1020" s="3" t="s">
        <v>3488</v>
      </c>
      <c r="U1020" s="3" t="s">
        <v>33</v>
      </c>
      <c r="V1020" s="3" t="s">
        <v>69</v>
      </c>
      <c r="W1020" s="3" t="s">
        <v>46</v>
      </c>
      <c r="X1020" s="3" t="s">
        <v>47</v>
      </c>
      <c r="Y1020" s="3" t="s">
        <v>70</v>
      </c>
      <c r="Z1020" s="3" t="s">
        <v>37</v>
      </c>
      <c r="AA1020" s="8">
        <f>Table1[[#This Row],[2022 AV (BOR final)]]-Table1[[#This Row],[2021 AV (BOR final)]]</f>
        <v>-38</v>
      </c>
      <c r="AB1020" s="8">
        <f>Table1[[#This Row],[2023 AV (BOR final)]]-Table1[[#This Row],[2022 AV (BOR final)]]</f>
        <v>-4003</v>
      </c>
      <c r="AC1020" s="8">
        <f>Table1[[#This Row],[2022 Tax Bill]]-Table1[[#This Row],[2021 Tax Bill]]</f>
        <v>45.320000000000164</v>
      </c>
      <c r="AD1020" s="3">
        <f>COUNTIF(D:D,Table1[[#This Row],[Project Name]])</f>
        <v>7</v>
      </c>
      <c r="AE1020" s="2">
        <f>IF(Table1[[#This Row],[Year Accepted]]=2022,Table1[[#This Row],[2021 AV (BOR final)]],Table1[[#This Row],[2022 AV (BOR final)]])</f>
        <v>11471</v>
      </c>
      <c r="AF1020" s="2">
        <f>IF(Table1[[#This Row],[Year Accepted]]=2022,Table1[[#This Row],[2022 AV (BOR final)]],Table1[[#This Row],[2023 AV (BOR final)]])</f>
        <v>11433</v>
      </c>
      <c r="AG1020" s="2">
        <f>IF(Table1[[#This Row],[Year Accepted]]=2022,Table1[[#This Row],[2021 Tax Bill]],Table1[[#This Row],[2022 Tax Bill]])</f>
        <v>2314.29</v>
      </c>
      <c r="AH1020" s="2">
        <f>IF(Table1[[#This Row],[Year Accepted]]=2022,Table1[[#This Row],[2022 Tax Bill]],Table1[[#This Row],[2023 Tax Bill]])</f>
        <v>2359.61</v>
      </c>
    </row>
    <row r="1021" spans="1:34" x14ac:dyDescent="0.25">
      <c r="A1021" s="3" t="s">
        <v>25</v>
      </c>
      <c r="B1021" s="3" t="s">
        <v>71</v>
      </c>
      <c r="C1021" s="3" t="s">
        <v>39</v>
      </c>
      <c r="D1021" s="3" t="s">
        <v>2821</v>
      </c>
      <c r="E1021" s="3" t="s">
        <v>2822</v>
      </c>
      <c r="F1021" s="3" t="s">
        <v>2823</v>
      </c>
      <c r="G1021" s="3">
        <v>2022</v>
      </c>
      <c r="H1021" s="3">
        <v>2021</v>
      </c>
      <c r="I1021" s="4">
        <v>263655</v>
      </c>
      <c r="J1021" s="3" t="s">
        <v>247</v>
      </c>
      <c r="K1021" s="4">
        <v>53192.78</v>
      </c>
      <c r="L1021" s="4">
        <v>171375</v>
      </c>
      <c r="M1021" s="3" t="s">
        <v>247</v>
      </c>
      <c r="N1021" s="4">
        <v>35369.050000000003</v>
      </c>
      <c r="O1021" s="4">
        <v>171375</v>
      </c>
      <c r="P1021" s="3" t="s">
        <v>247</v>
      </c>
      <c r="Q1021" s="4">
        <v>36282.47</v>
      </c>
      <c r="R1021" s="3">
        <v>-87.646737117461697</v>
      </c>
      <c r="S1021" s="3">
        <v>41.885363110565201</v>
      </c>
      <c r="T1021" s="3" t="s">
        <v>2824</v>
      </c>
      <c r="U1021" s="3" t="s">
        <v>33</v>
      </c>
      <c r="V1021" s="3" t="s">
        <v>69</v>
      </c>
      <c r="W1021" s="3" t="s">
        <v>46</v>
      </c>
      <c r="X1021" s="3" t="s">
        <v>47</v>
      </c>
      <c r="Y1021" s="3" t="s">
        <v>48</v>
      </c>
      <c r="Z1021" s="3" t="s">
        <v>37</v>
      </c>
      <c r="AA1021" s="8">
        <f>Table1[[#This Row],[2022 AV (BOR final)]]-Table1[[#This Row],[2021 AV (BOR final)]]</f>
        <v>-92280</v>
      </c>
      <c r="AB1021" s="8">
        <f>Table1[[#This Row],[2023 AV (BOR final)]]-Table1[[#This Row],[2022 AV (BOR final)]]</f>
        <v>0</v>
      </c>
      <c r="AC1021" s="8">
        <f>Table1[[#This Row],[2022 Tax Bill]]-Table1[[#This Row],[2021 Tax Bill]]</f>
        <v>-17823.729999999996</v>
      </c>
      <c r="AD1021" s="3">
        <f>COUNTIF(D:D,Table1[[#This Row],[Project Name]])</f>
        <v>1</v>
      </c>
      <c r="AE1021" s="2">
        <f>IF(Table1[[#This Row],[Year Accepted]]=2022,Table1[[#This Row],[2021 AV (BOR final)]],Table1[[#This Row],[2022 AV (BOR final)]])</f>
        <v>263655</v>
      </c>
      <c r="AF1021" s="2">
        <f>IF(Table1[[#This Row],[Year Accepted]]=2022,Table1[[#This Row],[2022 AV (BOR final)]],Table1[[#This Row],[2023 AV (BOR final)]])</f>
        <v>171375</v>
      </c>
      <c r="AG1021" s="2">
        <f>IF(Table1[[#This Row],[Year Accepted]]=2022,Table1[[#This Row],[2021 Tax Bill]],Table1[[#This Row],[2022 Tax Bill]])</f>
        <v>53192.78</v>
      </c>
      <c r="AH1021" s="2">
        <f>IF(Table1[[#This Row],[Year Accepted]]=2022,Table1[[#This Row],[2022 Tax Bill]],Table1[[#This Row],[2023 Tax Bill]])</f>
        <v>35369.050000000003</v>
      </c>
    </row>
    <row r="1022" spans="1:34" x14ac:dyDescent="0.25">
      <c r="A1022" s="3" t="s">
        <v>25</v>
      </c>
      <c r="B1022" s="3" t="s">
        <v>26</v>
      </c>
      <c r="C1022" s="3" t="s">
        <v>39</v>
      </c>
      <c r="D1022" s="3" t="s">
        <v>1029</v>
      </c>
      <c r="E1022" s="3" t="s">
        <v>3940</v>
      </c>
      <c r="F1022" s="3" t="s">
        <v>3941</v>
      </c>
      <c r="G1022" s="3">
        <v>2022</v>
      </c>
      <c r="H1022" s="3">
        <v>2021</v>
      </c>
      <c r="I1022" s="4">
        <v>44239</v>
      </c>
      <c r="J1022" s="3" t="s">
        <v>126</v>
      </c>
      <c r="K1022" s="4">
        <v>8925.25</v>
      </c>
      <c r="L1022" s="4">
        <v>28755</v>
      </c>
      <c r="M1022" s="3" t="s">
        <v>126</v>
      </c>
      <c r="N1022" s="4">
        <v>5934.57</v>
      </c>
      <c r="O1022" s="4">
        <v>36658</v>
      </c>
      <c r="P1022" s="3" t="s">
        <v>126</v>
      </c>
      <c r="Q1022" s="4">
        <v>7761.05</v>
      </c>
      <c r="R1022" s="3">
        <v>-87.661109812823099</v>
      </c>
      <c r="S1022" s="3">
        <v>41.877455139172199</v>
      </c>
      <c r="T1022" s="3" t="s">
        <v>3942</v>
      </c>
      <c r="U1022" s="3" t="s">
        <v>33</v>
      </c>
      <c r="V1022" s="3" t="s">
        <v>69</v>
      </c>
      <c r="W1022" s="3" t="s">
        <v>46</v>
      </c>
      <c r="X1022" s="3" t="s">
        <v>47</v>
      </c>
      <c r="Y1022" s="3" t="s">
        <v>70</v>
      </c>
      <c r="Z1022" s="3" t="s">
        <v>37</v>
      </c>
      <c r="AA1022" s="8">
        <f>Table1[[#This Row],[2022 AV (BOR final)]]-Table1[[#This Row],[2021 AV (BOR final)]]</f>
        <v>-15484</v>
      </c>
      <c r="AB1022" s="8">
        <f>Table1[[#This Row],[2023 AV (BOR final)]]-Table1[[#This Row],[2022 AV (BOR final)]]</f>
        <v>7903</v>
      </c>
      <c r="AC1022" s="8">
        <f>Table1[[#This Row],[2022 Tax Bill]]-Table1[[#This Row],[2021 Tax Bill]]</f>
        <v>-2990.6800000000003</v>
      </c>
      <c r="AD1022" s="3">
        <f>COUNTIF(D:D,Table1[[#This Row],[Project Name]])</f>
        <v>10</v>
      </c>
      <c r="AE1022" s="2">
        <f>IF(Table1[[#This Row],[Year Accepted]]=2022,Table1[[#This Row],[2021 AV (BOR final)]],Table1[[#This Row],[2022 AV (BOR final)]])</f>
        <v>44239</v>
      </c>
      <c r="AF1022" s="2">
        <f>IF(Table1[[#This Row],[Year Accepted]]=2022,Table1[[#This Row],[2022 AV (BOR final)]],Table1[[#This Row],[2023 AV (BOR final)]])</f>
        <v>28755</v>
      </c>
      <c r="AG1022" s="2">
        <f>IF(Table1[[#This Row],[Year Accepted]]=2022,Table1[[#This Row],[2021 Tax Bill]],Table1[[#This Row],[2022 Tax Bill]])</f>
        <v>8925.25</v>
      </c>
      <c r="AH1022" s="2">
        <f>IF(Table1[[#This Row],[Year Accepted]]=2022,Table1[[#This Row],[2022 Tax Bill]],Table1[[#This Row],[2023 Tax Bill]])</f>
        <v>5934.57</v>
      </c>
    </row>
    <row r="1023" spans="1:34" x14ac:dyDescent="0.25">
      <c r="A1023" s="3" t="s">
        <v>25</v>
      </c>
      <c r="B1023" s="3" t="s">
        <v>26</v>
      </c>
      <c r="C1023" s="3" t="s">
        <v>39</v>
      </c>
      <c r="D1023" s="3" t="s">
        <v>1029</v>
      </c>
      <c r="E1023" s="3" t="s">
        <v>4302</v>
      </c>
      <c r="F1023" s="3" t="s">
        <v>4303</v>
      </c>
      <c r="G1023" s="3">
        <v>2022</v>
      </c>
      <c r="H1023" s="3">
        <v>2021</v>
      </c>
      <c r="I1023" s="4">
        <v>44239</v>
      </c>
      <c r="J1023" s="3" t="s">
        <v>126</v>
      </c>
      <c r="K1023" s="4">
        <v>8925.25</v>
      </c>
      <c r="L1023" s="4">
        <v>28755</v>
      </c>
      <c r="M1023" s="3" t="s">
        <v>126</v>
      </c>
      <c r="N1023" s="4">
        <v>5934.57</v>
      </c>
      <c r="O1023" s="4">
        <v>28755</v>
      </c>
      <c r="P1023" s="3" t="s">
        <v>126</v>
      </c>
      <c r="Q1023" s="4">
        <v>6087.86</v>
      </c>
      <c r="R1023" s="3">
        <v>-87.660927322518106</v>
      </c>
      <c r="S1023" s="3">
        <v>41.877458166795499</v>
      </c>
      <c r="T1023" s="3" t="s">
        <v>4304</v>
      </c>
      <c r="U1023" s="3" t="s">
        <v>33</v>
      </c>
      <c r="V1023" s="3" t="s">
        <v>69</v>
      </c>
      <c r="W1023" s="3" t="s">
        <v>46</v>
      </c>
      <c r="X1023" s="3" t="s">
        <v>47</v>
      </c>
      <c r="Y1023" s="3" t="s">
        <v>70</v>
      </c>
      <c r="Z1023" s="3" t="s">
        <v>37</v>
      </c>
      <c r="AA1023" s="8">
        <f>Table1[[#This Row],[2022 AV (BOR final)]]-Table1[[#This Row],[2021 AV (BOR final)]]</f>
        <v>-15484</v>
      </c>
      <c r="AB1023" s="8">
        <f>Table1[[#This Row],[2023 AV (BOR final)]]-Table1[[#This Row],[2022 AV (BOR final)]]</f>
        <v>0</v>
      </c>
      <c r="AC1023" s="8">
        <f>Table1[[#This Row],[2022 Tax Bill]]-Table1[[#This Row],[2021 Tax Bill]]</f>
        <v>-2990.6800000000003</v>
      </c>
      <c r="AD1023" s="3">
        <f>COUNTIF(D:D,Table1[[#This Row],[Project Name]])</f>
        <v>10</v>
      </c>
      <c r="AE1023" s="2">
        <f>IF(Table1[[#This Row],[Year Accepted]]=2022,Table1[[#This Row],[2021 AV (BOR final)]],Table1[[#This Row],[2022 AV (BOR final)]])</f>
        <v>44239</v>
      </c>
      <c r="AF1023" s="2">
        <f>IF(Table1[[#This Row],[Year Accepted]]=2022,Table1[[#This Row],[2022 AV (BOR final)]],Table1[[#This Row],[2023 AV (BOR final)]])</f>
        <v>28755</v>
      </c>
      <c r="AG1023" s="2">
        <f>IF(Table1[[#This Row],[Year Accepted]]=2022,Table1[[#This Row],[2021 Tax Bill]],Table1[[#This Row],[2022 Tax Bill]])</f>
        <v>8925.25</v>
      </c>
      <c r="AH1023" s="2">
        <f>IF(Table1[[#This Row],[Year Accepted]]=2022,Table1[[#This Row],[2022 Tax Bill]],Table1[[#This Row],[2023 Tax Bill]])</f>
        <v>5934.57</v>
      </c>
    </row>
    <row r="1024" spans="1:34" x14ac:dyDescent="0.25">
      <c r="A1024" s="3" t="s">
        <v>25</v>
      </c>
      <c r="B1024" s="3" t="s">
        <v>26</v>
      </c>
      <c r="C1024" s="3" t="s">
        <v>39</v>
      </c>
      <c r="D1024" s="3" t="s">
        <v>1029</v>
      </c>
      <c r="E1024" s="3" t="s">
        <v>1030</v>
      </c>
      <c r="F1024" s="3" t="s">
        <v>1031</v>
      </c>
      <c r="G1024" s="3">
        <v>2022</v>
      </c>
      <c r="H1024" s="3">
        <v>2021</v>
      </c>
      <c r="I1024" s="4">
        <v>24285</v>
      </c>
      <c r="J1024" s="3" t="s">
        <v>126</v>
      </c>
      <c r="K1024" s="4">
        <v>4899.5600000000004</v>
      </c>
      <c r="L1024" s="4">
        <v>15785</v>
      </c>
      <c r="M1024" s="3" t="s">
        <v>126</v>
      </c>
      <c r="N1024" s="4">
        <v>3257.8</v>
      </c>
      <c r="O1024" s="4">
        <v>15785</v>
      </c>
      <c r="P1024" s="3" t="s">
        <v>126</v>
      </c>
      <c r="Q1024" s="4">
        <v>3341.89</v>
      </c>
      <c r="R1024" s="3">
        <v>-87.660790482051297</v>
      </c>
      <c r="S1024" s="3">
        <v>41.877460432042497</v>
      </c>
      <c r="T1024" s="3" t="s">
        <v>1032</v>
      </c>
      <c r="U1024" s="3" t="s">
        <v>33</v>
      </c>
      <c r="V1024" s="3" t="s">
        <v>69</v>
      </c>
      <c r="W1024" s="3" t="s">
        <v>46</v>
      </c>
      <c r="X1024" s="3" t="s">
        <v>47</v>
      </c>
      <c r="Y1024" s="3" t="s">
        <v>70</v>
      </c>
      <c r="Z1024" s="3" t="s">
        <v>37</v>
      </c>
      <c r="AA1024" s="8">
        <f>Table1[[#This Row],[2022 AV (BOR final)]]-Table1[[#This Row],[2021 AV (BOR final)]]</f>
        <v>-8500</v>
      </c>
      <c r="AB1024" s="8">
        <f>Table1[[#This Row],[2023 AV (BOR final)]]-Table1[[#This Row],[2022 AV (BOR final)]]</f>
        <v>0</v>
      </c>
      <c r="AC1024" s="8">
        <f>Table1[[#This Row],[2022 Tax Bill]]-Table1[[#This Row],[2021 Tax Bill]]</f>
        <v>-1641.7600000000002</v>
      </c>
      <c r="AD1024" s="3">
        <f>COUNTIF(D:D,Table1[[#This Row],[Project Name]])</f>
        <v>10</v>
      </c>
      <c r="AE1024" s="2">
        <f>IF(Table1[[#This Row],[Year Accepted]]=2022,Table1[[#This Row],[2021 AV (BOR final)]],Table1[[#This Row],[2022 AV (BOR final)]])</f>
        <v>24285</v>
      </c>
      <c r="AF1024" s="2">
        <f>IF(Table1[[#This Row],[Year Accepted]]=2022,Table1[[#This Row],[2022 AV (BOR final)]],Table1[[#This Row],[2023 AV (BOR final)]])</f>
        <v>15785</v>
      </c>
      <c r="AG1024" s="2">
        <f>IF(Table1[[#This Row],[Year Accepted]]=2022,Table1[[#This Row],[2021 Tax Bill]],Table1[[#This Row],[2022 Tax Bill]])</f>
        <v>4899.5600000000004</v>
      </c>
      <c r="AH1024" s="2">
        <f>IF(Table1[[#This Row],[Year Accepted]]=2022,Table1[[#This Row],[2022 Tax Bill]],Table1[[#This Row],[2023 Tax Bill]])</f>
        <v>3257.8</v>
      </c>
    </row>
    <row r="1025" spans="1:34" x14ac:dyDescent="0.25">
      <c r="A1025" s="3" t="s">
        <v>25</v>
      </c>
      <c r="B1025" s="3" t="s">
        <v>26</v>
      </c>
      <c r="C1025" s="3" t="s">
        <v>39</v>
      </c>
      <c r="D1025" s="3" t="s">
        <v>1029</v>
      </c>
      <c r="E1025" s="3" t="s">
        <v>3884</v>
      </c>
      <c r="F1025" s="3" t="s">
        <v>3885</v>
      </c>
      <c r="G1025" s="3">
        <v>2022</v>
      </c>
      <c r="H1025" s="3">
        <v>2021</v>
      </c>
      <c r="I1025" s="4">
        <v>231431</v>
      </c>
      <c r="J1025" s="3" t="s">
        <v>126</v>
      </c>
      <c r="K1025" s="4">
        <v>46691.54</v>
      </c>
      <c r="L1025" s="4">
        <v>150430</v>
      </c>
      <c r="M1025" s="3" t="s">
        <v>126</v>
      </c>
      <c r="N1025" s="4">
        <v>31046.33</v>
      </c>
      <c r="O1025" s="4">
        <v>151456</v>
      </c>
      <c r="P1025" s="3" t="s">
        <v>126</v>
      </c>
      <c r="Q1025" s="4">
        <v>32065.39</v>
      </c>
      <c r="R1025" s="3">
        <v>-87.660889811727202</v>
      </c>
      <c r="S1025" s="3">
        <v>41.877092417612303</v>
      </c>
      <c r="T1025" s="3" t="s">
        <v>3886</v>
      </c>
      <c r="U1025" s="3" t="s">
        <v>33</v>
      </c>
      <c r="V1025" s="3" t="s">
        <v>69</v>
      </c>
      <c r="W1025" s="3" t="s">
        <v>46</v>
      </c>
      <c r="X1025" s="3" t="s">
        <v>47</v>
      </c>
      <c r="Y1025" s="3" t="s">
        <v>70</v>
      </c>
      <c r="Z1025" s="3" t="s">
        <v>37</v>
      </c>
      <c r="AA1025" s="8">
        <f>Table1[[#This Row],[2022 AV (BOR final)]]-Table1[[#This Row],[2021 AV (BOR final)]]</f>
        <v>-81001</v>
      </c>
      <c r="AB1025" s="8">
        <f>Table1[[#This Row],[2023 AV (BOR final)]]-Table1[[#This Row],[2022 AV (BOR final)]]</f>
        <v>1026</v>
      </c>
      <c r="AC1025" s="8">
        <f>Table1[[#This Row],[2022 Tax Bill]]-Table1[[#This Row],[2021 Tax Bill]]</f>
        <v>-15645.21</v>
      </c>
      <c r="AD1025" s="3">
        <f>COUNTIF(D:D,Table1[[#This Row],[Project Name]])</f>
        <v>10</v>
      </c>
      <c r="AE1025" s="2">
        <f>IF(Table1[[#This Row],[Year Accepted]]=2022,Table1[[#This Row],[2021 AV (BOR final)]],Table1[[#This Row],[2022 AV (BOR final)]])</f>
        <v>231431</v>
      </c>
      <c r="AF1025" s="2">
        <f>IF(Table1[[#This Row],[Year Accepted]]=2022,Table1[[#This Row],[2022 AV (BOR final)]],Table1[[#This Row],[2023 AV (BOR final)]])</f>
        <v>150430</v>
      </c>
      <c r="AG1025" s="2">
        <f>IF(Table1[[#This Row],[Year Accepted]]=2022,Table1[[#This Row],[2021 Tax Bill]],Table1[[#This Row],[2022 Tax Bill]])</f>
        <v>46691.54</v>
      </c>
      <c r="AH1025" s="2">
        <f>IF(Table1[[#This Row],[Year Accepted]]=2022,Table1[[#This Row],[2022 Tax Bill]],Table1[[#This Row],[2023 Tax Bill]])</f>
        <v>31046.33</v>
      </c>
    </row>
    <row r="1026" spans="1:34" x14ac:dyDescent="0.25">
      <c r="A1026" s="3" t="s">
        <v>25</v>
      </c>
      <c r="B1026" s="3" t="s">
        <v>26</v>
      </c>
      <c r="C1026" s="3" t="s">
        <v>39</v>
      </c>
      <c r="D1026" s="3" t="s">
        <v>1029</v>
      </c>
      <c r="E1026" s="3" t="s">
        <v>3257</v>
      </c>
      <c r="F1026" s="3" t="s">
        <v>3258</v>
      </c>
      <c r="G1026" s="3">
        <v>2022</v>
      </c>
      <c r="H1026" s="3">
        <v>2021</v>
      </c>
      <c r="I1026" s="4">
        <v>46128</v>
      </c>
      <c r="J1026" s="3" t="s">
        <v>126</v>
      </c>
      <c r="K1026" s="4">
        <v>9306.42</v>
      </c>
      <c r="L1026" s="4">
        <v>29983</v>
      </c>
      <c r="M1026" s="3" t="s">
        <v>126</v>
      </c>
      <c r="N1026" s="4">
        <v>6187.99</v>
      </c>
      <c r="O1026" s="4">
        <v>29983</v>
      </c>
      <c r="P1026" s="3" t="s">
        <v>126</v>
      </c>
      <c r="Q1026" s="4">
        <v>6347.84</v>
      </c>
      <c r="R1026" s="3">
        <v>-87.661555707673003</v>
      </c>
      <c r="S1026" s="3">
        <v>41.876711944513197</v>
      </c>
      <c r="T1026" s="3" t="s">
        <v>3259</v>
      </c>
      <c r="U1026" s="3" t="s">
        <v>33</v>
      </c>
      <c r="V1026" s="3" t="s">
        <v>69</v>
      </c>
      <c r="W1026" s="3" t="s">
        <v>46</v>
      </c>
      <c r="X1026" s="3" t="s">
        <v>47</v>
      </c>
      <c r="Y1026" s="3" t="s">
        <v>70</v>
      </c>
      <c r="Z1026" s="3" t="s">
        <v>37</v>
      </c>
      <c r="AA1026" s="8">
        <f>Table1[[#This Row],[2022 AV (BOR final)]]-Table1[[#This Row],[2021 AV (BOR final)]]</f>
        <v>-16145</v>
      </c>
      <c r="AB1026" s="8">
        <f>Table1[[#This Row],[2023 AV (BOR final)]]-Table1[[#This Row],[2022 AV (BOR final)]]</f>
        <v>0</v>
      </c>
      <c r="AC1026" s="8">
        <f>Table1[[#This Row],[2022 Tax Bill]]-Table1[[#This Row],[2021 Tax Bill]]</f>
        <v>-3118.4300000000003</v>
      </c>
      <c r="AD1026" s="3">
        <f>COUNTIF(D:D,Table1[[#This Row],[Project Name]])</f>
        <v>10</v>
      </c>
      <c r="AE1026" s="2">
        <f>IF(Table1[[#This Row],[Year Accepted]]=2022,Table1[[#This Row],[2021 AV (BOR final)]],Table1[[#This Row],[2022 AV (BOR final)]])</f>
        <v>46128</v>
      </c>
      <c r="AF1026" s="2">
        <f>IF(Table1[[#This Row],[Year Accepted]]=2022,Table1[[#This Row],[2022 AV (BOR final)]],Table1[[#This Row],[2023 AV (BOR final)]])</f>
        <v>29983</v>
      </c>
      <c r="AG1026" s="2">
        <f>IF(Table1[[#This Row],[Year Accepted]]=2022,Table1[[#This Row],[2021 Tax Bill]],Table1[[#This Row],[2022 Tax Bill]])</f>
        <v>9306.42</v>
      </c>
      <c r="AH1026" s="2">
        <f>IF(Table1[[#This Row],[Year Accepted]]=2022,Table1[[#This Row],[2022 Tax Bill]],Table1[[#This Row],[2023 Tax Bill]])</f>
        <v>6187.99</v>
      </c>
    </row>
    <row r="1027" spans="1:34" x14ac:dyDescent="0.25">
      <c r="A1027" s="3" t="s">
        <v>25</v>
      </c>
      <c r="B1027" s="3" t="s">
        <v>26</v>
      </c>
      <c r="C1027" s="3" t="s">
        <v>39</v>
      </c>
      <c r="D1027" s="3" t="s">
        <v>1029</v>
      </c>
      <c r="E1027" s="3" t="s">
        <v>4789</v>
      </c>
      <c r="F1027" s="3" t="s">
        <v>4790</v>
      </c>
      <c r="G1027" s="3">
        <v>2022</v>
      </c>
      <c r="H1027" s="3">
        <v>2021</v>
      </c>
      <c r="I1027" s="4">
        <v>292089</v>
      </c>
      <c r="J1027" s="3" t="s">
        <v>247</v>
      </c>
      <c r="K1027" s="4">
        <v>58929.39</v>
      </c>
      <c r="L1027" s="4">
        <v>189859</v>
      </c>
      <c r="M1027" s="3" t="s">
        <v>247</v>
      </c>
      <c r="N1027" s="4">
        <v>39183.870000000003</v>
      </c>
      <c r="O1027" s="4">
        <v>189859</v>
      </c>
      <c r="P1027" s="3" t="s">
        <v>247</v>
      </c>
      <c r="Q1027" s="4">
        <v>40195.85</v>
      </c>
      <c r="R1027" s="3">
        <v>-87.659792062840694</v>
      </c>
      <c r="S1027" s="3">
        <v>41.877110613520003</v>
      </c>
      <c r="T1027" s="3" t="s">
        <v>4791</v>
      </c>
      <c r="U1027" s="3" t="s">
        <v>33</v>
      </c>
      <c r="V1027" s="3" t="s">
        <v>69</v>
      </c>
      <c r="W1027" s="3" t="s">
        <v>46</v>
      </c>
      <c r="X1027" s="3" t="s">
        <v>47</v>
      </c>
      <c r="Y1027" s="3" t="s">
        <v>70</v>
      </c>
      <c r="Z1027" s="3" t="s">
        <v>37</v>
      </c>
      <c r="AA1027" s="8">
        <f>Table1[[#This Row],[2022 AV (BOR final)]]-Table1[[#This Row],[2021 AV (BOR final)]]</f>
        <v>-102230</v>
      </c>
      <c r="AB1027" s="8">
        <f>Table1[[#This Row],[2023 AV (BOR final)]]-Table1[[#This Row],[2022 AV (BOR final)]]</f>
        <v>0</v>
      </c>
      <c r="AC1027" s="8">
        <f>Table1[[#This Row],[2022 Tax Bill]]-Table1[[#This Row],[2021 Tax Bill]]</f>
        <v>-19745.519999999997</v>
      </c>
      <c r="AD1027" s="3">
        <f>COUNTIF(D:D,Table1[[#This Row],[Project Name]])</f>
        <v>10</v>
      </c>
      <c r="AE1027" s="2">
        <f>IF(Table1[[#This Row],[Year Accepted]]=2022,Table1[[#This Row],[2021 AV (BOR final)]],Table1[[#This Row],[2022 AV (BOR final)]])</f>
        <v>292089</v>
      </c>
      <c r="AF1027" s="2">
        <f>IF(Table1[[#This Row],[Year Accepted]]=2022,Table1[[#This Row],[2022 AV (BOR final)]],Table1[[#This Row],[2023 AV (BOR final)]])</f>
        <v>189859</v>
      </c>
      <c r="AG1027" s="2">
        <f>IF(Table1[[#This Row],[Year Accepted]]=2022,Table1[[#This Row],[2021 Tax Bill]],Table1[[#This Row],[2022 Tax Bill]])</f>
        <v>58929.39</v>
      </c>
      <c r="AH1027" s="2">
        <f>IF(Table1[[#This Row],[Year Accepted]]=2022,Table1[[#This Row],[2022 Tax Bill]],Table1[[#This Row],[2023 Tax Bill]])</f>
        <v>39183.870000000003</v>
      </c>
    </row>
    <row r="1028" spans="1:34" x14ac:dyDescent="0.25">
      <c r="A1028" s="3" t="s">
        <v>25</v>
      </c>
      <c r="B1028" s="3" t="s">
        <v>26</v>
      </c>
      <c r="C1028" s="3" t="s">
        <v>39</v>
      </c>
      <c r="D1028" s="3" t="s">
        <v>1029</v>
      </c>
      <c r="E1028" s="3" t="s">
        <v>2831</v>
      </c>
      <c r="F1028" s="3" t="s">
        <v>2832</v>
      </c>
      <c r="G1028" s="3">
        <v>2022</v>
      </c>
      <c r="H1028" s="3">
        <v>2021</v>
      </c>
      <c r="I1028" s="4">
        <v>397527</v>
      </c>
      <c r="J1028" s="3" t="s">
        <v>247</v>
      </c>
      <c r="K1028" s="4">
        <v>80201.61</v>
      </c>
      <c r="L1028" s="4">
        <v>258394</v>
      </c>
      <c r="M1028" s="3" t="s">
        <v>247</v>
      </c>
      <c r="N1028" s="4">
        <v>53328.42</v>
      </c>
      <c r="O1028" s="4">
        <v>107051</v>
      </c>
      <c r="P1028" s="3" t="s">
        <v>247</v>
      </c>
      <c r="Q1028" s="4">
        <v>22664.21</v>
      </c>
      <c r="R1028" s="3">
        <v>-87.6604577025347</v>
      </c>
      <c r="S1028" s="3">
        <v>41.876730574993097</v>
      </c>
      <c r="T1028" s="3" t="s">
        <v>2833</v>
      </c>
      <c r="U1028" s="3" t="s">
        <v>33</v>
      </c>
      <c r="V1028" s="3" t="s">
        <v>69</v>
      </c>
      <c r="W1028" s="3" t="s">
        <v>46</v>
      </c>
      <c r="X1028" s="3" t="s">
        <v>47</v>
      </c>
      <c r="Y1028" s="3" t="s">
        <v>70</v>
      </c>
      <c r="Z1028" s="3" t="s">
        <v>37</v>
      </c>
      <c r="AA1028" s="8">
        <f>Table1[[#This Row],[2022 AV (BOR final)]]-Table1[[#This Row],[2021 AV (BOR final)]]</f>
        <v>-139133</v>
      </c>
      <c r="AB1028" s="8">
        <f>Table1[[#This Row],[2023 AV (BOR final)]]-Table1[[#This Row],[2022 AV (BOR final)]]</f>
        <v>-151343</v>
      </c>
      <c r="AC1028" s="8">
        <f>Table1[[#This Row],[2022 Tax Bill]]-Table1[[#This Row],[2021 Tax Bill]]</f>
        <v>-26873.190000000002</v>
      </c>
      <c r="AD1028" s="3">
        <f>COUNTIF(D:D,Table1[[#This Row],[Project Name]])</f>
        <v>10</v>
      </c>
      <c r="AE1028" s="2">
        <f>IF(Table1[[#This Row],[Year Accepted]]=2022,Table1[[#This Row],[2021 AV (BOR final)]],Table1[[#This Row],[2022 AV (BOR final)]])</f>
        <v>397527</v>
      </c>
      <c r="AF1028" s="2">
        <f>IF(Table1[[#This Row],[Year Accepted]]=2022,Table1[[#This Row],[2022 AV (BOR final)]],Table1[[#This Row],[2023 AV (BOR final)]])</f>
        <v>258394</v>
      </c>
      <c r="AG1028" s="2">
        <f>IF(Table1[[#This Row],[Year Accepted]]=2022,Table1[[#This Row],[2021 Tax Bill]],Table1[[#This Row],[2022 Tax Bill]])</f>
        <v>80201.61</v>
      </c>
      <c r="AH1028" s="2">
        <f>IF(Table1[[#This Row],[Year Accepted]]=2022,Table1[[#This Row],[2022 Tax Bill]],Table1[[#This Row],[2023 Tax Bill]])</f>
        <v>53328.42</v>
      </c>
    </row>
    <row r="1029" spans="1:34" x14ac:dyDescent="0.25">
      <c r="A1029" s="3" t="s">
        <v>25</v>
      </c>
      <c r="B1029" s="3" t="s">
        <v>26</v>
      </c>
      <c r="C1029" s="3" t="s">
        <v>39</v>
      </c>
      <c r="D1029" s="3" t="s">
        <v>1029</v>
      </c>
      <c r="E1029" s="3" t="s">
        <v>4030</v>
      </c>
      <c r="F1029" s="3" t="s">
        <v>4031</v>
      </c>
      <c r="G1029" s="3">
        <v>2022</v>
      </c>
      <c r="H1029" s="3">
        <v>2021</v>
      </c>
      <c r="I1029" s="4">
        <v>269131</v>
      </c>
      <c r="J1029" s="3" t="s">
        <v>247</v>
      </c>
      <c r="K1029" s="4">
        <v>54297.58</v>
      </c>
      <c r="L1029" s="4">
        <v>174935</v>
      </c>
      <c r="M1029" s="3" t="s">
        <v>247</v>
      </c>
      <c r="N1029" s="4">
        <v>36103.75</v>
      </c>
      <c r="O1029" s="4">
        <v>189755</v>
      </c>
      <c r="P1029" s="3" t="s">
        <v>247</v>
      </c>
      <c r="Q1029" s="4">
        <v>40173.81</v>
      </c>
      <c r="R1029" s="3">
        <v>-87.6601549346382</v>
      </c>
      <c r="S1029" s="3">
        <v>41.877470921128001</v>
      </c>
      <c r="T1029" s="3" t="s">
        <v>4032</v>
      </c>
      <c r="U1029" s="3" t="s">
        <v>33</v>
      </c>
      <c r="V1029" s="3" t="s">
        <v>69</v>
      </c>
      <c r="W1029" s="3" t="s">
        <v>46</v>
      </c>
      <c r="X1029" s="3" t="s">
        <v>47</v>
      </c>
      <c r="Y1029" s="3" t="s">
        <v>70</v>
      </c>
      <c r="Z1029" s="3" t="s">
        <v>37</v>
      </c>
      <c r="AA1029" s="8">
        <f>Table1[[#This Row],[2022 AV (BOR final)]]-Table1[[#This Row],[2021 AV (BOR final)]]</f>
        <v>-94196</v>
      </c>
      <c r="AB1029" s="8">
        <f>Table1[[#This Row],[2023 AV (BOR final)]]-Table1[[#This Row],[2022 AV (BOR final)]]</f>
        <v>14820</v>
      </c>
      <c r="AC1029" s="8">
        <f>Table1[[#This Row],[2022 Tax Bill]]-Table1[[#This Row],[2021 Tax Bill]]</f>
        <v>-18193.830000000002</v>
      </c>
      <c r="AD1029" s="3">
        <f>COUNTIF(D:D,Table1[[#This Row],[Project Name]])</f>
        <v>10</v>
      </c>
      <c r="AE1029" s="2">
        <f>IF(Table1[[#This Row],[Year Accepted]]=2022,Table1[[#This Row],[2021 AV (BOR final)]],Table1[[#This Row],[2022 AV (BOR final)]])</f>
        <v>269131</v>
      </c>
      <c r="AF1029" s="2">
        <f>IF(Table1[[#This Row],[Year Accepted]]=2022,Table1[[#This Row],[2022 AV (BOR final)]],Table1[[#This Row],[2023 AV (BOR final)]])</f>
        <v>174935</v>
      </c>
      <c r="AG1029" s="2">
        <f>IF(Table1[[#This Row],[Year Accepted]]=2022,Table1[[#This Row],[2021 Tax Bill]],Table1[[#This Row],[2022 Tax Bill]])</f>
        <v>54297.58</v>
      </c>
      <c r="AH1029" s="2">
        <f>IF(Table1[[#This Row],[Year Accepted]]=2022,Table1[[#This Row],[2022 Tax Bill]],Table1[[#This Row],[2023 Tax Bill]])</f>
        <v>36103.75</v>
      </c>
    </row>
    <row r="1030" spans="1:34" x14ac:dyDescent="0.25">
      <c r="A1030" s="3" t="s">
        <v>25</v>
      </c>
      <c r="B1030" s="3" t="s">
        <v>26</v>
      </c>
      <c r="C1030" s="3" t="s">
        <v>39</v>
      </c>
      <c r="D1030" s="3" t="s">
        <v>1029</v>
      </c>
      <c r="E1030" s="3" t="s">
        <v>1077</v>
      </c>
      <c r="F1030" s="3" t="s">
        <v>1078</v>
      </c>
      <c r="G1030" s="3">
        <v>2022</v>
      </c>
      <c r="H1030" s="3">
        <v>2021</v>
      </c>
      <c r="I1030" s="4">
        <v>36303</v>
      </c>
      <c r="J1030" s="3" t="s">
        <v>126</v>
      </c>
      <c r="K1030" s="4">
        <v>7324.18</v>
      </c>
      <c r="L1030" s="4">
        <v>23597</v>
      </c>
      <c r="M1030" s="3" t="s">
        <v>126</v>
      </c>
      <c r="N1030" s="4">
        <v>4870.07</v>
      </c>
      <c r="O1030" s="4">
        <v>23597</v>
      </c>
      <c r="P1030" s="3" t="s">
        <v>126</v>
      </c>
      <c r="Q1030" s="4">
        <v>4995.84</v>
      </c>
      <c r="R1030" s="3">
        <v>-87.661617134759496</v>
      </c>
      <c r="S1030" s="3">
        <v>41.8774467616091</v>
      </c>
      <c r="T1030" s="3" t="s">
        <v>1079</v>
      </c>
      <c r="U1030" s="3" t="s">
        <v>33</v>
      </c>
      <c r="V1030" s="3" t="s">
        <v>69</v>
      </c>
      <c r="W1030" s="3" t="s">
        <v>46</v>
      </c>
      <c r="X1030" s="3" t="s">
        <v>47</v>
      </c>
      <c r="Y1030" s="3" t="s">
        <v>70</v>
      </c>
      <c r="Z1030" s="3" t="s">
        <v>37</v>
      </c>
      <c r="AA1030" s="8">
        <f>Table1[[#This Row],[2022 AV (BOR final)]]-Table1[[#This Row],[2021 AV (BOR final)]]</f>
        <v>-12706</v>
      </c>
      <c r="AB1030" s="8">
        <f>Table1[[#This Row],[2023 AV (BOR final)]]-Table1[[#This Row],[2022 AV (BOR final)]]</f>
        <v>0</v>
      </c>
      <c r="AC1030" s="8">
        <f>Table1[[#This Row],[2022 Tax Bill]]-Table1[[#This Row],[2021 Tax Bill]]</f>
        <v>-2454.1100000000006</v>
      </c>
      <c r="AD1030" s="3">
        <f>COUNTIF(D:D,Table1[[#This Row],[Project Name]])</f>
        <v>10</v>
      </c>
      <c r="AE1030" s="2">
        <f>IF(Table1[[#This Row],[Year Accepted]]=2022,Table1[[#This Row],[2021 AV (BOR final)]],Table1[[#This Row],[2022 AV (BOR final)]])</f>
        <v>36303</v>
      </c>
      <c r="AF1030" s="2">
        <f>IF(Table1[[#This Row],[Year Accepted]]=2022,Table1[[#This Row],[2022 AV (BOR final)]],Table1[[#This Row],[2023 AV (BOR final)]])</f>
        <v>23597</v>
      </c>
      <c r="AG1030" s="2">
        <f>IF(Table1[[#This Row],[Year Accepted]]=2022,Table1[[#This Row],[2021 Tax Bill]],Table1[[#This Row],[2022 Tax Bill]])</f>
        <v>7324.18</v>
      </c>
      <c r="AH1030" s="2">
        <f>IF(Table1[[#This Row],[Year Accepted]]=2022,Table1[[#This Row],[2022 Tax Bill]],Table1[[#This Row],[2023 Tax Bill]])</f>
        <v>4870.07</v>
      </c>
    </row>
    <row r="1031" spans="1:34" x14ac:dyDescent="0.25">
      <c r="A1031" s="3" t="s">
        <v>25</v>
      </c>
      <c r="B1031" s="3" t="s">
        <v>26</v>
      </c>
      <c r="C1031" s="3" t="s">
        <v>39</v>
      </c>
      <c r="D1031" s="3" t="s">
        <v>1029</v>
      </c>
      <c r="E1031" s="3" t="s">
        <v>2097</v>
      </c>
      <c r="F1031" s="3" t="s">
        <v>2098</v>
      </c>
      <c r="G1031" s="3">
        <v>2022</v>
      </c>
      <c r="H1031" s="3">
        <v>2021</v>
      </c>
      <c r="I1031" s="4">
        <v>42527</v>
      </c>
      <c r="J1031" s="3" t="s">
        <v>126</v>
      </c>
      <c r="K1031" s="4">
        <v>8579.89</v>
      </c>
      <c r="L1031" s="4">
        <v>27642</v>
      </c>
      <c r="M1031" s="3" t="s">
        <v>126</v>
      </c>
      <c r="N1031" s="4">
        <v>5704.87</v>
      </c>
      <c r="O1031" s="4">
        <v>27642</v>
      </c>
      <c r="P1031" s="3" t="s">
        <v>126</v>
      </c>
      <c r="Q1031" s="4">
        <v>5852.23</v>
      </c>
      <c r="R1031" s="3">
        <v>-87.661337914030597</v>
      </c>
      <c r="S1031" s="3">
        <v>41.877451369835498</v>
      </c>
      <c r="T1031" s="3" t="s">
        <v>2099</v>
      </c>
      <c r="U1031" s="3" t="s">
        <v>33</v>
      </c>
      <c r="V1031" s="3" t="s">
        <v>69</v>
      </c>
      <c r="W1031" s="3" t="s">
        <v>46</v>
      </c>
      <c r="X1031" s="3" t="s">
        <v>47</v>
      </c>
      <c r="Y1031" s="3" t="s">
        <v>70</v>
      </c>
      <c r="Z1031" s="3" t="s">
        <v>37</v>
      </c>
      <c r="AA1031" s="8">
        <f>Table1[[#This Row],[2022 AV (BOR final)]]-Table1[[#This Row],[2021 AV (BOR final)]]</f>
        <v>-14885</v>
      </c>
      <c r="AB1031" s="8">
        <f>Table1[[#This Row],[2023 AV (BOR final)]]-Table1[[#This Row],[2022 AV (BOR final)]]</f>
        <v>0</v>
      </c>
      <c r="AC1031" s="8">
        <f>Table1[[#This Row],[2022 Tax Bill]]-Table1[[#This Row],[2021 Tax Bill]]</f>
        <v>-2875.0199999999995</v>
      </c>
      <c r="AD1031" s="3">
        <f>COUNTIF(D:D,Table1[[#This Row],[Project Name]])</f>
        <v>10</v>
      </c>
      <c r="AE1031" s="2">
        <f>IF(Table1[[#This Row],[Year Accepted]]=2022,Table1[[#This Row],[2021 AV (BOR final)]],Table1[[#This Row],[2022 AV (BOR final)]])</f>
        <v>42527</v>
      </c>
      <c r="AF1031" s="2">
        <f>IF(Table1[[#This Row],[Year Accepted]]=2022,Table1[[#This Row],[2022 AV (BOR final)]],Table1[[#This Row],[2023 AV (BOR final)]])</f>
        <v>27642</v>
      </c>
      <c r="AG1031" s="2">
        <f>IF(Table1[[#This Row],[Year Accepted]]=2022,Table1[[#This Row],[2021 Tax Bill]],Table1[[#This Row],[2022 Tax Bill]])</f>
        <v>8579.89</v>
      </c>
      <c r="AH1031" s="2">
        <f>IF(Table1[[#This Row],[Year Accepted]]=2022,Table1[[#This Row],[2022 Tax Bill]],Table1[[#This Row],[2023 Tax Bill]])</f>
        <v>5704.87</v>
      </c>
    </row>
    <row r="1032" spans="1:34" x14ac:dyDescent="0.25">
      <c r="A1032" s="3" t="s">
        <v>25</v>
      </c>
      <c r="B1032" s="3" t="s">
        <v>26</v>
      </c>
      <c r="C1032" s="3" t="s">
        <v>39</v>
      </c>
      <c r="D1032" s="3" t="s">
        <v>4971</v>
      </c>
      <c r="E1032" s="3" t="s">
        <v>4972</v>
      </c>
      <c r="F1032" s="3" t="s">
        <v>4973</v>
      </c>
      <c r="G1032" s="3">
        <v>2022</v>
      </c>
      <c r="H1032" s="3">
        <v>2021</v>
      </c>
      <c r="I1032" s="4">
        <v>521518</v>
      </c>
      <c r="J1032" s="3" t="s">
        <v>149</v>
      </c>
      <c r="K1032" s="4">
        <v>51556.33</v>
      </c>
      <c r="L1032" s="4">
        <v>338986</v>
      </c>
      <c r="M1032" s="3" t="s">
        <v>247</v>
      </c>
      <c r="N1032" s="4">
        <v>34281.019999999997</v>
      </c>
      <c r="O1032" s="4">
        <v>338986</v>
      </c>
      <c r="P1032" s="3" t="s">
        <v>247</v>
      </c>
      <c r="Q1032" s="4">
        <v>35166.35</v>
      </c>
      <c r="R1032" s="3">
        <v>-87.660686187467107</v>
      </c>
      <c r="S1032" s="3">
        <v>41.869823538523903</v>
      </c>
      <c r="T1032" s="3" t="s">
        <v>4974</v>
      </c>
      <c r="U1032" s="3" t="s">
        <v>33</v>
      </c>
      <c r="V1032" s="3" t="s">
        <v>45</v>
      </c>
      <c r="W1032" s="3" t="s">
        <v>46</v>
      </c>
      <c r="X1032" s="3" t="s">
        <v>47</v>
      </c>
      <c r="Y1032" s="3" t="s">
        <v>48</v>
      </c>
      <c r="Z1032" s="3" t="s">
        <v>37</v>
      </c>
      <c r="AA1032" s="8">
        <f>Table1[[#This Row],[2022 AV (BOR final)]]-Table1[[#This Row],[2021 AV (BOR final)]]</f>
        <v>-182532</v>
      </c>
      <c r="AB1032" s="8">
        <f>Table1[[#This Row],[2023 AV (BOR final)]]-Table1[[#This Row],[2022 AV (BOR final)]]</f>
        <v>0</v>
      </c>
      <c r="AC1032" s="8">
        <f>Table1[[#This Row],[2022 Tax Bill]]-Table1[[#This Row],[2021 Tax Bill]]</f>
        <v>-17275.310000000005</v>
      </c>
      <c r="AD1032" s="3">
        <f>COUNTIF(D:D,Table1[[#This Row],[Project Name]])</f>
        <v>1</v>
      </c>
      <c r="AE1032" s="2">
        <f>IF(Table1[[#This Row],[Year Accepted]]=2022,Table1[[#This Row],[2021 AV (BOR final)]],Table1[[#This Row],[2022 AV (BOR final)]])</f>
        <v>521518</v>
      </c>
      <c r="AF1032" s="2">
        <f>IF(Table1[[#This Row],[Year Accepted]]=2022,Table1[[#This Row],[2022 AV (BOR final)]],Table1[[#This Row],[2023 AV (BOR final)]])</f>
        <v>338986</v>
      </c>
      <c r="AG1032" s="2">
        <f>IF(Table1[[#This Row],[Year Accepted]]=2022,Table1[[#This Row],[2021 Tax Bill]],Table1[[#This Row],[2022 Tax Bill]])</f>
        <v>51556.33</v>
      </c>
      <c r="AH1032" s="2">
        <f>IF(Table1[[#This Row],[Year Accepted]]=2022,Table1[[#This Row],[2022 Tax Bill]],Table1[[#This Row],[2023 Tax Bill]])</f>
        <v>34281.019999999997</v>
      </c>
    </row>
    <row r="1033" spans="1:34" x14ac:dyDescent="0.25">
      <c r="A1033" s="3" t="s">
        <v>25</v>
      </c>
      <c r="B1033" s="3" t="s">
        <v>26</v>
      </c>
      <c r="C1033" s="3" t="s">
        <v>39</v>
      </c>
      <c r="D1033" s="3" t="s">
        <v>951</v>
      </c>
      <c r="E1033" s="3" t="s">
        <v>2918</v>
      </c>
      <c r="F1033" s="3" t="s">
        <v>2919</v>
      </c>
      <c r="G1033" s="3">
        <v>2022</v>
      </c>
      <c r="H1033" s="3">
        <v>2021</v>
      </c>
      <c r="I1033" s="4">
        <v>165349</v>
      </c>
      <c r="J1033" s="3" t="s">
        <v>43</v>
      </c>
      <c r="K1033" s="4">
        <v>33359.360000000001</v>
      </c>
      <c r="L1033" s="4">
        <v>185971</v>
      </c>
      <c r="M1033" s="3" t="s">
        <v>43</v>
      </c>
      <c r="N1033" s="4">
        <v>38381.410000000003</v>
      </c>
      <c r="O1033" s="4">
        <v>189277</v>
      </c>
      <c r="P1033" s="3" t="s">
        <v>43</v>
      </c>
      <c r="Q1033" s="4">
        <v>40072.589999999997</v>
      </c>
      <c r="R1033" s="3">
        <v>-87.666000120788098</v>
      </c>
      <c r="S1033" s="3">
        <v>41.869024926713401</v>
      </c>
      <c r="T1033" s="3" t="s">
        <v>2920</v>
      </c>
      <c r="U1033" s="3" t="s">
        <v>33</v>
      </c>
      <c r="V1033" s="3" t="s">
        <v>45</v>
      </c>
      <c r="W1033" s="3" t="s">
        <v>46</v>
      </c>
      <c r="X1033" s="3" t="s">
        <v>47</v>
      </c>
      <c r="Y1033" s="3" t="s">
        <v>48</v>
      </c>
      <c r="Z1033" s="3" t="s">
        <v>37</v>
      </c>
      <c r="AA1033" s="8">
        <f>Table1[[#This Row],[2022 AV (BOR final)]]-Table1[[#This Row],[2021 AV (BOR final)]]</f>
        <v>20622</v>
      </c>
      <c r="AB1033" s="8">
        <f>Table1[[#This Row],[2023 AV (BOR final)]]-Table1[[#This Row],[2022 AV (BOR final)]]</f>
        <v>3306</v>
      </c>
      <c r="AC1033" s="8">
        <f>Table1[[#This Row],[2022 Tax Bill]]-Table1[[#This Row],[2021 Tax Bill]]</f>
        <v>5022.0500000000029</v>
      </c>
      <c r="AD1033" s="3">
        <f>COUNTIF(D:D,Table1[[#This Row],[Project Name]])</f>
        <v>2</v>
      </c>
      <c r="AE1033" s="2">
        <f>IF(Table1[[#This Row],[Year Accepted]]=2022,Table1[[#This Row],[2021 AV (BOR final)]],Table1[[#This Row],[2022 AV (BOR final)]])</f>
        <v>165349</v>
      </c>
      <c r="AF1033" s="2">
        <f>IF(Table1[[#This Row],[Year Accepted]]=2022,Table1[[#This Row],[2022 AV (BOR final)]],Table1[[#This Row],[2023 AV (BOR final)]])</f>
        <v>185971</v>
      </c>
      <c r="AG1033" s="2">
        <f>IF(Table1[[#This Row],[Year Accepted]]=2022,Table1[[#This Row],[2021 Tax Bill]],Table1[[#This Row],[2022 Tax Bill]])</f>
        <v>33359.360000000001</v>
      </c>
      <c r="AH1033" s="2">
        <f>IF(Table1[[#This Row],[Year Accepted]]=2022,Table1[[#This Row],[2022 Tax Bill]],Table1[[#This Row],[2023 Tax Bill]])</f>
        <v>38381.410000000003</v>
      </c>
    </row>
    <row r="1034" spans="1:34" x14ac:dyDescent="0.25">
      <c r="A1034" s="3" t="s">
        <v>25</v>
      </c>
      <c r="B1034" s="3" t="s">
        <v>26</v>
      </c>
      <c r="C1034" s="3" t="s">
        <v>39</v>
      </c>
      <c r="D1034" s="3" t="s">
        <v>951</v>
      </c>
      <c r="E1034" s="3" t="s">
        <v>952</v>
      </c>
      <c r="F1034" s="3" t="s">
        <v>953</v>
      </c>
      <c r="G1034" s="3">
        <v>2022</v>
      </c>
      <c r="H1034" s="3">
        <v>2021</v>
      </c>
      <c r="I1034" s="4">
        <v>58601</v>
      </c>
      <c r="J1034" s="3" t="s">
        <v>43</v>
      </c>
      <c r="K1034" s="4">
        <v>11822.82</v>
      </c>
      <c r="L1034" s="4">
        <v>62383</v>
      </c>
      <c r="M1034" s="3" t="s">
        <v>43</v>
      </c>
      <c r="N1034" s="4">
        <v>12874.84</v>
      </c>
      <c r="O1034" s="4">
        <v>53077</v>
      </c>
      <c r="P1034" s="3" t="s">
        <v>43</v>
      </c>
      <c r="Q1034" s="4">
        <v>11237.14</v>
      </c>
      <c r="R1034" s="3">
        <v>-87.665982957868707</v>
      </c>
      <c r="S1034" s="3">
        <v>41.868716764154598</v>
      </c>
      <c r="T1034" s="3" t="s">
        <v>954</v>
      </c>
      <c r="U1034" s="3" t="s">
        <v>33</v>
      </c>
      <c r="V1034" s="3" t="s">
        <v>45</v>
      </c>
      <c r="W1034" s="3" t="s">
        <v>46</v>
      </c>
      <c r="X1034" s="3" t="s">
        <v>47</v>
      </c>
      <c r="Y1034" s="3" t="s">
        <v>48</v>
      </c>
      <c r="Z1034" s="3" t="s">
        <v>37</v>
      </c>
      <c r="AA1034" s="8">
        <f>Table1[[#This Row],[2022 AV (BOR final)]]-Table1[[#This Row],[2021 AV (BOR final)]]</f>
        <v>3782</v>
      </c>
      <c r="AB1034" s="8">
        <f>Table1[[#This Row],[2023 AV (BOR final)]]-Table1[[#This Row],[2022 AV (BOR final)]]</f>
        <v>-9306</v>
      </c>
      <c r="AC1034" s="8">
        <f>Table1[[#This Row],[2022 Tax Bill]]-Table1[[#This Row],[2021 Tax Bill]]</f>
        <v>1052.0200000000004</v>
      </c>
      <c r="AD1034" s="3">
        <f>COUNTIF(D:D,Table1[[#This Row],[Project Name]])</f>
        <v>2</v>
      </c>
      <c r="AE1034" s="2">
        <f>IF(Table1[[#This Row],[Year Accepted]]=2022,Table1[[#This Row],[2021 AV (BOR final)]],Table1[[#This Row],[2022 AV (BOR final)]])</f>
        <v>58601</v>
      </c>
      <c r="AF1034" s="2">
        <f>IF(Table1[[#This Row],[Year Accepted]]=2022,Table1[[#This Row],[2022 AV (BOR final)]],Table1[[#This Row],[2023 AV (BOR final)]])</f>
        <v>62383</v>
      </c>
      <c r="AG1034" s="2">
        <f>IF(Table1[[#This Row],[Year Accepted]]=2022,Table1[[#This Row],[2021 Tax Bill]],Table1[[#This Row],[2022 Tax Bill]])</f>
        <v>11822.82</v>
      </c>
      <c r="AH1034" s="2">
        <f>IF(Table1[[#This Row],[Year Accepted]]=2022,Table1[[#This Row],[2022 Tax Bill]],Table1[[#This Row],[2023 Tax Bill]])</f>
        <v>12874.84</v>
      </c>
    </row>
    <row r="1035" spans="1:34" x14ac:dyDescent="0.25">
      <c r="A1035" s="3" t="s">
        <v>25</v>
      </c>
      <c r="B1035" s="3" t="s">
        <v>26</v>
      </c>
      <c r="C1035" s="3" t="s">
        <v>39</v>
      </c>
      <c r="D1035" s="3" t="s">
        <v>2219</v>
      </c>
      <c r="E1035" s="3" t="s">
        <v>3875</v>
      </c>
      <c r="F1035" s="3" t="s">
        <v>3876</v>
      </c>
      <c r="G1035" s="3">
        <v>2022</v>
      </c>
      <c r="H1035" s="3">
        <v>2021</v>
      </c>
      <c r="I1035" s="4">
        <v>102851</v>
      </c>
      <c r="J1035" s="3" t="s">
        <v>269</v>
      </c>
      <c r="K1035" s="4">
        <v>20750.349999999999</v>
      </c>
      <c r="L1035" s="4">
        <v>102929</v>
      </c>
      <c r="M1035" s="3" t="s">
        <v>269</v>
      </c>
      <c r="N1035" s="4">
        <v>21242.93</v>
      </c>
      <c r="O1035" s="4">
        <v>67164</v>
      </c>
      <c r="P1035" s="3" t="s">
        <v>269</v>
      </c>
      <c r="Q1035" s="4">
        <v>14219.58</v>
      </c>
      <c r="R1035" s="3">
        <v>-87.665256752358104</v>
      </c>
      <c r="S1035" s="3">
        <v>41.8680625386136</v>
      </c>
      <c r="T1035" s="3" t="s">
        <v>3877</v>
      </c>
      <c r="U1035" s="3" t="s">
        <v>33</v>
      </c>
      <c r="V1035" s="3" t="s">
        <v>45</v>
      </c>
      <c r="W1035" s="3" t="s">
        <v>46</v>
      </c>
      <c r="X1035" s="3" t="s">
        <v>47</v>
      </c>
      <c r="Y1035" s="3" t="s">
        <v>48</v>
      </c>
      <c r="Z1035" s="3" t="s">
        <v>37</v>
      </c>
      <c r="AA1035" s="8">
        <f>Table1[[#This Row],[2022 AV (BOR final)]]-Table1[[#This Row],[2021 AV (BOR final)]]</f>
        <v>78</v>
      </c>
      <c r="AB1035" s="8">
        <f>Table1[[#This Row],[2023 AV (BOR final)]]-Table1[[#This Row],[2022 AV (BOR final)]]</f>
        <v>-35765</v>
      </c>
      <c r="AC1035" s="8">
        <f>Table1[[#This Row],[2022 Tax Bill]]-Table1[[#This Row],[2021 Tax Bill]]</f>
        <v>492.58000000000175</v>
      </c>
      <c r="AD1035" s="3">
        <f>COUNTIF(D:D,Table1[[#This Row],[Project Name]])</f>
        <v>4</v>
      </c>
      <c r="AE1035" s="2">
        <f>IF(Table1[[#This Row],[Year Accepted]]=2022,Table1[[#This Row],[2021 AV (BOR final)]],Table1[[#This Row],[2022 AV (BOR final)]])</f>
        <v>102851</v>
      </c>
      <c r="AF1035" s="2">
        <f>IF(Table1[[#This Row],[Year Accepted]]=2022,Table1[[#This Row],[2022 AV (BOR final)]],Table1[[#This Row],[2023 AV (BOR final)]])</f>
        <v>102929</v>
      </c>
      <c r="AG1035" s="2">
        <f>IF(Table1[[#This Row],[Year Accepted]]=2022,Table1[[#This Row],[2021 Tax Bill]],Table1[[#This Row],[2022 Tax Bill]])</f>
        <v>20750.349999999999</v>
      </c>
      <c r="AH1035" s="2">
        <f>IF(Table1[[#This Row],[Year Accepted]]=2022,Table1[[#This Row],[2022 Tax Bill]],Table1[[#This Row],[2023 Tax Bill]])</f>
        <v>21242.93</v>
      </c>
    </row>
    <row r="1036" spans="1:34" x14ac:dyDescent="0.25">
      <c r="A1036" s="3" t="s">
        <v>25</v>
      </c>
      <c r="B1036" s="3" t="s">
        <v>26</v>
      </c>
      <c r="C1036" s="3" t="s">
        <v>39</v>
      </c>
      <c r="D1036" s="3" t="s">
        <v>2219</v>
      </c>
      <c r="E1036" s="3" t="s">
        <v>3077</v>
      </c>
      <c r="F1036" s="3" t="s">
        <v>3078</v>
      </c>
      <c r="G1036" s="3">
        <v>2022</v>
      </c>
      <c r="H1036" s="3">
        <v>2021</v>
      </c>
      <c r="I1036" s="4">
        <v>819576</v>
      </c>
      <c r="J1036" s="3" t="s">
        <v>1320</v>
      </c>
      <c r="K1036" s="4">
        <v>165350.63</v>
      </c>
      <c r="L1036" s="4">
        <v>894319</v>
      </c>
      <c r="M1036" s="3" t="s">
        <v>1320</v>
      </c>
      <c r="N1036" s="4">
        <v>184573.08</v>
      </c>
      <c r="O1036" s="4">
        <v>828923</v>
      </c>
      <c r="P1036" s="3" t="s">
        <v>1320</v>
      </c>
      <c r="Q1036" s="4">
        <v>175494.65</v>
      </c>
      <c r="R1036" s="3">
        <v>-87.664824815994294</v>
      </c>
      <c r="S1036" s="3">
        <v>41.867633424415303</v>
      </c>
      <c r="T1036" s="3" t="s">
        <v>3079</v>
      </c>
      <c r="U1036" s="3" t="s">
        <v>33</v>
      </c>
      <c r="V1036" s="3" t="s">
        <v>45</v>
      </c>
      <c r="W1036" s="3" t="s">
        <v>46</v>
      </c>
      <c r="X1036" s="3" t="s">
        <v>47</v>
      </c>
      <c r="Y1036" s="3" t="s">
        <v>48</v>
      </c>
      <c r="Z1036" s="3" t="s">
        <v>37</v>
      </c>
      <c r="AA1036" s="8">
        <f>Table1[[#This Row],[2022 AV (BOR final)]]-Table1[[#This Row],[2021 AV (BOR final)]]</f>
        <v>74743</v>
      </c>
      <c r="AB1036" s="8">
        <f>Table1[[#This Row],[2023 AV (BOR final)]]-Table1[[#This Row],[2022 AV (BOR final)]]</f>
        <v>-65396</v>
      </c>
      <c r="AC1036" s="8">
        <f>Table1[[#This Row],[2022 Tax Bill]]-Table1[[#This Row],[2021 Tax Bill]]</f>
        <v>19222.449999999983</v>
      </c>
      <c r="AD1036" s="3">
        <f>COUNTIF(D:D,Table1[[#This Row],[Project Name]])</f>
        <v>4</v>
      </c>
      <c r="AE1036" s="2">
        <f>IF(Table1[[#This Row],[Year Accepted]]=2022,Table1[[#This Row],[2021 AV (BOR final)]],Table1[[#This Row],[2022 AV (BOR final)]])</f>
        <v>819576</v>
      </c>
      <c r="AF1036" s="2">
        <f>IF(Table1[[#This Row],[Year Accepted]]=2022,Table1[[#This Row],[2022 AV (BOR final)]],Table1[[#This Row],[2023 AV (BOR final)]])</f>
        <v>894319</v>
      </c>
      <c r="AG1036" s="2">
        <f>IF(Table1[[#This Row],[Year Accepted]]=2022,Table1[[#This Row],[2021 Tax Bill]],Table1[[#This Row],[2022 Tax Bill]])</f>
        <v>165350.63</v>
      </c>
      <c r="AH1036" s="2">
        <f>IF(Table1[[#This Row],[Year Accepted]]=2022,Table1[[#This Row],[2022 Tax Bill]],Table1[[#This Row],[2023 Tax Bill]])</f>
        <v>184573.08</v>
      </c>
    </row>
    <row r="1037" spans="1:34" x14ac:dyDescent="0.25">
      <c r="A1037" s="3" t="s">
        <v>25</v>
      </c>
      <c r="B1037" s="3" t="s">
        <v>26</v>
      </c>
      <c r="C1037" s="3" t="s">
        <v>39</v>
      </c>
      <c r="D1037" s="3" t="s">
        <v>2219</v>
      </c>
      <c r="E1037" s="3" t="s">
        <v>2220</v>
      </c>
      <c r="F1037" s="3" t="s">
        <v>2221</v>
      </c>
      <c r="G1037" s="3">
        <v>2022</v>
      </c>
      <c r="H1037" s="3">
        <v>2021</v>
      </c>
      <c r="I1037" s="4">
        <v>5902</v>
      </c>
      <c r="J1037" s="3" t="s">
        <v>269</v>
      </c>
      <c r="K1037" s="4">
        <v>1190.74</v>
      </c>
      <c r="L1037" s="4">
        <v>5915</v>
      </c>
      <c r="M1037" s="3" t="s">
        <v>269</v>
      </c>
      <c r="N1037" s="4">
        <v>1220.78</v>
      </c>
      <c r="O1037" s="4">
        <v>3889</v>
      </c>
      <c r="P1037" s="3" t="s">
        <v>269</v>
      </c>
      <c r="Q1037" s="4">
        <v>823.33</v>
      </c>
      <c r="R1037" s="3">
        <v>-87.665958840935204</v>
      </c>
      <c r="S1037" s="3">
        <v>41.868370601865301</v>
      </c>
      <c r="T1037" s="3" t="s">
        <v>2222</v>
      </c>
      <c r="U1037" s="3" t="s">
        <v>33</v>
      </c>
      <c r="V1037" s="3" t="s">
        <v>45</v>
      </c>
      <c r="W1037" s="3" t="s">
        <v>46</v>
      </c>
      <c r="X1037" s="3" t="s">
        <v>47</v>
      </c>
      <c r="Y1037" s="3" t="s">
        <v>48</v>
      </c>
      <c r="Z1037" s="3" t="s">
        <v>37</v>
      </c>
      <c r="AA1037" s="8">
        <f>Table1[[#This Row],[2022 AV (BOR final)]]-Table1[[#This Row],[2021 AV (BOR final)]]</f>
        <v>13</v>
      </c>
      <c r="AB1037" s="8">
        <f>Table1[[#This Row],[2023 AV (BOR final)]]-Table1[[#This Row],[2022 AV (BOR final)]]</f>
        <v>-2026</v>
      </c>
      <c r="AC1037" s="8">
        <f>Table1[[#This Row],[2022 Tax Bill]]-Table1[[#This Row],[2021 Tax Bill]]</f>
        <v>30.039999999999964</v>
      </c>
      <c r="AD1037" s="3">
        <f>COUNTIF(D:D,Table1[[#This Row],[Project Name]])</f>
        <v>4</v>
      </c>
      <c r="AE1037" s="2">
        <f>IF(Table1[[#This Row],[Year Accepted]]=2022,Table1[[#This Row],[2021 AV (BOR final)]],Table1[[#This Row],[2022 AV (BOR final)]])</f>
        <v>5902</v>
      </c>
      <c r="AF1037" s="2">
        <f>IF(Table1[[#This Row],[Year Accepted]]=2022,Table1[[#This Row],[2022 AV (BOR final)]],Table1[[#This Row],[2023 AV (BOR final)]])</f>
        <v>5915</v>
      </c>
      <c r="AG1037" s="2">
        <f>IF(Table1[[#This Row],[Year Accepted]]=2022,Table1[[#This Row],[2021 Tax Bill]],Table1[[#This Row],[2022 Tax Bill]])</f>
        <v>1190.74</v>
      </c>
      <c r="AH1037" s="2">
        <f>IF(Table1[[#This Row],[Year Accepted]]=2022,Table1[[#This Row],[2022 Tax Bill]],Table1[[#This Row],[2023 Tax Bill]])</f>
        <v>1220.78</v>
      </c>
    </row>
    <row r="1038" spans="1:34" x14ac:dyDescent="0.25">
      <c r="A1038" s="3" t="s">
        <v>25</v>
      </c>
      <c r="B1038" s="3" t="s">
        <v>26</v>
      </c>
      <c r="C1038" s="3" t="s">
        <v>39</v>
      </c>
      <c r="D1038" s="3" t="s">
        <v>2219</v>
      </c>
      <c r="E1038" s="3" t="s">
        <v>5225</v>
      </c>
      <c r="F1038" s="3" t="s">
        <v>5226</v>
      </c>
      <c r="G1038" s="3">
        <v>2022</v>
      </c>
      <c r="H1038" s="3">
        <v>2021</v>
      </c>
      <c r="I1038" s="4">
        <v>1053804</v>
      </c>
      <c r="J1038" s="3" t="s">
        <v>197</v>
      </c>
      <c r="K1038" s="4">
        <v>212606.43</v>
      </c>
      <c r="L1038" s="4">
        <v>1194193</v>
      </c>
      <c r="M1038" s="3" t="s">
        <v>197</v>
      </c>
      <c r="N1038" s="4">
        <v>246462.3</v>
      </c>
      <c r="O1038" s="4">
        <v>1241398</v>
      </c>
      <c r="P1038" s="3" t="s">
        <v>197</v>
      </c>
      <c r="Q1038" s="4">
        <v>262821.46999999997</v>
      </c>
      <c r="R1038" s="3">
        <v>-87.665940014563404</v>
      </c>
      <c r="S1038" s="3">
        <v>41.867669092438497</v>
      </c>
      <c r="T1038" s="3" t="s">
        <v>5227</v>
      </c>
      <c r="U1038" s="3" t="s">
        <v>33</v>
      </c>
      <c r="V1038" s="3" t="s">
        <v>45</v>
      </c>
      <c r="W1038" s="3" t="s">
        <v>46</v>
      </c>
      <c r="X1038" s="3" t="s">
        <v>47</v>
      </c>
      <c r="Y1038" s="3" t="s">
        <v>48</v>
      </c>
      <c r="Z1038" s="3" t="s">
        <v>37</v>
      </c>
      <c r="AA1038" s="8">
        <f>Table1[[#This Row],[2022 AV (BOR final)]]-Table1[[#This Row],[2021 AV (BOR final)]]</f>
        <v>140389</v>
      </c>
      <c r="AB1038" s="8">
        <f>Table1[[#This Row],[2023 AV (BOR final)]]-Table1[[#This Row],[2022 AV (BOR final)]]</f>
        <v>47205</v>
      </c>
      <c r="AC1038" s="8">
        <f>Table1[[#This Row],[2022 Tax Bill]]-Table1[[#This Row],[2021 Tax Bill]]</f>
        <v>33855.869999999995</v>
      </c>
      <c r="AD1038" s="3">
        <f>COUNTIF(D:D,Table1[[#This Row],[Project Name]])</f>
        <v>4</v>
      </c>
      <c r="AE1038" s="2">
        <f>IF(Table1[[#This Row],[Year Accepted]]=2022,Table1[[#This Row],[2021 AV (BOR final)]],Table1[[#This Row],[2022 AV (BOR final)]])</f>
        <v>1053804</v>
      </c>
      <c r="AF1038" s="2">
        <f>IF(Table1[[#This Row],[Year Accepted]]=2022,Table1[[#This Row],[2022 AV (BOR final)]],Table1[[#This Row],[2023 AV (BOR final)]])</f>
        <v>1194193</v>
      </c>
      <c r="AG1038" s="2">
        <f>IF(Table1[[#This Row],[Year Accepted]]=2022,Table1[[#This Row],[2021 Tax Bill]],Table1[[#This Row],[2022 Tax Bill]])</f>
        <v>212606.43</v>
      </c>
      <c r="AH1038" s="2">
        <f>IF(Table1[[#This Row],[Year Accepted]]=2022,Table1[[#This Row],[2022 Tax Bill]],Table1[[#This Row],[2023 Tax Bill]])</f>
        <v>246462.3</v>
      </c>
    </row>
    <row r="1039" spans="1:34" x14ac:dyDescent="0.25">
      <c r="A1039" s="3" t="s">
        <v>25</v>
      </c>
      <c r="B1039" s="3" t="s">
        <v>26</v>
      </c>
      <c r="C1039" s="3" t="s">
        <v>39</v>
      </c>
      <c r="D1039" s="3" t="s">
        <v>40</v>
      </c>
      <c r="E1039" s="3" t="s">
        <v>41</v>
      </c>
      <c r="F1039" s="3" t="s">
        <v>42</v>
      </c>
      <c r="G1039" s="3">
        <v>2022</v>
      </c>
      <c r="H1039" s="3">
        <v>2021</v>
      </c>
      <c r="I1039" s="4">
        <v>41597</v>
      </c>
      <c r="J1039" s="3" t="s">
        <v>43</v>
      </c>
      <c r="K1039" s="4">
        <v>8392.23</v>
      </c>
      <c r="L1039" s="4">
        <v>44241</v>
      </c>
      <c r="M1039" s="3" t="s">
        <v>43</v>
      </c>
      <c r="N1039" s="4">
        <v>9130.6</v>
      </c>
      <c r="O1039" s="4">
        <v>37511</v>
      </c>
      <c r="P1039" s="3" t="s">
        <v>43</v>
      </c>
      <c r="Q1039" s="4">
        <v>7941.58</v>
      </c>
      <c r="R1039" s="3">
        <v>-87.663018956866594</v>
      </c>
      <c r="S1039" s="3">
        <v>41.867194873906698</v>
      </c>
      <c r="T1039" s="3" t="s">
        <v>44</v>
      </c>
      <c r="U1039" s="3" t="s">
        <v>33</v>
      </c>
      <c r="V1039" s="3" t="s">
        <v>45</v>
      </c>
      <c r="W1039" s="3" t="s">
        <v>46</v>
      </c>
      <c r="X1039" s="3" t="s">
        <v>47</v>
      </c>
      <c r="Y1039" s="3" t="s">
        <v>48</v>
      </c>
      <c r="Z1039" s="3" t="s">
        <v>37</v>
      </c>
      <c r="AA1039" s="8">
        <f>Table1[[#This Row],[2022 AV (BOR final)]]-Table1[[#This Row],[2021 AV (BOR final)]]</f>
        <v>2644</v>
      </c>
      <c r="AB1039" s="8">
        <f>Table1[[#This Row],[2023 AV (BOR final)]]-Table1[[#This Row],[2022 AV (BOR final)]]</f>
        <v>-6730</v>
      </c>
      <c r="AC1039" s="8">
        <f>Table1[[#This Row],[2022 Tax Bill]]-Table1[[#This Row],[2021 Tax Bill]]</f>
        <v>738.3700000000008</v>
      </c>
      <c r="AD1039" s="3">
        <f>COUNTIF(D:D,Table1[[#This Row],[Project Name]])</f>
        <v>3</v>
      </c>
      <c r="AE1039" s="2">
        <f>IF(Table1[[#This Row],[Year Accepted]]=2022,Table1[[#This Row],[2021 AV (BOR final)]],Table1[[#This Row],[2022 AV (BOR final)]])</f>
        <v>41597</v>
      </c>
      <c r="AF1039" s="2">
        <f>IF(Table1[[#This Row],[Year Accepted]]=2022,Table1[[#This Row],[2022 AV (BOR final)]],Table1[[#This Row],[2023 AV (BOR final)]])</f>
        <v>44241</v>
      </c>
      <c r="AG1039" s="2">
        <f>IF(Table1[[#This Row],[Year Accepted]]=2022,Table1[[#This Row],[2021 Tax Bill]],Table1[[#This Row],[2022 Tax Bill]])</f>
        <v>8392.23</v>
      </c>
      <c r="AH1039" s="2">
        <f>IF(Table1[[#This Row],[Year Accepted]]=2022,Table1[[#This Row],[2022 Tax Bill]],Table1[[#This Row],[2023 Tax Bill]])</f>
        <v>9130.6</v>
      </c>
    </row>
    <row r="1040" spans="1:34" x14ac:dyDescent="0.25">
      <c r="A1040" s="3" t="s">
        <v>25</v>
      </c>
      <c r="B1040" s="3" t="s">
        <v>26</v>
      </c>
      <c r="C1040" s="3" t="s">
        <v>39</v>
      </c>
      <c r="D1040" s="3" t="s">
        <v>40</v>
      </c>
      <c r="E1040" s="3" t="s">
        <v>2403</v>
      </c>
      <c r="F1040" s="3" t="s">
        <v>2404</v>
      </c>
      <c r="G1040" s="3">
        <v>2022</v>
      </c>
      <c r="H1040" s="3">
        <v>2021</v>
      </c>
      <c r="I1040" s="4">
        <v>15450</v>
      </c>
      <c r="J1040" s="3" t="s">
        <v>269</v>
      </c>
      <c r="K1040" s="4">
        <v>3117.08</v>
      </c>
      <c r="L1040" s="4">
        <v>15673</v>
      </c>
      <c r="M1040" s="3" t="s">
        <v>269</v>
      </c>
      <c r="N1040" s="4">
        <v>3234.65</v>
      </c>
      <c r="O1040" s="4">
        <v>10873</v>
      </c>
      <c r="P1040" s="3" t="s">
        <v>269</v>
      </c>
      <c r="Q1040" s="4">
        <v>2301.9499999999998</v>
      </c>
      <c r="R1040" s="3">
        <v>-87.661885948053495</v>
      </c>
      <c r="S1040" s="3">
        <v>41.8679653152603</v>
      </c>
      <c r="T1040" s="3" t="s">
        <v>2405</v>
      </c>
      <c r="U1040" s="3" t="s">
        <v>33</v>
      </c>
      <c r="V1040" s="3" t="s">
        <v>45</v>
      </c>
      <c r="W1040" s="3" t="s">
        <v>46</v>
      </c>
      <c r="X1040" s="3" t="s">
        <v>47</v>
      </c>
      <c r="Y1040" s="3" t="s">
        <v>48</v>
      </c>
      <c r="Z1040" s="3" t="s">
        <v>37</v>
      </c>
      <c r="AA1040" s="8">
        <f>Table1[[#This Row],[2022 AV (BOR final)]]-Table1[[#This Row],[2021 AV (BOR final)]]</f>
        <v>223</v>
      </c>
      <c r="AB1040" s="8">
        <f>Table1[[#This Row],[2023 AV (BOR final)]]-Table1[[#This Row],[2022 AV (BOR final)]]</f>
        <v>-4800</v>
      </c>
      <c r="AC1040" s="8">
        <f>Table1[[#This Row],[2022 Tax Bill]]-Table1[[#This Row],[2021 Tax Bill]]</f>
        <v>117.57000000000016</v>
      </c>
      <c r="AD1040" s="3">
        <f>COUNTIF(D:D,Table1[[#This Row],[Project Name]])</f>
        <v>3</v>
      </c>
      <c r="AE1040" s="2">
        <f>IF(Table1[[#This Row],[Year Accepted]]=2022,Table1[[#This Row],[2021 AV (BOR final)]],Table1[[#This Row],[2022 AV (BOR final)]])</f>
        <v>15450</v>
      </c>
      <c r="AF1040" s="2">
        <f>IF(Table1[[#This Row],[Year Accepted]]=2022,Table1[[#This Row],[2022 AV (BOR final)]],Table1[[#This Row],[2023 AV (BOR final)]])</f>
        <v>15673</v>
      </c>
      <c r="AG1040" s="2">
        <f>IF(Table1[[#This Row],[Year Accepted]]=2022,Table1[[#This Row],[2021 Tax Bill]],Table1[[#This Row],[2022 Tax Bill]])</f>
        <v>3117.08</v>
      </c>
      <c r="AH1040" s="2">
        <f>IF(Table1[[#This Row],[Year Accepted]]=2022,Table1[[#This Row],[2022 Tax Bill]],Table1[[#This Row],[2023 Tax Bill]])</f>
        <v>3234.65</v>
      </c>
    </row>
    <row r="1041" spans="1:34" x14ac:dyDescent="0.25">
      <c r="A1041" s="3" t="s">
        <v>25</v>
      </c>
      <c r="B1041" s="3" t="s">
        <v>26</v>
      </c>
      <c r="C1041" s="3" t="s">
        <v>39</v>
      </c>
      <c r="D1041" s="3" t="s">
        <v>40</v>
      </c>
      <c r="E1041" s="3" t="s">
        <v>5203</v>
      </c>
      <c r="F1041" s="3" t="s">
        <v>5204</v>
      </c>
      <c r="G1041" s="3">
        <v>2022</v>
      </c>
      <c r="H1041" s="3">
        <v>2021</v>
      </c>
      <c r="I1041" s="4">
        <v>1249606</v>
      </c>
      <c r="J1041" s="3" t="s">
        <v>43</v>
      </c>
      <c r="K1041" s="4">
        <v>252109.78</v>
      </c>
      <c r="L1041" s="4">
        <v>1385222</v>
      </c>
      <c r="M1041" s="3" t="s">
        <v>43</v>
      </c>
      <c r="N1041" s="4">
        <v>285887.65999999997</v>
      </c>
      <c r="O1041" s="4">
        <v>1349737</v>
      </c>
      <c r="P1041" s="3" t="s">
        <v>43</v>
      </c>
      <c r="Q1041" s="4">
        <v>285758.37</v>
      </c>
      <c r="R1041" s="3">
        <v>-87.662846245011394</v>
      </c>
      <c r="S1041" s="3">
        <v>41.867586868381899</v>
      </c>
      <c r="T1041" s="3" t="s">
        <v>5205</v>
      </c>
      <c r="U1041" s="3" t="s">
        <v>33</v>
      </c>
      <c r="V1041" s="3" t="s">
        <v>45</v>
      </c>
      <c r="W1041" s="3" t="s">
        <v>46</v>
      </c>
      <c r="X1041" s="3" t="s">
        <v>47</v>
      </c>
      <c r="Y1041" s="3" t="s">
        <v>48</v>
      </c>
      <c r="Z1041" s="3" t="s">
        <v>37</v>
      </c>
      <c r="AA1041" s="8">
        <f>Table1[[#This Row],[2022 AV (BOR final)]]-Table1[[#This Row],[2021 AV (BOR final)]]</f>
        <v>135616</v>
      </c>
      <c r="AB1041" s="8">
        <f>Table1[[#This Row],[2023 AV (BOR final)]]-Table1[[#This Row],[2022 AV (BOR final)]]</f>
        <v>-35485</v>
      </c>
      <c r="AC1041" s="8">
        <f>Table1[[#This Row],[2022 Tax Bill]]-Table1[[#This Row],[2021 Tax Bill]]</f>
        <v>33777.879999999976</v>
      </c>
      <c r="AD1041" s="3">
        <f>COUNTIF(D:D,Table1[[#This Row],[Project Name]])</f>
        <v>3</v>
      </c>
      <c r="AE1041" s="2">
        <f>IF(Table1[[#This Row],[Year Accepted]]=2022,Table1[[#This Row],[2021 AV (BOR final)]],Table1[[#This Row],[2022 AV (BOR final)]])</f>
        <v>1249606</v>
      </c>
      <c r="AF1041" s="2">
        <f>IF(Table1[[#This Row],[Year Accepted]]=2022,Table1[[#This Row],[2022 AV (BOR final)]],Table1[[#This Row],[2023 AV (BOR final)]])</f>
        <v>1385222</v>
      </c>
      <c r="AG1041" s="2">
        <f>IF(Table1[[#This Row],[Year Accepted]]=2022,Table1[[#This Row],[2021 Tax Bill]],Table1[[#This Row],[2022 Tax Bill]])</f>
        <v>252109.78</v>
      </c>
      <c r="AH1041" s="2">
        <f>IF(Table1[[#This Row],[Year Accepted]]=2022,Table1[[#This Row],[2022 Tax Bill]],Table1[[#This Row],[2023 Tax Bill]])</f>
        <v>285887.65999999997</v>
      </c>
    </row>
    <row r="1042" spans="1:34" x14ac:dyDescent="0.25">
      <c r="A1042" s="3" t="s">
        <v>25</v>
      </c>
      <c r="B1042" s="3" t="s">
        <v>26</v>
      </c>
      <c r="C1042" s="3" t="s">
        <v>39</v>
      </c>
      <c r="D1042" s="3" t="s">
        <v>1763</v>
      </c>
      <c r="E1042" s="3" t="s">
        <v>2161</v>
      </c>
      <c r="F1042" s="3" t="s">
        <v>2162</v>
      </c>
      <c r="G1042" s="3">
        <v>2022</v>
      </c>
      <c r="H1042" s="3">
        <v>2021</v>
      </c>
      <c r="I1042" s="4">
        <v>288373</v>
      </c>
      <c r="J1042" s="3" t="s">
        <v>52</v>
      </c>
      <c r="K1042" s="4">
        <v>58179.69</v>
      </c>
      <c r="L1042" s="4">
        <v>187441</v>
      </c>
      <c r="M1042" s="3" t="s">
        <v>52</v>
      </c>
      <c r="N1042" s="4">
        <v>38684.800000000003</v>
      </c>
      <c r="O1042" s="4">
        <v>187441</v>
      </c>
      <c r="P1042" s="3" t="s">
        <v>52</v>
      </c>
      <c r="Q1042" s="4">
        <v>39683.879999999997</v>
      </c>
      <c r="R1042" s="3">
        <v>-87.6784224702172</v>
      </c>
      <c r="S1042" s="3">
        <v>41.878174959523598</v>
      </c>
      <c r="T1042" s="3" t="s">
        <v>2163</v>
      </c>
      <c r="U1042" s="3" t="s">
        <v>33</v>
      </c>
      <c r="V1042" s="3" t="s">
        <v>69</v>
      </c>
      <c r="W1042" s="3" t="s">
        <v>46</v>
      </c>
      <c r="X1042" s="3" t="s">
        <v>47</v>
      </c>
      <c r="Y1042" s="3" t="s">
        <v>70</v>
      </c>
      <c r="Z1042" s="3" t="s">
        <v>37</v>
      </c>
      <c r="AA1042" s="8">
        <f>Table1[[#This Row],[2022 AV (BOR final)]]-Table1[[#This Row],[2021 AV (BOR final)]]</f>
        <v>-100932</v>
      </c>
      <c r="AB1042" s="8">
        <f>Table1[[#This Row],[2023 AV (BOR final)]]-Table1[[#This Row],[2022 AV (BOR final)]]</f>
        <v>0</v>
      </c>
      <c r="AC1042" s="8">
        <f>Table1[[#This Row],[2022 Tax Bill]]-Table1[[#This Row],[2021 Tax Bill]]</f>
        <v>-19494.89</v>
      </c>
      <c r="AD1042" s="3">
        <f>COUNTIF(D:D,Table1[[#This Row],[Project Name]])</f>
        <v>4</v>
      </c>
      <c r="AE1042" s="2">
        <f>IF(Table1[[#This Row],[Year Accepted]]=2022,Table1[[#This Row],[2021 AV (BOR final)]],Table1[[#This Row],[2022 AV (BOR final)]])</f>
        <v>288373</v>
      </c>
      <c r="AF1042" s="2">
        <f>IF(Table1[[#This Row],[Year Accepted]]=2022,Table1[[#This Row],[2022 AV (BOR final)]],Table1[[#This Row],[2023 AV (BOR final)]])</f>
        <v>187441</v>
      </c>
      <c r="AG1042" s="2">
        <f>IF(Table1[[#This Row],[Year Accepted]]=2022,Table1[[#This Row],[2021 Tax Bill]],Table1[[#This Row],[2022 Tax Bill]])</f>
        <v>58179.69</v>
      </c>
      <c r="AH1042" s="2">
        <f>IF(Table1[[#This Row],[Year Accepted]]=2022,Table1[[#This Row],[2022 Tax Bill]],Table1[[#This Row],[2023 Tax Bill]])</f>
        <v>38684.800000000003</v>
      </c>
    </row>
    <row r="1043" spans="1:34" x14ac:dyDescent="0.25">
      <c r="A1043" s="3" t="s">
        <v>25</v>
      </c>
      <c r="B1043" s="3" t="s">
        <v>26</v>
      </c>
      <c r="C1043" s="3" t="s">
        <v>39</v>
      </c>
      <c r="D1043" s="3" t="s">
        <v>1763</v>
      </c>
      <c r="E1043" s="3" t="s">
        <v>2155</v>
      </c>
      <c r="F1043" s="3" t="s">
        <v>2156</v>
      </c>
      <c r="G1043" s="3">
        <v>2022</v>
      </c>
      <c r="H1043" s="3">
        <v>2021</v>
      </c>
      <c r="I1043" s="4">
        <v>76310</v>
      </c>
      <c r="J1043" s="3" t="s">
        <v>52</v>
      </c>
      <c r="K1043" s="4">
        <v>15395.65</v>
      </c>
      <c r="L1043" s="4">
        <v>49600</v>
      </c>
      <c r="M1043" s="3" t="s">
        <v>52</v>
      </c>
      <c r="N1043" s="4">
        <v>10236.68</v>
      </c>
      <c r="O1043" s="4">
        <v>49600</v>
      </c>
      <c r="P1043" s="3" t="s">
        <v>52</v>
      </c>
      <c r="Q1043" s="4">
        <v>10500.99</v>
      </c>
      <c r="R1043" s="3">
        <v>-87.678145471491504</v>
      </c>
      <c r="S1043" s="3">
        <v>41.878543426144901</v>
      </c>
      <c r="T1043" s="3" t="s">
        <v>2157</v>
      </c>
      <c r="U1043" s="3" t="s">
        <v>33</v>
      </c>
      <c r="V1043" s="3" t="s">
        <v>69</v>
      </c>
      <c r="W1043" s="3" t="s">
        <v>46</v>
      </c>
      <c r="X1043" s="3" t="s">
        <v>47</v>
      </c>
      <c r="Y1043" s="3" t="s">
        <v>70</v>
      </c>
      <c r="Z1043" s="3" t="s">
        <v>37</v>
      </c>
      <c r="AA1043" s="8">
        <f>Table1[[#This Row],[2022 AV (BOR final)]]-Table1[[#This Row],[2021 AV (BOR final)]]</f>
        <v>-26710</v>
      </c>
      <c r="AB1043" s="8">
        <f>Table1[[#This Row],[2023 AV (BOR final)]]-Table1[[#This Row],[2022 AV (BOR final)]]</f>
        <v>0</v>
      </c>
      <c r="AC1043" s="8">
        <f>Table1[[#This Row],[2022 Tax Bill]]-Table1[[#This Row],[2021 Tax Bill]]</f>
        <v>-5158.9699999999993</v>
      </c>
      <c r="AD1043" s="3">
        <f>COUNTIF(D:D,Table1[[#This Row],[Project Name]])</f>
        <v>4</v>
      </c>
      <c r="AE1043" s="2">
        <f>IF(Table1[[#This Row],[Year Accepted]]=2022,Table1[[#This Row],[2021 AV (BOR final)]],Table1[[#This Row],[2022 AV (BOR final)]])</f>
        <v>76310</v>
      </c>
      <c r="AF1043" s="2">
        <f>IF(Table1[[#This Row],[Year Accepted]]=2022,Table1[[#This Row],[2022 AV (BOR final)]],Table1[[#This Row],[2023 AV (BOR final)]])</f>
        <v>49600</v>
      </c>
      <c r="AG1043" s="2">
        <f>IF(Table1[[#This Row],[Year Accepted]]=2022,Table1[[#This Row],[2021 Tax Bill]],Table1[[#This Row],[2022 Tax Bill]])</f>
        <v>15395.65</v>
      </c>
      <c r="AH1043" s="2">
        <f>IF(Table1[[#This Row],[Year Accepted]]=2022,Table1[[#This Row],[2022 Tax Bill]],Table1[[#This Row],[2023 Tax Bill]])</f>
        <v>10236.68</v>
      </c>
    </row>
    <row r="1044" spans="1:34" x14ac:dyDescent="0.25">
      <c r="A1044" s="3" t="s">
        <v>25</v>
      </c>
      <c r="B1044" s="3" t="s">
        <v>26</v>
      </c>
      <c r="C1044" s="3" t="s">
        <v>39</v>
      </c>
      <c r="D1044" s="3" t="s">
        <v>1763</v>
      </c>
      <c r="E1044" s="3" t="s">
        <v>5094</v>
      </c>
      <c r="F1044" s="3" t="s">
        <v>5095</v>
      </c>
      <c r="G1044" s="3">
        <v>2022</v>
      </c>
      <c r="H1044" s="3">
        <v>2021</v>
      </c>
      <c r="I1044" s="4">
        <v>112571</v>
      </c>
      <c r="J1044" s="3" t="s">
        <v>52</v>
      </c>
      <c r="K1044" s="4">
        <v>22711.360000000001</v>
      </c>
      <c r="L1044" s="4">
        <v>73170</v>
      </c>
      <c r="M1044" s="3" t="s">
        <v>52</v>
      </c>
      <c r="N1044" s="4">
        <v>15101.11</v>
      </c>
      <c r="O1044" s="4">
        <v>73170</v>
      </c>
      <c r="P1044" s="3" t="s">
        <v>52</v>
      </c>
      <c r="Q1044" s="4">
        <v>15491.14</v>
      </c>
      <c r="R1044" s="3">
        <v>-87.678306261420104</v>
      </c>
      <c r="S1044" s="3">
        <v>41.877711624919797</v>
      </c>
      <c r="T1044" s="3" t="s">
        <v>5096</v>
      </c>
      <c r="U1044" s="3" t="s">
        <v>33</v>
      </c>
      <c r="V1044" s="3" t="s">
        <v>69</v>
      </c>
      <c r="W1044" s="3" t="s">
        <v>46</v>
      </c>
      <c r="X1044" s="3" t="s">
        <v>47</v>
      </c>
      <c r="Y1044" s="3" t="s">
        <v>70</v>
      </c>
      <c r="Z1044" s="3" t="s">
        <v>37</v>
      </c>
      <c r="AA1044" s="8">
        <f>Table1[[#This Row],[2022 AV (BOR final)]]-Table1[[#This Row],[2021 AV (BOR final)]]</f>
        <v>-39401</v>
      </c>
      <c r="AB1044" s="8">
        <f>Table1[[#This Row],[2023 AV (BOR final)]]-Table1[[#This Row],[2022 AV (BOR final)]]</f>
        <v>0</v>
      </c>
      <c r="AC1044" s="8">
        <f>Table1[[#This Row],[2022 Tax Bill]]-Table1[[#This Row],[2021 Tax Bill]]</f>
        <v>-7610.25</v>
      </c>
      <c r="AD1044" s="3">
        <f>COUNTIF(D:D,Table1[[#This Row],[Project Name]])</f>
        <v>4</v>
      </c>
      <c r="AE1044" s="2">
        <f>IF(Table1[[#This Row],[Year Accepted]]=2022,Table1[[#This Row],[2021 AV (BOR final)]],Table1[[#This Row],[2022 AV (BOR final)]])</f>
        <v>112571</v>
      </c>
      <c r="AF1044" s="2">
        <f>IF(Table1[[#This Row],[Year Accepted]]=2022,Table1[[#This Row],[2022 AV (BOR final)]],Table1[[#This Row],[2023 AV (BOR final)]])</f>
        <v>73170</v>
      </c>
      <c r="AG1044" s="2">
        <f>IF(Table1[[#This Row],[Year Accepted]]=2022,Table1[[#This Row],[2021 Tax Bill]],Table1[[#This Row],[2022 Tax Bill]])</f>
        <v>22711.360000000001</v>
      </c>
      <c r="AH1044" s="2">
        <f>IF(Table1[[#This Row],[Year Accepted]]=2022,Table1[[#This Row],[2022 Tax Bill]],Table1[[#This Row],[2023 Tax Bill]])</f>
        <v>15101.11</v>
      </c>
    </row>
    <row r="1045" spans="1:34" x14ac:dyDescent="0.25">
      <c r="A1045" s="3" t="s">
        <v>25</v>
      </c>
      <c r="B1045" s="3" t="s">
        <v>26</v>
      </c>
      <c r="C1045" s="3" t="s">
        <v>39</v>
      </c>
      <c r="D1045" s="3" t="s">
        <v>1763</v>
      </c>
      <c r="E1045" s="3" t="s">
        <v>1764</v>
      </c>
      <c r="F1045" s="3" t="s">
        <v>1765</v>
      </c>
      <c r="G1045" s="3">
        <v>2022</v>
      </c>
      <c r="H1045" s="3">
        <v>2021</v>
      </c>
      <c r="I1045" s="4">
        <v>644260</v>
      </c>
      <c r="J1045" s="3" t="s">
        <v>52</v>
      </c>
      <c r="K1045" s="4">
        <v>129980.4</v>
      </c>
      <c r="L1045" s="4">
        <v>418770</v>
      </c>
      <c r="M1045" s="3" t="s">
        <v>52</v>
      </c>
      <c r="N1045" s="4">
        <v>86427.43</v>
      </c>
      <c r="O1045" s="4">
        <v>418770</v>
      </c>
      <c r="P1045" s="3" t="s">
        <v>52</v>
      </c>
      <c r="Q1045" s="4">
        <v>88659.520000000004</v>
      </c>
      <c r="R1045" s="3">
        <v>-87.677204752057506</v>
      </c>
      <c r="S1045" s="3">
        <v>41.878113800928098</v>
      </c>
      <c r="T1045" s="3" t="s">
        <v>1766</v>
      </c>
      <c r="U1045" s="3" t="s">
        <v>33</v>
      </c>
      <c r="V1045" s="3" t="s">
        <v>69</v>
      </c>
      <c r="W1045" s="3" t="s">
        <v>46</v>
      </c>
      <c r="X1045" s="3" t="s">
        <v>47</v>
      </c>
      <c r="Y1045" s="3" t="s">
        <v>70</v>
      </c>
      <c r="Z1045" s="3" t="s">
        <v>37</v>
      </c>
      <c r="AA1045" s="8">
        <f>Table1[[#This Row],[2022 AV (BOR final)]]-Table1[[#This Row],[2021 AV (BOR final)]]</f>
        <v>-225490</v>
      </c>
      <c r="AB1045" s="8">
        <f>Table1[[#This Row],[2023 AV (BOR final)]]-Table1[[#This Row],[2022 AV (BOR final)]]</f>
        <v>0</v>
      </c>
      <c r="AC1045" s="8">
        <f>Table1[[#This Row],[2022 Tax Bill]]-Table1[[#This Row],[2021 Tax Bill]]</f>
        <v>-43552.97</v>
      </c>
      <c r="AD1045" s="3">
        <f>COUNTIF(D:D,Table1[[#This Row],[Project Name]])</f>
        <v>4</v>
      </c>
      <c r="AE1045" s="2">
        <f>IF(Table1[[#This Row],[Year Accepted]]=2022,Table1[[#This Row],[2021 AV (BOR final)]],Table1[[#This Row],[2022 AV (BOR final)]])</f>
        <v>644260</v>
      </c>
      <c r="AF1045" s="2">
        <f>IF(Table1[[#This Row],[Year Accepted]]=2022,Table1[[#This Row],[2022 AV (BOR final)]],Table1[[#This Row],[2023 AV (BOR final)]])</f>
        <v>418770</v>
      </c>
      <c r="AG1045" s="2">
        <f>IF(Table1[[#This Row],[Year Accepted]]=2022,Table1[[#This Row],[2021 Tax Bill]],Table1[[#This Row],[2022 Tax Bill]])</f>
        <v>129980.4</v>
      </c>
      <c r="AH1045" s="2">
        <f>IF(Table1[[#This Row],[Year Accepted]]=2022,Table1[[#This Row],[2022 Tax Bill]],Table1[[#This Row],[2023 Tax Bill]])</f>
        <v>86427.43</v>
      </c>
    </row>
    <row r="1046" spans="1:34" x14ac:dyDescent="0.25">
      <c r="A1046" s="3" t="s">
        <v>25</v>
      </c>
      <c r="B1046" s="3" t="s">
        <v>26</v>
      </c>
      <c r="C1046" s="3" t="s">
        <v>39</v>
      </c>
      <c r="D1046" s="3" t="s">
        <v>722</v>
      </c>
      <c r="E1046" s="3" t="s">
        <v>1318</v>
      </c>
      <c r="F1046" s="3" t="s">
        <v>1319</v>
      </c>
      <c r="G1046" s="3">
        <v>2022</v>
      </c>
      <c r="H1046" s="3">
        <v>2021</v>
      </c>
      <c r="I1046" s="4">
        <v>187923</v>
      </c>
      <c r="J1046" s="3" t="s">
        <v>1320</v>
      </c>
      <c r="K1046" s="4">
        <v>37913.699999999997</v>
      </c>
      <c r="L1046" s="4">
        <v>122148</v>
      </c>
      <c r="M1046" s="3" t="s">
        <v>1320</v>
      </c>
      <c r="N1046" s="4">
        <v>25209.38</v>
      </c>
      <c r="O1046" s="4">
        <v>95174</v>
      </c>
      <c r="P1046" s="3" t="s">
        <v>1320</v>
      </c>
      <c r="Q1046" s="4">
        <v>20149.650000000001</v>
      </c>
      <c r="R1046" s="3">
        <v>-87.680539694713403</v>
      </c>
      <c r="S1046" s="3">
        <v>41.877262769210297</v>
      </c>
      <c r="T1046" s="3" t="s">
        <v>1321</v>
      </c>
      <c r="U1046" s="3" t="s">
        <v>33</v>
      </c>
      <c r="V1046" s="3" t="s">
        <v>69</v>
      </c>
      <c r="W1046" s="3" t="s">
        <v>46</v>
      </c>
      <c r="X1046" s="3" t="s">
        <v>47</v>
      </c>
      <c r="Y1046" s="3" t="s">
        <v>48</v>
      </c>
      <c r="Z1046" s="3" t="s">
        <v>37</v>
      </c>
      <c r="AA1046" s="8">
        <f>Table1[[#This Row],[2022 AV (BOR final)]]-Table1[[#This Row],[2021 AV (BOR final)]]</f>
        <v>-65775</v>
      </c>
      <c r="AB1046" s="8">
        <f>Table1[[#This Row],[2023 AV (BOR final)]]-Table1[[#This Row],[2022 AV (BOR final)]]</f>
        <v>-26974</v>
      </c>
      <c r="AC1046" s="8">
        <f>Table1[[#This Row],[2022 Tax Bill]]-Table1[[#This Row],[2021 Tax Bill]]</f>
        <v>-12704.319999999996</v>
      </c>
      <c r="AD1046" s="3">
        <f>COUNTIF(D:D,Table1[[#This Row],[Project Name]])</f>
        <v>25</v>
      </c>
      <c r="AE1046" s="2">
        <f>IF(Table1[[#This Row],[Year Accepted]]=2022,Table1[[#This Row],[2021 AV (BOR final)]],Table1[[#This Row],[2022 AV (BOR final)]])</f>
        <v>187923</v>
      </c>
      <c r="AF1046" s="2">
        <f>IF(Table1[[#This Row],[Year Accepted]]=2022,Table1[[#This Row],[2022 AV (BOR final)]],Table1[[#This Row],[2023 AV (BOR final)]])</f>
        <v>122148</v>
      </c>
      <c r="AG1046" s="2">
        <f>IF(Table1[[#This Row],[Year Accepted]]=2022,Table1[[#This Row],[2021 Tax Bill]],Table1[[#This Row],[2022 Tax Bill]])</f>
        <v>37913.699999999997</v>
      </c>
      <c r="AH1046" s="2">
        <f>IF(Table1[[#This Row],[Year Accepted]]=2022,Table1[[#This Row],[2022 Tax Bill]],Table1[[#This Row],[2023 Tax Bill]])</f>
        <v>25209.38</v>
      </c>
    </row>
    <row r="1047" spans="1:34" x14ac:dyDescent="0.25">
      <c r="A1047" s="3" t="s">
        <v>25</v>
      </c>
      <c r="B1047" s="3" t="s">
        <v>26</v>
      </c>
      <c r="C1047" s="3" t="s">
        <v>39</v>
      </c>
      <c r="D1047" s="3" t="s">
        <v>722</v>
      </c>
      <c r="E1047" s="3" t="s">
        <v>3163</v>
      </c>
      <c r="F1047" s="3" t="s">
        <v>3164</v>
      </c>
      <c r="G1047" s="3">
        <v>2022</v>
      </c>
      <c r="H1047" s="3">
        <v>2021</v>
      </c>
      <c r="I1047" s="4">
        <v>81103</v>
      </c>
      <c r="J1047" s="3" t="s">
        <v>1320</v>
      </c>
      <c r="K1047" s="4">
        <v>16362.65</v>
      </c>
      <c r="L1047" s="4">
        <v>52718</v>
      </c>
      <c r="M1047" s="3" t="s">
        <v>1320</v>
      </c>
      <c r="N1047" s="4">
        <v>10880.18</v>
      </c>
      <c r="O1047" s="4">
        <v>43661</v>
      </c>
      <c r="P1047" s="3" t="s">
        <v>1320</v>
      </c>
      <c r="Q1047" s="4">
        <v>9243.67</v>
      </c>
      <c r="R1047" s="3">
        <v>-87.679272439336302</v>
      </c>
      <c r="S1047" s="3">
        <v>41.876517877353301</v>
      </c>
      <c r="T1047" s="3" t="s">
        <v>3165</v>
      </c>
      <c r="U1047" s="3" t="s">
        <v>33</v>
      </c>
      <c r="V1047" s="3" t="s">
        <v>69</v>
      </c>
      <c r="W1047" s="3" t="s">
        <v>46</v>
      </c>
      <c r="X1047" s="3" t="s">
        <v>47</v>
      </c>
      <c r="Y1047" s="3" t="s">
        <v>48</v>
      </c>
      <c r="Z1047" s="3" t="s">
        <v>37</v>
      </c>
      <c r="AA1047" s="8">
        <f>Table1[[#This Row],[2022 AV (BOR final)]]-Table1[[#This Row],[2021 AV (BOR final)]]</f>
        <v>-28385</v>
      </c>
      <c r="AB1047" s="8">
        <f>Table1[[#This Row],[2023 AV (BOR final)]]-Table1[[#This Row],[2022 AV (BOR final)]]</f>
        <v>-9057</v>
      </c>
      <c r="AC1047" s="8">
        <f>Table1[[#This Row],[2022 Tax Bill]]-Table1[[#This Row],[2021 Tax Bill]]</f>
        <v>-5482.4699999999993</v>
      </c>
      <c r="AD1047" s="3">
        <f>COUNTIF(D:D,Table1[[#This Row],[Project Name]])</f>
        <v>25</v>
      </c>
      <c r="AE1047" s="2">
        <f>IF(Table1[[#This Row],[Year Accepted]]=2022,Table1[[#This Row],[2021 AV (BOR final)]],Table1[[#This Row],[2022 AV (BOR final)]])</f>
        <v>81103</v>
      </c>
      <c r="AF1047" s="2">
        <f>IF(Table1[[#This Row],[Year Accepted]]=2022,Table1[[#This Row],[2022 AV (BOR final)]],Table1[[#This Row],[2023 AV (BOR final)]])</f>
        <v>52718</v>
      </c>
      <c r="AG1047" s="2">
        <f>IF(Table1[[#This Row],[Year Accepted]]=2022,Table1[[#This Row],[2021 Tax Bill]],Table1[[#This Row],[2022 Tax Bill]])</f>
        <v>16362.65</v>
      </c>
      <c r="AH1047" s="2">
        <f>IF(Table1[[#This Row],[Year Accepted]]=2022,Table1[[#This Row],[2022 Tax Bill]],Table1[[#This Row],[2023 Tax Bill]])</f>
        <v>10880.18</v>
      </c>
    </row>
    <row r="1048" spans="1:34" x14ac:dyDescent="0.25">
      <c r="A1048" s="3" t="s">
        <v>25</v>
      </c>
      <c r="B1048" s="3" t="s">
        <v>26</v>
      </c>
      <c r="C1048" s="3" t="s">
        <v>39</v>
      </c>
      <c r="D1048" s="3" t="s">
        <v>722</v>
      </c>
      <c r="E1048" s="3" t="s">
        <v>5116</v>
      </c>
      <c r="F1048" s="3" t="s">
        <v>5117</v>
      </c>
      <c r="G1048" s="3">
        <v>2022</v>
      </c>
      <c r="H1048" s="3">
        <v>2021</v>
      </c>
      <c r="I1048" s="4">
        <v>31658</v>
      </c>
      <c r="J1048" s="3" t="s">
        <v>1320</v>
      </c>
      <c r="K1048" s="4">
        <v>6387.01</v>
      </c>
      <c r="L1048" s="4">
        <v>20579</v>
      </c>
      <c r="M1048" s="3" t="s">
        <v>1320</v>
      </c>
      <c r="N1048" s="4">
        <v>4247.1899999999996</v>
      </c>
      <c r="O1048" s="4">
        <v>15699</v>
      </c>
      <c r="P1048" s="3" t="s">
        <v>1320</v>
      </c>
      <c r="Q1048" s="4">
        <v>3323.71</v>
      </c>
      <c r="R1048" s="3">
        <v>-87.679511226633394</v>
      </c>
      <c r="S1048" s="3">
        <v>41.877467480704702</v>
      </c>
      <c r="T1048" s="3" t="s">
        <v>5118</v>
      </c>
      <c r="U1048" s="3" t="s">
        <v>33</v>
      </c>
      <c r="V1048" s="3" t="s">
        <v>69</v>
      </c>
      <c r="W1048" s="3" t="s">
        <v>46</v>
      </c>
      <c r="X1048" s="3" t="s">
        <v>47</v>
      </c>
      <c r="Y1048" s="3" t="s">
        <v>48</v>
      </c>
      <c r="Z1048" s="3" t="s">
        <v>37</v>
      </c>
      <c r="AA1048" s="8">
        <f>Table1[[#This Row],[2022 AV (BOR final)]]-Table1[[#This Row],[2021 AV (BOR final)]]</f>
        <v>-11079</v>
      </c>
      <c r="AB1048" s="8">
        <f>Table1[[#This Row],[2023 AV (BOR final)]]-Table1[[#This Row],[2022 AV (BOR final)]]</f>
        <v>-4880</v>
      </c>
      <c r="AC1048" s="8">
        <f>Table1[[#This Row],[2022 Tax Bill]]-Table1[[#This Row],[2021 Tax Bill]]</f>
        <v>-2139.8200000000006</v>
      </c>
      <c r="AD1048" s="3">
        <f>COUNTIF(D:D,Table1[[#This Row],[Project Name]])</f>
        <v>25</v>
      </c>
      <c r="AE1048" s="2">
        <f>IF(Table1[[#This Row],[Year Accepted]]=2022,Table1[[#This Row],[2021 AV (BOR final)]],Table1[[#This Row],[2022 AV (BOR final)]])</f>
        <v>31658</v>
      </c>
      <c r="AF1048" s="2">
        <f>IF(Table1[[#This Row],[Year Accepted]]=2022,Table1[[#This Row],[2022 AV (BOR final)]],Table1[[#This Row],[2023 AV (BOR final)]])</f>
        <v>20579</v>
      </c>
      <c r="AG1048" s="2">
        <f>IF(Table1[[#This Row],[Year Accepted]]=2022,Table1[[#This Row],[2021 Tax Bill]],Table1[[#This Row],[2022 Tax Bill]])</f>
        <v>6387.01</v>
      </c>
      <c r="AH1048" s="2">
        <f>IF(Table1[[#This Row],[Year Accepted]]=2022,Table1[[#This Row],[2022 Tax Bill]],Table1[[#This Row],[2023 Tax Bill]])</f>
        <v>4247.1899999999996</v>
      </c>
    </row>
    <row r="1049" spans="1:34" x14ac:dyDescent="0.25">
      <c r="A1049" s="3" t="s">
        <v>25</v>
      </c>
      <c r="B1049" s="3" t="s">
        <v>26</v>
      </c>
      <c r="C1049" s="3" t="s">
        <v>39</v>
      </c>
      <c r="D1049" s="3" t="s">
        <v>722</v>
      </c>
      <c r="E1049" s="3" t="s">
        <v>4481</v>
      </c>
      <c r="F1049" s="3" t="s">
        <v>4482</v>
      </c>
      <c r="G1049" s="3">
        <v>2022</v>
      </c>
      <c r="H1049" s="3">
        <v>2021</v>
      </c>
      <c r="I1049" s="4">
        <v>15602</v>
      </c>
      <c r="J1049" s="3" t="s">
        <v>1320</v>
      </c>
      <c r="K1049" s="4">
        <v>3147.72</v>
      </c>
      <c r="L1049" s="4">
        <v>10142</v>
      </c>
      <c r="M1049" s="3" t="s">
        <v>1320</v>
      </c>
      <c r="N1049" s="4">
        <v>2093.13</v>
      </c>
      <c r="O1049" s="4">
        <v>7678</v>
      </c>
      <c r="P1049" s="3" t="s">
        <v>1320</v>
      </c>
      <c r="Q1049" s="4">
        <v>1625.53</v>
      </c>
      <c r="R1049" s="3">
        <v>-87.679263820975095</v>
      </c>
      <c r="S1049" s="3">
        <v>41.877451209257899</v>
      </c>
      <c r="T1049" s="3" t="s">
        <v>4483</v>
      </c>
      <c r="U1049" s="3" t="s">
        <v>33</v>
      </c>
      <c r="V1049" s="3" t="s">
        <v>69</v>
      </c>
      <c r="W1049" s="3" t="s">
        <v>46</v>
      </c>
      <c r="X1049" s="3" t="s">
        <v>47</v>
      </c>
      <c r="Y1049" s="3" t="s">
        <v>48</v>
      </c>
      <c r="Z1049" s="3" t="s">
        <v>37</v>
      </c>
      <c r="AA1049" s="8">
        <f>Table1[[#This Row],[2022 AV (BOR final)]]-Table1[[#This Row],[2021 AV (BOR final)]]</f>
        <v>-5460</v>
      </c>
      <c r="AB1049" s="8">
        <f>Table1[[#This Row],[2023 AV (BOR final)]]-Table1[[#This Row],[2022 AV (BOR final)]]</f>
        <v>-2464</v>
      </c>
      <c r="AC1049" s="8">
        <f>Table1[[#This Row],[2022 Tax Bill]]-Table1[[#This Row],[2021 Tax Bill]]</f>
        <v>-1054.5899999999997</v>
      </c>
      <c r="AD1049" s="3">
        <f>COUNTIF(D:D,Table1[[#This Row],[Project Name]])</f>
        <v>25</v>
      </c>
      <c r="AE1049" s="2">
        <f>IF(Table1[[#This Row],[Year Accepted]]=2022,Table1[[#This Row],[2021 AV (BOR final)]],Table1[[#This Row],[2022 AV (BOR final)]])</f>
        <v>15602</v>
      </c>
      <c r="AF1049" s="2">
        <f>IF(Table1[[#This Row],[Year Accepted]]=2022,Table1[[#This Row],[2022 AV (BOR final)]],Table1[[#This Row],[2023 AV (BOR final)]])</f>
        <v>10142</v>
      </c>
      <c r="AG1049" s="2">
        <f>IF(Table1[[#This Row],[Year Accepted]]=2022,Table1[[#This Row],[2021 Tax Bill]],Table1[[#This Row],[2022 Tax Bill]])</f>
        <v>3147.72</v>
      </c>
      <c r="AH1049" s="2">
        <f>IF(Table1[[#This Row],[Year Accepted]]=2022,Table1[[#This Row],[2022 Tax Bill]],Table1[[#This Row],[2023 Tax Bill]])</f>
        <v>2093.13</v>
      </c>
    </row>
    <row r="1050" spans="1:34" x14ac:dyDescent="0.25">
      <c r="A1050" s="3" t="s">
        <v>25</v>
      </c>
      <c r="B1050" s="3" t="s">
        <v>26</v>
      </c>
      <c r="C1050" s="3" t="s">
        <v>39</v>
      </c>
      <c r="D1050" s="3" t="s">
        <v>722</v>
      </c>
      <c r="E1050" s="3" t="s">
        <v>2158</v>
      </c>
      <c r="F1050" s="3" t="s">
        <v>2159</v>
      </c>
      <c r="G1050" s="3">
        <v>2022</v>
      </c>
      <c r="H1050" s="3">
        <v>2021</v>
      </c>
      <c r="I1050" s="4">
        <v>61758</v>
      </c>
      <c r="J1050" s="3" t="s">
        <v>1320</v>
      </c>
      <c r="K1050" s="4">
        <v>12459.78</v>
      </c>
      <c r="L1050" s="4">
        <v>40142</v>
      </c>
      <c r="M1050" s="3" t="s">
        <v>1320</v>
      </c>
      <c r="N1050" s="4">
        <v>8284.65</v>
      </c>
      <c r="O1050" s="4">
        <v>32532</v>
      </c>
      <c r="P1050" s="3" t="s">
        <v>1320</v>
      </c>
      <c r="Q1050" s="4">
        <v>6887.46</v>
      </c>
      <c r="R1050" s="3">
        <v>-87.679866800844806</v>
      </c>
      <c r="S1050" s="3">
        <v>41.8773967858181</v>
      </c>
      <c r="T1050" s="3" t="s">
        <v>2160</v>
      </c>
      <c r="U1050" s="3" t="s">
        <v>33</v>
      </c>
      <c r="V1050" s="3" t="s">
        <v>69</v>
      </c>
      <c r="W1050" s="3" t="s">
        <v>46</v>
      </c>
      <c r="X1050" s="3" t="s">
        <v>47</v>
      </c>
      <c r="Y1050" s="3" t="s">
        <v>48</v>
      </c>
      <c r="Z1050" s="3" t="s">
        <v>37</v>
      </c>
      <c r="AA1050" s="8">
        <f>Table1[[#This Row],[2022 AV (BOR final)]]-Table1[[#This Row],[2021 AV (BOR final)]]</f>
        <v>-21616</v>
      </c>
      <c r="AB1050" s="8">
        <f>Table1[[#This Row],[2023 AV (BOR final)]]-Table1[[#This Row],[2022 AV (BOR final)]]</f>
        <v>-7610</v>
      </c>
      <c r="AC1050" s="8">
        <f>Table1[[#This Row],[2022 Tax Bill]]-Table1[[#This Row],[2021 Tax Bill]]</f>
        <v>-4175.130000000001</v>
      </c>
      <c r="AD1050" s="3">
        <f>COUNTIF(D:D,Table1[[#This Row],[Project Name]])</f>
        <v>25</v>
      </c>
      <c r="AE1050" s="2">
        <f>IF(Table1[[#This Row],[Year Accepted]]=2022,Table1[[#This Row],[2021 AV (BOR final)]],Table1[[#This Row],[2022 AV (BOR final)]])</f>
        <v>61758</v>
      </c>
      <c r="AF1050" s="2">
        <f>IF(Table1[[#This Row],[Year Accepted]]=2022,Table1[[#This Row],[2022 AV (BOR final)]],Table1[[#This Row],[2023 AV (BOR final)]])</f>
        <v>40142</v>
      </c>
      <c r="AG1050" s="2">
        <f>IF(Table1[[#This Row],[Year Accepted]]=2022,Table1[[#This Row],[2021 Tax Bill]],Table1[[#This Row],[2022 Tax Bill]])</f>
        <v>12459.78</v>
      </c>
      <c r="AH1050" s="2">
        <f>IF(Table1[[#This Row],[Year Accepted]]=2022,Table1[[#This Row],[2022 Tax Bill]],Table1[[#This Row],[2023 Tax Bill]])</f>
        <v>8284.65</v>
      </c>
    </row>
    <row r="1051" spans="1:34" x14ac:dyDescent="0.25">
      <c r="A1051" s="3" t="s">
        <v>25</v>
      </c>
      <c r="B1051" s="3" t="s">
        <v>26</v>
      </c>
      <c r="C1051" s="3" t="s">
        <v>39</v>
      </c>
      <c r="D1051" s="3" t="s">
        <v>722</v>
      </c>
      <c r="E1051" s="3" t="s">
        <v>2639</v>
      </c>
      <c r="F1051" s="3" t="s">
        <v>2640</v>
      </c>
      <c r="G1051" s="3">
        <v>2022</v>
      </c>
      <c r="H1051" s="3">
        <v>2021</v>
      </c>
      <c r="I1051" s="4">
        <v>60104</v>
      </c>
      <c r="J1051" s="3" t="s">
        <v>1320</v>
      </c>
      <c r="K1051" s="4">
        <v>12126.05</v>
      </c>
      <c r="L1051" s="4">
        <v>39066</v>
      </c>
      <c r="M1051" s="3" t="s">
        <v>1320</v>
      </c>
      <c r="N1051" s="4">
        <v>8062.58</v>
      </c>
      <c r="O1051" s="4">
        <v>31233</v>
      </c>
      <c r="P1051" s="3" t="s">
        <v>1320</v>
      </c>
      <c r="Q1051" s="4">
        <v>6612.46</v>
      </c>
      <c r="R1051" s="3">
        <v>-87.679860697166603</v>
      </c>
      <c r="S1051" s="3">
        <v>41.877128686891297</v>
      </c>
      <c r="T1051" s="3" t="s">
        <v>2641</v>
      </c>
      <c r="U1051" s="3" t="s">
        <v>33</v>
      </c>
      <c r="V1051" s="3" t="s">
        <v>69</v>
      </c>
      <c r="W1051" s="3" t="s">
        <v>46</v>
      </c>
      <c r="X1051" s="3" t="s">
        <v>47</v>
      </c>
      <c r="Y1051" s="3" t="s">
        <v>48</v>
      </c>
      <c r="Z1051" s="3" t="s">
        <v>37</v>
      </c>
      <c r="AA1051" s="8">
        <f>Table1[[#This Row],[2022 AV (BOR final)]]-Table1[[#This Row],[2021 AV (BOR final)]]</f>
        <v>-21038</v>
      </c>
      <c r="AB1051" s="8">
        <f>Table1[[#This Row],[2023 AV (BOR final)]]-Table1[[#This Row],[2022 AV (BOR final)]]</f>
        <v>-7833</v>
      </c>
      <c r="AC1051" s="8">
        <f>Table1[[#This Row],[2022 Tax Bill]]-Table1[[#This Row],[2021 Tax Bill]]</f>
        <v>-4063.4699999999993</v>
      </c>
      <c r="AD1051" s="3">
        <f>COUNTIF(D:D,Table1[[#This Row],[Project Name]])</f>
        <v>25</v>
      </c>
      <c r="AE1051" s="2">
        <f>IF(Table1[[#This Row],[Year Accepted]]=2022,Table1[[#This Row],[2021 AV (BOR final)]],Table1[[#This Row],[2022 AV (BOR final)]])</f>
        <v>60104</v>
      </c>
      <c r="AF1051" s="2">
        <f>IF(Table1[[#This Row],[Year Accepted]]=2022,Table1[[#This Row],[2022 AV (BOR final)]],Table1[[#This Row],[2023 AV (BOR final)]])</f>
        <v>39066</v>
      </c>
      <c r="AG1051" s="2">
        <f>IF(Table1[[#This Row],[Year Accepted]]=2022,Table1[[#This Row],[2021 Tax Bill]],Table1[[#This Row],[2022 Tax Bill]])</f>
        <v>12126.05</v>
      </c>
      <c r="AH1051" s="2">
        <f>IF(Table1[[#This Row],[Year Accepted]]=2022,Table1[[#This Row],[2022 Tax Bill]],Table1[[#This Row],[2023 Tax Bill]])</f>
        <v>8062.58</v>
      </c>
    </row>
    <row r="1052" spans="1:34" x14ac:dyDescent="0.25">
      <c r="A1052" s="3" t="s">
        <v>25</v>
      </c>
      <c r="B1052" s="3" t="s">
        <v>26</v>
      </c>
      <c r="C1052" s="3" t="s">
        <v>39</v>
      </c>
      <c r="D1052" s="3" t="s">
        <v>722</v>
      </c>
      <c r="E1052" s="3" t="s">
        <v>4251</v>
      </c>
      <c r="F1052" s="3" t="s">
        <v>4252</v>
      </c>
      <c r="G1052" s="3">
        <v>2022</v>
      </c>
      <c r="H1052" s="3">
        <v>2021</v>
      </c>
      <c r="I1052" s="4">
        <v>42431</v>
      </c>
      <c r="J1052" s="3" t="s">
        <v>1320</v>
      </c>
      <c r="K1052" s="4">
        <v>8560.5400000000009</v>
      </c>
      <c r="L1052" s="4">
        <v>27580</v>
      </c>
      <c r="M1052" s="3" t="s">
        <v>1320</v>
      </c>
      <c r="N1052" s="4">
        <v>5692.1</v>
      </c>
      <c r="O1052" s="4">
        <v>22404</v>
      </c>
      <c r="P1052" s="3" t="s">
        <v>1320</v>
      </c>
      <c r="Q1052" s="4">
        <v>4743.2299999999996</v>
      </c>
      <c r="R1052" s="3">
        <v>-87.679362214090105</v>
      </c>
      <c r="S1052" s="3">
        <v>41.877312701127998</v>
      </c>
      <c r="T1052" s="3" t="s">
        <v>4253</v>
      </c>
      <c r="U1052" s="3" t="s">
        <v>33</v>
      </c>
      <c r="V1052" s="3" t="s">
        <v>69</v>
      </c>
      <c r="W1052" s="3" t="s">
        <v>46</v>
      </c>
      <c r="X1052" s="3" t="s">
        <v>47</v>
      </c>
      <c r="Y1052" s="3" t="s">
        <v>48</v>
      </c>
      <c r="Z1052" s="3" t="s">
        <v>37</v>
      </c>
      <c r="AA1052" s="8">
        <f>Table1[[#This Row],[2022 AV (BOR final)]]-Table1[[#This Row],[2021 AV (BOR final)]]</f>
        <v>-14851</v>
      </c>
      <c r="AB1052" s="8">
        <f>Table1[[#This Row],[2023 AV (BOR final)]]-Table1[[#This Row],[2022 AV (BOR final)]]</f>
        <v>-5176</v>
      </c>
      <c r="AC1052" s="8">
        <f>Table1[[#This Row],[2022 Tax Bill]]-Table1[[#This Row],[2021 Tax Bill]]</f>
        <v>-2868.4400000000005</v>
      </c>
      <c r="AD1052" s="3">
        <f>COUNTIF(D:D,Table1[[#This Row],[Project Name]])</f>
        <v>25</v>
      </c>
      <c r="AE1052" s="2">
        <f>IF(Table1[[#This Row],[Year Accepted]]=2022,Table1[[#This Row],[2021 AV (BOR final)]],Table1[[#This Row],[2022 AV (BOR final)]])</f>
        <v>42431</v>
      </c>
      <c r="AF1052" s="2">
        <f>IF(Table1[[#This Row],[Year Accepted]]=2022,Table1[[#This Row],[2022 AV (BOR final)]],Table1[[#This Row],[2023 AV (BOR final)]])</f>
        <v>27580</v>
      </c>
      <c r="AG1052" s="2">
        <f>IF(Table1[[#This Row],[Year Accepted]]=2022,Table1[[#This Row],[2021 Tax Bill]],Table1[[#This Row],[2022 Tax Bill]])</f>
        <v>8560.5400000000009</v>
      </c>
      <c r="AH1052" s="2">
        <f>IF(Table1[[#This Row],[Year Accepted]]=2022,Table1[[#This Row],[2022 Tax Bill]],Table1[[#This Row],[2023 Tax Bill]])</f>
        <v>5692.1</v>
      </c>
    </row>
    <row r="1053" spans="1:34" x14ac:dyDescent="0.25">
      <c r="A1053" s="3" t="s">
        <v>25</v>
      </c>
      <c r="B1053" s="3" t="s">
        <v>26</v>
      </c>
      <c r="C1053" s="3" t="s">
        <v>39</v>
      </c>
      <c r="D1053" s="3" t="s">
        <v>722</v>
      </c>
      <c r="E1053" s="3" t="s">
        <v>2238</v>
      </c>
      <c r="F1053" s="3" t="s">
        <v>2239</v>
      </c>
      <c r="G1053" s="3">
        <v>2022</v>
      </c>
      <c r="H1053" s="3">
        <v>2021</v>
      </c>
      <c r="I1053" s="4">
        <v>29144</v>
      </c>
      <c r="J1053" s="3" t="s">
        <v>1320</v>
      </c>
      <c r="K1053" s="4">
        <v>5879.86</v>
      </c>
      <c r="L1053" s="4">
        <v>18942</v>
      </c>
      <c r="M1053" s="3" t="s">
        <v>1320</v>
      </c>
      <c r="N1053" s="4">
        <v>3909.34</v>
      </c>
      <c r="O1053" s="4">
        <v>16220</v>
      </c>
      <c r="P1053" s="3" t="s">
        <v>1320</v>
      </c>
      <c r="Q1053" s="4">
        <v>3433.98</v>
      </c>
      <c r="R1053" s="3">
        <v>-87.679357234101005</v>
      </c>
      <c r="S1053" s="3">
        <v>41.877112488545301</v>
      </c>
      <c r="T1053" s="3" t="s">
        <v>2240</v>
      </c>
      <c r="U1053" s="3" t="s">
        <v>33</v>
      </c>
      <c r="V1053" s="3" t="s">
        <v>69</v>
      </c>
      <c r="W1053" s="3" t="s">
        <v>46</v>
      </c>
      <c r="X1053" s="3" t="s">
        <v>47</v>
      </c>
      <c r="Y1053" s="3" t="s">
        <v>48</v>
      </c>
      <c r="Z1053" s="3" t="s">
        <v>37</v>
      </c>
      <c r="AA1053" s="8">
        <f>Table1[[#This Row],[2022 AV (BOR final)]]-Table1[[#This Row],[2021 AV (BOR final)]]</f>
        <v>-10202</v>
      </c>
      <c r="AB1053" s="8">
        <f>Table1[[#This Row],[2023 AV (BOR final)]]-Table1[[#This Row],[2022 AV (BOR final)]]</f>
        <v>-2722</v>
      </c>
      <c r="AC1053" s="8">
        <f>Table1[[#This Row],[2022 Tax Bill]]-Table1[[#This Row],[2021 Tax Bill]]</f>
        <v>-1970.5199999999995</v>
      </c>
      <c r="AD1053" s="3">
        <f>COUNTIF(D:D,Table1[[#This Row],[Project Name]])</f>
        <v>25</v>
      </c>
      <c r="AE1053" s="2">
        <f>IF(Table1[[#This Row],[Year Accepted]]=2022,Table1[[#This Row],[2021 AV (BOR final)]],Table1[[#This Row],[2022 AV (BOR final)]])</f>
        <v>29144</v>
      </c>
      <c r="AF1053" s="2">
        <f>IF(Table1[[#This Row],[Year Accepted]]=2022,Table1[[#This Row],[2022 AV (BOR final)]],Table1[[#This Row],[2023 AV (BOR final)]])</f>
        <v>18942</v>
      </c>
      <c r="AG1053" s="2">
        <f>IF(Table1[[#This Row],[Year Accepted]]=2022,Table1[[#This Row],[2021 Tax Bill]],Table1[[#This Row],[2022 Tax Bill]])</f>
        <v>5879.86</v>
      </c>
      <c r="AH1053" s="2">
        <f>IF(Table1[[#This Row],[Year Accepted]]=2022,Table1[[#This Row],[2022 Tax Bill]],Table1[[#This Row],[2023 Tax Bill]])</f>
        <v>3909.34</v>
      </c>
    </row>
    <row r="1054" spans="1:34" x14ac:dyDescent="0.25">
      <c r="A1054" s="3" t="s">
        <v>25</v>
      </c>
      <c r="B1054" s="3" t="s">
        <v>26</v>
      </c>
      <c r="C1054" s="3" t="s">
        <v>39</v>
      </c>
      <c r="D1054" s="3" t="s">
        <v>722</v>
      </c>
      <c r="E1054" s="3" t="s">
        <v>2655</v>
      </c>
      <c r="F1054" s="3" t="s">
        <v>2656</v>
      </c>
      <c r="G1054" s="3">
        <v>2022</v>
      </c>
      <c r="H1054" s="3">
        <v>2021</v>
      </c>
      <c r="I1054" s="4">
        <v>742709</v>
      </c>
      <c r="J1054" s="3" t="s">
        <v>247</v>
      </c>
      <c r="K1054" s="4">
        <v>149842.57</v>
      </c>
      <c r="L1054" s="4">
        <v>482775</v>
      </c>
      <c r="M1054" s="3" t="s">
        <v>247</v>
      </c>
      <c r="N1054" s="4">
        <v>99637.01</v>
      </c>
      <c r="O1054" s="4">
        <v>530776</v>
      </c>
      <c r="P1054" s="3" t="s">
        <v>247</v>
      </c>
      <c r="Q1054" s="4">
        <v>112372.79</v>
      </c>
      <c r="R1054" s="3">
        <v>-87.678446698667997</v>
      </c>
      <c r="S1054" s="3">
        <v>41.877209312003203</v>
      </c>
      <c r="T1054" s="3" t="s">
        <v>2657</v>
      </c>
      <c r="U1054" s="3" t="s">
        <v>33</v>
      </c>
      <c r="V1054" s="3" t="s">
        <v>69</v>
      </c>
      <c r="W1054" s="3" t="s">
        <v>46</v>
      </c>
      <c r="X1054" s="3" t="s">
        <v>47</v>
      </c>
      <c r="Y1054" s="3" t="s">
        <v>48</v>
      </c>
      <c r="Z1054" s="3" t="s">
        <v>37</v>
      </c>
      <c r="AA1054" s="8">
        <f>Table1[[#This Row],[2022 AV (BOR final)]]-Table1[[#This Row],[2021 AV (BOR final)]]</f>
        <v>-259934</v>
      </c>
      <c r="AB1054" s="8">
        <f>Table1[[#This Row],[2023 AV (BOR final)]]-Table1[[#This Row],[2022 AV (BOR final)]]</f>
        <v>48001</v>
      </c>
      <c r="AC1054" s="8">
        <f>Table1[[#This Row],[2022 Tax Bill]]-Table1[[#This Row],[2021 Tax Bill]]</f>
        <v>-50205.560000000012</v>
      </c>
      <c r="AD1054" s="3">
        <f>COUNTIF(D:D,Table1[[#This Row],[Project Name]])</f>
        <v>25</v>
      </c>
      <c r="AE1054" s="2">
        <f>IF(Table1[[#This Row],[Year Accepted]]=2022,Table1[[#This Row],[2021 AV (BOR final)]],Table1[[#This Row],[2022 AV (BOR final)]])</f>
        <v>742709</v>
      </c>
      <c r="AF1054" s="2">
        <f>IF(Table1[[#This Row],[Year Accepted]]=2022,Table1[[#This Row],[2022 AV (BOR final)]],Table1[[#This Row],[2023 AV (BOR final)]])</f>
        <v>482775</v>
      </c>
      <c r="AG1054" s="2">
        <f>IF(Table1[[#This Row],[Year Accepted]]=2022,Table1[[#This Row],[2021 Tax Bill]],Table1[[#This Row],[2022 Tax Bill]])</f>
        <v>149842.57</v>
      </c>
      <c r="AH1054" s="2">
        <f>IF(Table1[[#This Row],[Year Accepted]]=2022,Table1[[#This Row],[2022 Tax Bill]],Table1[[#This Row],[2023 Tax Bill]])</f>
        <v>99637.01</v>
      </c>
    </row>
    <row r="1055" spans="1:34" x14ac:dyDescent="0.25">
      <c r="A1055" s="3" t="s">
        <v>25</v>
      </c>
      <c r="B1055" s="3" t="s">
        <v>26</v>
      </c>
      <c r="C1055" s="3" t="s">
        <v>39</v>
      </c>
      <c r="D1055" s="3" t="s">
        <v>722</v>
      </c>
      <c r="E1055" s="3" t="s">
        <v>3894</v>
      </c>
      <c r="F1055" s="3" t="s">
        <v>3895</v>
      </c>
      <c r="G1055" s="3">
        <v>2022</v>
      </c>
      <c r="H1055" s="3">
        <v>2021</v>
      </c>
      <c r="I1055" s="4">
        <v>1685</v>
      </c>
      <c r="J1055" s="3" t="s">
        <v>269</v>
      </c>
      <c r="K1055" s="4">
        <v>339.98</v>
      </c>
      <c r="L1055" s="4">
        <v>1095</v>
      </c>
      <c r="M1055" s="3" t="s">
        <v>269</v>
      </c>
      <c r="N1055" s="4">
        <v>225.96</v>
      </c>
      <c r="O1055" s="4">
        <v>1073</v>
      </c>
      <c r="P1055" s="3" t="s">
        <v>269</v>
      </c>
      <c r="Q1055" s="4">
        <v>227.13</v>
      </c>
      <c r="R1055" s="3">
        <v>-87.6784418086866</v>
      </c>
      <c r="S1055" s="3">
        <v>41.877022883570497</v>
      </c>
      <c r="T1055" s="3" t="s">
        <v>3896</v>
      </c>
      <c r="U1055" s="3" t="s">
        <v>33</v>
      </c>
      <c r="V1055" s="3" t="s">
        <v>69</v>
      </c>
      <c r="W1055" s="3" t="s">
        <v>46</v>
      </c>
      <c r="X1055" s="3" t="s">
        <v>47</v>
      </c>
      <c r="Y1055" s="3" t="s">
        <v>48</v>
      </c>
      <c r="Z1055" s="3" t="s">
        <v>37</v>
      </c>
      <c r="AA1055" s="8">
        <f>Table1[[#This Row],[2022 AV (BOR final)]]-Table1[[#This Row],[2021 AV (BOR final)]]</f>
        <v>-590</v>
      </c>
      <c r="AB1055" s="8">
        <f>Table1[[#This Row],[2023 AV (BOR final)]]-Table1[[#This Row],[2022 AV (BOR final)]]</f>
        <v>-22</v>
      </c>
      <c r="AC1055" s="8">
        <f>Table1[[#This Row],[2022 Tax Bill]]-Table1[[#This Row],[2021 Tax Bill]]</f>
        <v>-114.02000000000001</v>
      </c>
      <c r="AD1055" s="3">
        <f>COUNTIF(D:D,Table1[[#This Row],[Project Name]])</f>
        <v>25</v>
      </c>
      <c r="AE1055" s="2">
        <f>IF(Table1[[#This Row],[Year Accepted]]=2022,Table1[[#This Row],[2021 AV (BOR final)]],Table1[[#This Row],[2022 AV (BOR final)]])</f>
        <v>1685</v>
      </c>
      <c r="AF1055" s="2">
        <f>IF(Table1[[#This Row],[Year Accepted]]=2022,Table1[[#This Row],[2022 AV (BOR final)]],Table1[[#This Row],[2023 AV (BOR final)]])</f>
        <v>1095</v>
      </c>
      <c r="AG1055" s="2">
        <f>IF(Table1[[#This Row],[Year Accepted]]=2022,Table1[[#This Row],[2021 Tax Bill]],Table1[[#This Row],[2022 Tax Bill]])</f>
        <v>339.98</v>
      </c>
      <c r="AH1055" s="2">
        <f>IF(Table1[[#This Row],[Year Accepted]]=2022,Table1[[#This Row],[2022 Tax Bill]],Table1[[#This Row],[2023 Tax Bill]])</f>
        <v>225.96</v>
      </c>
    </row>
    <row r="1056" spans="1:34" x14ac:dyDescent="0.25">
      <c r="A1056" s="3" t="s">
        <v>25</v>
      </c>
      <c r="B1056" s="3" t="s">
        <v>26</v>
      </c>
      <c r="C1056" s="3" t="s">
        <v>39</v>
      </c>
      <c r="D1056" s="3" t="s">
        <v>722</v>
      </c>
      <c r="E1056" s="3" t="s">
        <v>3459</v>
      </c>
      <c r="F1056" s="3" t="s">
        <v>3460</v>
      </c>
      <c r="G1056" s="3">
        <v>2022</v>
      </c>
      <c r="H1056" s="3">
        <v>2021</v>
      </c>
      <c r="I1056" s="4">
        <v>175908</v>
      </c>
      <c r="J1056" s="3" t="s">
        <v>247</v>
      </c>
      <c r="K1056" s="4">
        <v>35489.69</v>
      </c>
      <c r="L1056" s="4">
        <v>114342</v>
      </c>
      <c r="M1056" s="3" t="s">
        <v>247</v>
      </c>
      <c r="N1056" s="4">
        <v>23598.38</v>
      </c>
      <c r="O1056" s="4">
        <v>124739</v>
      </c>
      <c r="P1056" s="3" t="s">
        <v>247</v>
      </c>
      <c r="Q1056" s="4">
        <v>26408.99</v>
      </c>
      <c r="R1056" s="3">
        <v>-87.678092984021305</v>
      </c>
      <c r="S1056" s="3">
        <v>41.877234425576503</v>
      </c>
      <c r="T1056" s="3" t="s">
        <v>3461</v>
      </c>
      <c r="U1056" s="3" t="s">
        <v>33</v>
      </c>
      <c r="V1056" s="3" t="s">
        <v>69</v>
      </c>
      <c r="W1056" s="3" t="s">
        <v>46</v>
      </c>
      <c r="X1056" s="3" t="s">
        <v>47</v>
      </c>
      <c r="Y1056" s="3" t="s">
        <v>48</v>
      </c>
      <c r="Z1056" s="3" t="s">
        <v>37</v>
      </c>
      <c r="AA1056" s="8">
        <f>Table1[[#This Row],[2022 AV (BOR final)]]-Table1[[#This Row],[2021 AV (BOR final)]]</f>
        <v>-61566</v>
      </c>
      <c r="AB1056" s="8">
        <f>Table1[[#This Row],[2023 AV (BOR final)]]-Table1[[#This Row],[2022 AV (BOR final)]]</f>
        <v>10397</v>
      </c>
      <c r="AC1056" s="8">
        <f>Table1[[#This Row],[2022 Tax Bill]]-Table1[[#This Row],[2021 Tax Bill]]</f>
        <v>-11891.310000000001</v>
      </c>
      <c r="AD1056" s="3">
        <f>COUNTIF(D:D,Table1[[#This Row],[Project Name]])</f>
        <v>25</v>
      </c>
      <c r="AE1056" s="2">
        <f>IF(Table1[[#This Row],[Year Accepted]]=2022,Table1[[#This Row],[2021 AV (BOR final)]],Table1[[#This Row],[2022 AV (BOR final)]])</f>
        <v>175908</v>
      </c>
      <c r="AF1056" s="2">
        <f>IF(Table1[[#This Row],[Year Accepted]]=2022,Table1[[#This Row],[2022 AV (BOR final)]],Table1[[#This Row],[2023 AV (BOR final)]])</f>
        <v>114342</v>
      </c>
      <c r="AG1056" s="2">
        <f>IF(Table1[[#This Row],[Year Accepted]]=2022,Table1[[#This Row],[2021 Tax Bill]],Table1[[#This Row],[2022 Tax Bill]])</f>
        <v>35489.69</v>
      </c>
      <c r="AH1056" s="2">
        <f>IF(Table1[[#This Row],[Year Accepted]]=2022,Table1[[#This Row],[2022 Tax Bill]],Table1[[#This Row],[2023 Tax Bill]])</f>
        <v>23598.38</v>
      </c>
    </row>
    <row r="1057" spans="1:34" x14ac:dyDescent="0.25">
      <c r="A1057" s="3" t="s">
        <v>25</v>
      </c>
      <c r="B1057" s="3" t="s">
        <v>26</v>
      </c>
      <c r="C1057" s="3" t="s">
        <v>39</v>
      </c>
      <c r="D1057" s="3" t="s">
        <v>722</v>
      </c>
      <c r="E1057" s="3" t="s">
        <v>3866</v>
      </c>
      <c r="F1057" s="3" t="s">
        <v>3867</v>
      </c>
      <c r="G1057" s="3">
        <v>2022</v>
      </c>
      <c r="H1057" s="3">
        <v>2021</v>
      </c>
      <c r="I1057" s="4">
        <v>12836</v>
      </c>
      <c r="J1057" s="3" t="s">
        <v>1320</v>
      </c>
      <c r="K1057" s="4">
        <v>2589.6999999999998</v>
      </c>
      <c r="L1057" s="4">
        <v>8343</v>
      </c>
      <c r="M1057" s="3" t="s">
        <v>1320</v>
      </c>
      <c r="N1057" s="4">
        <v>1721.83</v>
      </c>
      <c r="O1057" s="4">
        <v>6872</v>
      </c>
      <c r="P1057" s="3" t="s">
        <v>1320</v>
      </c>
      <c r="Q1057" s="4">
        <v>1454.9</v>
      </c>
      <c r="R1057" s="3">
        <v>-87.678088136856999</v>
      </c>
      <c r="S1057" s="3">
        <v>41.877047968182197</v>
      </c>
      <c r="T1057" s="3" t="s">
        <v>3868</v>
      </c>
      <c r="U1057" s="3" t="s">
        <v>33</v>
      </c>
      <c r="V1057" s="3" t="s">
        <v>69</v>
      </c>
      <c r="W1057" s="3" t="s">
        <v>46</v>
      </c>
      <c r="X1057" s="3" t="s">
        <v>47</v>
      </c>
      <c r="Y1057" s="3" t="s">
        <v>48</v>
      </c>
      <c r="Z1057" s="3" t="s">
        <v>37</v>
      </c>
      <c r="AA1057" s="8">
        <f>Table1[[#This Row],[2022 AV (BOR final)]]-Table1[[#This Row],[2021 AV (BOR final)]]</f>
        <v>-4493</v>
      </c>
      <c r="AB1057" s="8">
        <f>Table1[[#This Row],[2023 AV (BOR final)]]-Table1[[#This Row],[2022 AV (BOR final)]]</f>
        <v>-1471</v>
      </c>
      <c r="AC1057" s="8">
        <f>Table1[[#This Row],[2022 Tax Bill]]-Table1[[#This Row],[2021 Tax Bill]]</f>
        <v>-867.86999999999989</v>
      </c>
      <c r="AD1057" s="3">
        <f>COUNTIF(D:D,Table1[[#This Row],[Project Name]])</f>
        <v>25</v>
      </c>
      <c r="AE1057" s="2">
        <f>IF(Table1[[#This Row],[Year Accepted]]=2022,Table1[[#This Row],[2021 AV (BOR final)]],Table1[[#This Row],[2022 AV (BOR final)]])</f>
        <v>12836</v>
      </c>
      <c r="AF1057" s="2">
        <f>IF(Table1[[#This Row],[Year Accepted]]=2022,Table1[[#This Row],[2022 AV (BOR final)]],Table1[[#This Row],[2023 AV (BOR final)]])</f>
        <v>8343</v>
      </c>
      <c r="AG1057" s="2">
        <f>IF(Table1[[#This Row],[Year Accepted]]=2022,Table1[[#This Row],[2021 Tax Bill]],Table1[[#This Row],[2022 Tax Bill]])</f>
        <v>2589.6999999999998</v>
      </c>
      <c r="AH1057" s="2">
        <f>IF(Table1[[#This Row],[Year Accepted]]=2022,Table1[[#This Row],[2022 Tax Bill]],Table1[[#This Row],[2023 Tax Bill]])</f>
        <v>1721.83</v>
      </c>
    </row>
    <row r="1058" spans="1:34" x14ac:dyDescent="0.25">
      <c r="A1058" s="3" t="s">
        <v>25</v>
      </c>
      <c r="B1058" s="3" t="s">
        <v>26</v>
      </c>
      <c r="C1058" s="3" t="s">
        <v>39</v>
      </c>
      <c r="D1058" s="3" t="s">
        <v>722</v>
      </c>
      <c r="E1058" s="3" t="s">
        <v>3156</v>
      </c>
      <c r="F1058" s="3" t="s">
        <v>3157</v>
      </c>
      <c r="G1058" s="3">
        <v>2022</v>
      </c>
      <c r="H1058" s="3">
        <v>2021</v>
      </c>
      <c r="I1058" s="4">
        <v>69352</v>
      </c>
      <c r="J1058" s="3" t="s">
        <v>1320</v>
      </c>
      <c r="K1058" s="4">
        <v>13991.85</v>
      </c>
      <c r="L1058" s="4">
        <v>45077</v>
      </c>
      <c r="M1058" s="3" t="s">
        <v>1320</v>
      </c>
      <c r="N1058" s="4">
        <v>9303.2000000000007</v>
      </c>
      <c r="O1058" s="4">
        <v>36859</v>
      </c>
      <c r="P1058" s="3" t="s">
        <v>1320</v>
      </c>
      <c r="Q1058" s="4">
        <v>7803.58</v>
      </c>
      <c r="R1058" s="3">
        <v>-87.678611184904398</v>
      </c>
      <c r="S1058" s="3">
        <v>41.876791471064301</v>
      </c>
      <c r="T1058" s="3" t="s">
        <v>3158</v>
      </c>
      <c r="U1058" s="3" t="s">
        <v>33</v>
      </c>
      <c r="V1058" s="3" t="s">
        <v>69</v>
      </c>
      <c r="W1058" s="3" t="s">
        <v>46</v>
      </c>
      <c r="X1058" s="3" t="s">
        <v>47</v>
      </c>
      <c r="Y1058" s="3" t="s">
        <v>48</v>
      </c>
      <c r="Z1058" s="3" t="s">
        <v>37</v>
      </c>
      <c r="AA1058" s="8">
        <f>Table1[[#This Row],[2022 AV (BOR final)]]-Table1[[#This Row],[2021 AV (BOR final)]]</f>
        <v>-24275</v>
      </c>
      <c r="AB1058" s="8">
        <f>Table1[[#This Row],[2023 AV (BOR final)]]-Table1[[#This Row],[2022 AV (BOR final)]]</f>
        <v>-8218</v>
      </c>
      <c r="AC1058" s="8">
        <f>Table1[[#This Row],[2022 Tax Bill]]-Table1[[#This Row],[2021 Tax Bill]]</f>
        <v>-4688.6499999999996</v>
      </c>
      <c r="AD1058" s="3">
        <f>COUNTIF(D:D,Table1[[#This Row],[Project Name]])</f>
        <v>25</v>
      </c>
      <c r="AE1058" s="2">
        <f>IF(Table1[[#This Row],[Year Accepted]]=2022,Table1[[#This Row],[2021 AV (BOR final)]],Table1[[#This Row],[2022 AV (BOR final)]])</f>
        <v>69352</v>
      </c>
      <c r="AF1058" s="2">
        <f>IF(Table1[[#This Row],[Year Accepted]]=2022,Table1[[#This Row],[2022 AV (BOR final)]],Table1[[#This Row],[2023 AV (BOR final)]])</f>
        <v>45077</v>
      </c>
      <c r="AG1058" s="2">
        <f>IF(Table1[[#This Row],[Year Accepted]]=2022,Table1[[#This Row],[2021 Tax Bill]],Table1[[#This Row],[2022 Tax Bill]])</f>
        <v>13991.85</v>
      </c>
      <c r="AH1058" s="2">
        <f>IF(Table1[[#This Row],[Year Accepted]]=2022,Table1[[#This Row],[2022 Tax Bill]],Table1[[#This Row],[2023 Tax Bill]])</f>
        <v>9303.2000000000007</v>
      </c>
    </row>
    <row r="1059" spans="1:34" x14ac:dyDescent="0.25">
      <c r="A1059" s="3" t="s">
        <v>25</v>
      </c>
      <c r="B1059" s="3" t="s">
        <v>26</v>
      </c>
      <c r="C1059" s="3" t="s">
        <v>39</v>
      </c>
      <c r="D1059" s="3" t="s">
        <v>722</v>
      </c>
      <c r="E1059" s="3" t="s">
        <v>2115</v>
      </c>
      <c r="F1059" s="3" t="s">
        <v>2116</v>
      </c>
      <c r="G1059" s="3">
        <v>2022</v>
      </c>
      <c r="H1059" s="3">
        <v>2021</v>
      </c>
      <c r="I1059" s="4">
        <v>66503</v>
      </c>
      <c r="J1059" s="3" t="s">
        <v>1320</v>
      </c>
      <c r="K1059" s="4">
        <v>13417.1</v>
      </c>
      <c r="L1059" s="4">
        <v>43221</v>
      </c>
      <c r="M1059" s="3" t="s">
        <v>1320</v>
      </c>
      <c r="N1059" s="4">
        <v>8920.11</v>
      </c>
      <c r="O1059" s="4">
        <v>36121</v>
      </c>
      <c r="P1059" s="3" t="s">
        <v>1320</v>
      </c>
      <c r="Q1059" s="4">
        <v>7647.34</v>
      </c>
      <c r="R1059" s="3">
        <v>-87.678193779715997</v>
      </c>
      <c r="S1059" s="3">
        <v>41.876858337706501</v>
      </c>
      <c r="T1059" s="3" t="s">
        <v>2117</v>
      </c>
      <c r="U1059" s="3" t="s">
        <v>33</v>
      </c>
      <c r="V1059" s="3" t="s">
        <v>69</v>
      </c>
      <c r="W1059" s="3" t="s">
        <v>46</v>
      </c>
      <c r="X1059" s="3" t="s">
        <v>47</v>
      </c>
      <c r="Y1059" s="3" t="s">
        <v>48</v>
      </c>
      <c r="Z1059" s="3" t="s">
        <v>37</v>
      </c>
      <c r="AA1059" s="8">
        <f>Table1[[#This Row],[2022 AV (BOR final)]]-Table1[[#This Row],[2021 AV (BOR final)]]</f>
        <v>-23282</v>
      </c>
      <c r="AB1059" s="8">
        <f>Table1[[#This Row],[2023 AV (BOR final)]]-Table1[[#This Row],[2022 AV (BOR final)]]</f>
        <v>-7100</v>
      </c>
      <c r="AC1059" s="8">
        <f>Table1[[#This Row],[2022 Tax Bill]]-Table1[[#This Row],[2021 Tax Bill]]</f>
        <v>-4496.99</v>
      </c>
      <c r="AD1059" s="3">
        <f>COUNTIF(D:D,Table1[[#This Row],[Project Name]])</f>
        <v>25</v>
      </c>
      <c r="AE1059" s="2">
        <f>IF(Table1[[#This Row],[Year Accepted]]=2022,Table1[[#This Row],[2021 AV (BOR final)]],Table1[[#This Row],[2022 AV (BOR final)]])</f>
        <v>66503</v>
      </c>
      <c r="AF1059" s="2">
        <f>IF(Table1[[#This Row],[Year Accepted]]=2022,Table1[[#This Row],[2022 AV (BOR final)]],Table1[[#This Row],[2023 AV (BOR final)]])</f>
        <v>43221</v>
      </c>
      <c r="AG1059" s="2">
        <f>IF(Table1[[#This Row],[Year Accepted]]=2022,Table1[[#This Row],[2021 Tax Bill]],Table1[[#This Row],[2022 Tax Bill]])</f>
        <v>13417.1</v>
      </c>
      <c r="AH1059" s="2">
        <f>IF(Table1[[#This Row],[Year Accepted]]=2022,Table1[[#This Row],[2022 Tax Bill]],Table1[[#This Row],[2023 Tax Bill]])</f>
        <v>8920.11</v>
      </c>
    </row>
    <row r="1060" spans="1:34" x14ac:dyDescent="0.25">
      <c r="A1060" s="3" t="s">
        <v>25</v>
      </c>
      <c r="B1060" s="3" t="s">
        <v>26</v>
      </c>
      <c r="C1060" s="3" t="s">
        <v>39</v>
      </c>
      <c r="D1060" s="3" t="s">
        <v>722</v>
      </c>
      <c r="E1060" s="3" t="s">
        <v>2295</v>
      </c>
      <c r="F1060" s="3" t="s">
        <v>2296</v>
      </c>
      <c r="G1060" s="3">
        <v>2022</v>
      </c>
      <c r="H1060" s="3">
        <v>2021</v>
      </c>
      <c r="I1060" s="4">
        <v>32568</v>
      </c>
      <c r="J1060" s="3" t="s">
        <v>43</v>
      </c>
      <c r="K1060" s="4">
        <v>6570.64</v>
      </c>
      <c r="L1060" s="4">
        <v>21169</v>
      </c>
      <c r="M1060" s="3" t="s">
        <v>43</v>
      </c>
      <c r="N1060" s="4">
        <v>4368.96</v>
      </c>
      <c r="O1060" s="4">
        <v>20281</v>
      </c>
      <c r="P1060" s="3" t="s">
        <v>43</v>
      </c>
      <c r="Q1060" s="4">
        <v>4293.8</v>
      </c>
      <c r="R1060" s="3">
        <v>-87.678368628889402</v>
      </c>
      <c r="S1060" s="3">
        <v>41.876385136103004</v>
      </c>
      <c r="T1060" s="3" t="s">
        <v>2297</v>
      </c>
      <c r="U1060" s="3" t="s">
        <v>33</v>
      </c>
      <c r="V1060" s="3" t="s">
        <v>69</v>
      </c>
      <c r="W1060" s="3" t="s">
        <v>46</v>
      </c>
      <c r="X1060" s="3" t="s">
        <v>47</v>
      </c>
      <c r="Y1060" s="3" t="s">
        <v>48</v>
      </c>
      <c r="Z1060" s="3" t="s">
        <v>37</v>
      </c>
      <c r="AA1060" s="8">
        <f>Table1[[#This Row],[2022 AV (BOR final)]]-Table1[[#This Row],[2021 AV (BOR final)]]</f>
        <v>-11399</v>
      </c>
      <c r="AB1060" s="8">
        <f>Table1[[#This Row],[2023 AV (BOR final)]]-Table1[[#This Row],[2022 AV (BOR final)]]</f>
        <v>-888</v>
      </c>
      <c r="AC1060" s="8">
        <f>Table1[[#This Row],[2022 Tax Bill]]-Table1[[#This Row],[2021 Tax Bill]]</f>
        <v>-2201.6800000000003</v>
      </c>
      <c r="AD1060" s="3">
        <f>COUNTIF(D:D,Table1[[#This Row],[Project Name]])</f>
        <v>25</v>
      </c>
      <c r="AE1060" s="2">
        <f>IF(Table1[[#This Row],[Year Accepted]]=2022,Table1[[#This Row],[2021 AV (BOR final)]],Table1[[#This Row],[2022 AV (BOR final)]])</f>
        <v>32568</v>
      </c>
      <c r="AF1060" s="2">
        <f>IF(Table1[[#This Row],[Year Accepted]]=2022,Table1[[#This Row],[2022 AV (BOR final)]],Table1[[#This Row],[2023 AV (BOR final)]])</f>
        <v>21169</v>
      </c>
      <c r="AG1060" s="2">
        <f>IF(Table1[[#This Row],[Year Accepted]]=2022,Table1[[#This Row],[2021 Tax Bill]],Table1[[#This Row],[2022 Tax Bill]])</f>
        <v>6570.64</v>
      </c>
      <c r="AH1060" s="2">
        <f>IF(Table1[[#This Row],[Year Accepted]]=2022,Table1[[#This Row],[2022 Tax Bill]],Table1[[#This Row],[2023 Tax Bill]])</f>
        <v>4368.96</v>
      </c>
    </row>
    <row r="1061" spans="1:34" x14ac:dyDescent="0.25">
      <c r="A1061" s="3" t="s">
        <v>25</v>
      </c>
      <c r="B1061" s="3" t="s">
        <v>26</v>
      </c>
      <c r="C1061" s="3" t="s">
        <v>39</v>
      </c>
      <c r="D1061" s="3" t="s">
        <v>722</v>
      </c>
      <c r="E1061" s="3" t="s">
        <v>1851</v>
      </c>
      <c r="F1061" s="3" t="s">
        <v>1852</v>
      </c>
      <c r="G1061" s="3">
        <v>2022</v>
      </c>
      <c r="H1061" s="3">
        <v>2021</v>
      </c>
      <c r="I1061" s="4">
        <v>88840</v>
      </c>
      <c r="J1061" s="3" t="s">
        <v>1320</v>
      </c>
      <c r="K1061" s="4">
        <v>17923.599999999999</v>
      </c>
      <c r="L1061" s="4">
        <v>57743</v>
      </c>
      <c r="M1061" s="3" t="s">
        <v>1320</v>
      </c>
      <c r="N1061" s="4">
        <v>11917.22</v>
      </c>
      <c r="O1061" s="4">
        <v>46207</v>
      </c>
      <c r="P1061" s="3" t="s">
        <v>1320</v>
      </c>
      <c r="Q1061" s="4">
        <v>9782.66</v>
      </c>
      <c r="R1061" s="3">
        <v>-87.678377039456507</v>
      </c>
      <c r="S1061" s="3">
        <v>41.876571751955701</v>
      </c>
      <c r="T1061" s="3" t="s">
        <v>1853</v>
      </c>
      <c r="U1061" s="3" t="s">
        <v>33</v>
      </c>
      <c r="V1061" s="3" t="s">
        <v>69</v>
      </c>
      <c r="W1061" s="3" t="s">
        <v>46</v>
      </c>
      <c r="X1061" s="3" t="s">
        <v>47</v>
      </c>
      <c r="Y1061" s="3" t="s">
        <v>48</v>
      </c>
      <c r="Z1061" s="3" t="s">
        <v>37</v>
      </c>
      <c r="AA1061" s="8">
        <f>Table1[[#This Row],[2022 AV (BOR final)]]-Table1[[#This Row],[2021 AV (BOR final)]]</f>
        <v>-31097</v>
      </c>
      <c r="AB1061" s="8">
        <f>Table1[[#This Row],[2023 AV (BOR final)]]-Table1[[#This Row],[2022 AV (BOR final)]]</f>
        <v>-11536</v>
      </c>
      <c r="AC1061" s="8">
        <f>Table1[[#This Row],[2022 Tax Bill]]-Table1[[#This Row],[2021 Tax Bill]]</f>
        <v>-6006.3799999999992</v>
      </c>
      <c r="AD1061" s="3">
        <f>COUNTIF(D:D,Table1[[#This Row],[Project Name]])</f>
        <v>25</v>
      </c>
      <c r="AE1061" s="2">
        <f>IF(Table1[[#This Row],[Year Accepted]]=2022,Table1[[#This Row],[2021 AV (BOR final)]],Table1[[#This Row],[2022 AV (BOR final)]])</f>
        <v>88840</v>
      </c>
      <c r="AF1061" s="2">
        <f>IF(Table1[[#This Row],[Year Accepted]]=2022,Table1[[#This Row],[2022 AV (BOR final)]],Table1[[#This Row],[2023 AV (BOR final)]])</f>
        <v>57743</v>
      </c>
      <c r="AG1061" s="2">
        <f>IF(Table1[[#This Row],[Year Accepted]]=2022,Table1[[#This Row],[2021 Tax Bill]],Table1[[#This Row],[2022 Tax Bill]])</f>
        <v>17923.599999999999</v>
      </c>
      <c r="AH1061" s="2">
        <f>IF(Table1[[#This Row],[Year Accepted]]=2022,Table1[[#This Row],[2022 Tax Bill]],Table1[[#This Row],[2023 Tax Bill]])</f>
        <v>11917.22</v>
      </c>
    </row>
    <row r="1062" spans="1:34" x14ac:dyDescent="0.25">
      <c r="A1062" s="3" t="s">
        <v>25</v>
      </c>
      <c r="B1062" s="3" t="s">
        <v>26</v>
      </c>
      <c r="C1062" s="3" t="s">
        <v>39</v>
      </c>
      <c r="D1062" s="3" t="s">
        <v>722</v>
      </c>
      <c r="E1062" s="3" t="s">
        <v>2108</v>
      </c>
      <c r="F1062" s="3" t="s">
        <v>2109</v>
      </c>
      <c r="G1062" s="3">
        <v>2022</v>
      </c>
      <c r="H1062" s="3">
        <v>2021</v>
      </c>
      <c r="I1062" s="4">
        <v>113731</v>
      </c>
      <c r="J1062" s="3" t="s">
        <v>247</v>
      </c>
      <c r="K1062" s="4">
        <v>22945.39</v>
      </c>
      <c r="L1062" s="4">
        <v>73946</v>
      </c>
      <c r="M1062" s="3" t="s">
        <v>247</v>
      </c>
      <c r="N1062" s="4">
        <v>15261.28</v>
      </c>
      <c r="O1062" s="4">
        <v>80436</v>
      </c>
      <c r="P1062" s="3" t="s">
        <v>247</v>
      </c>
      <c r="Q1062" s="4">
        <v>17029.43</v>
      </c>
      <c r="R1062" s="3">
        <v>-87.678725412627003</v>
      </c>
      <c r="S1062" s="3">
        <v>41.877186472518197</v>
      </c>
      <c r="T1062" s="3" t="s">
        <v>2110</v>
      </c>
      <c r="U1062" s="3" t="s">
        <v>33</v>
      </c>
      <c r="V1062" s="3" t="s">
        <v>69</v>
      </c>
      <c r="W1062" s="3" t="s">
        <v>46</v>
      </c>
      <c r="X1062" s="3" t="s">
        <v>47</v>
      </c>
      <c r="Y1062" s="3" t="s">
        <v>48</v>
      </c>
      <c r="Z1062" s="3" t="s">
        <v>37</v>
      </c>
      <c r="AA1062" s="8">
        <f>Table1[[#This Row],[2022 AV (BOR final)]]-Table1[[#This Row],[2021 AV (BOR final)]]</f>
        <v>-39785</v>
      </c>
      <c r="AB1062" s="8">
        <f>Table1[[#This Row],[2023 AV (BOR final)]]-Table1[[#This Row],[2022 AV (BOR final)]]</f>
        <v>6490</v>
      </c>
      <c r="AC1062" s="8">
        <f>Table1[[#This Row],[2022 Tax Bill]]-Table1[[#This Row],[2021 Tax Bill]]</f>
        <v>-7684.1099999999988</v>
      </c>
      <c r="AD1062" s="3">
        <f>COUNTIF(D:D,Table1[[#This Row],[Project Name]])</f>
        <v>25</v>
      </c>
      <c r="AE1062" s="2">
        <f>IF(Table1[[#This Row],[Year Accepted]]=2022,Table1[[#This Row],[2021 AV (BOR final)]],Table1[[#This Row],[2022 AV (BOR final)]])</f>
        <v>113731</v>
      </c>
      <c r="AF1062" s="2">
        <f>IF(Table1[[#This Row],[Year Accepted]]=2022,Table1[[#This Row],[2022 AV (BOR final)]],Table1[[#This Row],[2023 AV (BOR final)]])</f>
        <v>73946</v>
      </c>
      <c r="AG1062" s="2">
        <f>IF(Table1[[#This Row],[Year Accepted]]=2022,Table1[[#This Row],[2021 Tax Bill]],Table1[[#This Row],[2022 Tax Bill]])</f>
        <v>22945.39</v>
      </c>
      <c r="AH1062" s="2">
        <f>IF(Table1[[#This Row],[Year Accepted]]=2022,Table1[[#This Row],[2022 Tax Bill]],Table1[[#This Row],[2023 Tax Bill]])</f>
        <v>15261.28</v>
      </c>
    </row>
    <row r="1063" spans="1:34" x14ac:dyDescent="0.25">
      <c r="A1063" s="3" t="s">
        <v>25</v>
      </c>
      <c r="B1063" s="3" t="s">
        <v>26</v>
      </c>
      <c r="C1063" s="3" t="s">
        <v>39</v>
      </c>
      <c r="D1063" s="3" t="s">
        <v>3333</v>
      </c>
      <c r="E1063" s="3" t="s">
        <v>3860</v>
      </c>
      <c r="F1063" s="3" t="s">
        <v>3861</v>
      </c>
      <c r="G1063" s="3">
        <v>2022</v>
      </c>
      <c r="H1063" s="3">
        <v>2021</v>
      </c>
      <c r="O1063" s="4">
        <v>3247894</v>
      </c>
      <c r="P1063" s="3" t="s">
        <v>197</v>
      </c>
      <c r="Q1063" s="4">
        <v>687624.97</v>
      </c>
      <c r="R1063" s="3">
        <v>-87.674932527396805</v>
      </c>
      <c r="S1063" s="3">
        <v>41.8747277228724</v>
      </c>
      <c r="T1063" s="3" t="s">
        <v>3862</v>
      </c>
      <c r="U1063" s="3" t="s">
        <v>33</v>
      </c>
      <c r="V1063" s="3" t="s">
        <v>45</v>
      </c>
      <c r="W1063" s="3" t="s">
        <v>46</v>
      </c>
      <c r="X1063" s="3" t="s">
        <v>47</v>
      </c>
      <c r="Y1063" s="3" t="s">
        <v>48</v>
      </c>
      <c r="Z1063" s="3" t="s">
        <v>37</v>
      </c>
      <c r="AA1063" s="8">
        <f>Table1[[#This Row],[2022 AV (BOR final)]]-Table1[[#This Row],[2021 AV (BOR final)]]</f>
        <v>0</v>
      </c>
      <c r="AB1063" s="8">
        <f>Table1[[#This Row],[2023 AV (BOR final)]]-Table1[[#This Row],[2022 AV (BOR final)]]</f>
        <v>3247894</v>
      </c>
      <c r="AC1063" s="8">
        <f>Table1[[#This Row],[2022 Tax Bill]]-Table1[[#This Row],[2021 Tax Bill]]</f>
        <v>0</v>
      </c>
      <c r="AD1063" s="3">
        <f>COUNTIF(D:D,Table1[[#This Row],[Project Name]])</f>
        <v>2</v>
      </c>
      <c r="AE1063" s="2">
        <f>IF(Table1[[#This Row],[Year Accepted]]=2022,Table1[[#This Row],[2021 AV (BOR final)]],Table1[[#This Row],[2022 AV (BOR final)]])</f>
        <v>0</v>
      </c>
      <c r="AF1063" s="2">
        <f>IF(Table1[[#This Row],[Year Accepted]]=2022,Table1[[#This Row],[2022 AV (BOR final)]],Table1[[#This Row],[2023 AV (BOR final)]])</f>
        <v>0</v>
      </c>
      <c r="AG1063" s="2">
        <f>IF(Table1[[#This Row],[Year Accepted]]=2022,Table1[[#This Row],[2021 Tax Bill]],Table1[[#This Row],[2022 Tax Bill]])</f>
        <v>0</v>
      </c>
      <c r="AH1063" s="2">
        <f>IF(Table1[[#This Row],[Year Accepted]]=2022,Table1[[#This Row],[2022 Tax Bill]],Table1[[#This Row],[2023 Tax Bill]])</f>
        <v>0</v>
      </c>
    </row>
    <row r="1064" spans="1:34" x14ac:dyDescent="0.25">
      <c r="A1064" s="3" t="s">
        <v>25</v>
      </c>
      <c r="B1064" s="3" t="s">
        <v>26</v>
      </c>
      <c r="C1064" s="3" t="s">
        <v>39</v>
      </c>
      <c r="D1064" s="3" t="s">
        <v>3333</v>
      </c>
      <c r="E1064" s="3" t="s">
        <v>3334</v>
      </c>
      <c r="F1064" s="3" t="s">
        <v>3335</v>
      </c>
      <c r="G1064" s="3">
        <v>2022</v>
      </c>
      <c r="H1064" s="3">
        <v>2021</v>
      </c>
      <c r="O1064" s="4">
        <v>40095</v>
      </c>
      <c r="P1064" s="3" t="s">
        <v>269</v>
      </c>
      <c r="Q1064" s="4">
        <v>8488.7099999999991</v>
      </c>
      <c r="R1064" s="3">
        <v>-87.675476637344403</v>
      </c>
      <c r="S1064" s="3">
        <v>41.874304718442197</v>
      </c>
      <c r="T1064" s="3" t="s">
        <v>3336</v>
      </c>
      <c r="U1064" s="3" t="s">
        <v>33</v>
      </c>
      <c r="V1064" s="3" t="s">
        <v>45</v>
      </c>
      <c r="W1064" s="3" t="s">
        <v>46</v>
      </c>
      <c r="X1064" s="3" t="s">
        <v>47</v>
      </c>
      <c r="Y1064" s="3" t="s">
        <v>48</v>
      </c>
      <c r="Z1064" s="3" t="s">
        <v>37</v>
      </c>
      <c r="AA1064" s="8">
        <f>Table1[[#This Row],[2022 AV (BOR final)]]-Table1[[#This Row],[2021 AV (BOR final)]]</f>
        <v>0</v>
      </c>
      <c r="AB1064" s="8">
        <f>Table1[[#This Row],[2023 AV (BOR final)]]-Table1[[#This Row],[2022 AV (BOR final)]]</f>
        <v>40095</v>
      </c>
      <c r="AC1064" s="8">
        <f>Table1[[#This Row],[2022 Tax Bill]]-Table1[[#This Row],[2021 Tax Bill]]</f>
        <v>0</v>
      </c>
      <c r="AD1064" s="3">
        <f>COUNTIF(D:D,Table1[[#This Row],[Project Name]])</f>
        <v>2</v>
      </c>
      <c r="AE1064" s="2">
        <f>IF(Table1[[#This Row],[Year Accepted]]=2022,Table1[[#This Row],[2021 AV (BOR final)]],Table1[[#This Row],[2022 AV (BOR final)]])</f>
        <v>0</v>
      </c>
      <c r="AF1064" s="2">
        <f>IF(Table1[[#This Row],[Year Accepted]]=2022,Table1[[#This Row],[2022 AV (BOR final)]],Table1[[#This Row],[2023 AV (BOR final)]])</f>
        <v>0</v>
      </c>
      <c r="AG1064" s="2">
        <f>IF(Table1[[#This Row],[Year Accepted]]=2022,Table1[[#This Row],[2021 Tax Bill]],Table1[[#This Row],[2022 Tax Bill]])</f>
        <v>0</v>
      </c>
      <c r="AH1064" s="2">
        <f>IF(Table1[[#This Row],[Year Accepted]]=2022,Table1[[#This Row],[2022 Tax Bill]],Table1[[#This Row],[2023 Tax Bill]])</f>
        <v>0</v>
      </c>
    </row>
    <row r="1065" spans="1:34" x14ac:dyDescent="0.25">
      <c r="A1065" s="3" t="s">
        <v>25</v>
      </c>
      <c r="B1065" s="3" t="s">
        <v>26</v>
      </c>
      <c r="C1065" s="3" t="s">
        <v>39</v>
      </c>
      <c r="D1065" s="3" t="s">
        <v>194</v>
      </c>
      <c r="E1065" s="3" t="s">
        <v>195</v>
      </c>
      <c r="F1065" s="3" t="s">
        <v>196</v>
      </c>
      <c r="G1065" s="3">
        <v>2022</v>
      </c>
      <c r="H1065" s="3">
        <v>2021</v>
      </c>
      <c r="I1065" s="4">
        <v>273115</v>
      </c>
      <c r="J1065" s="3" t="s">
        <v>197</v>
      </c>
      <c r="K1065" s="4">
        <v>36797</v>
      </c>
      <c r="L1065" s="4">
        <v>177524</v>
      </c>
      <c r="M1065" s="3" t="s">
        <v>197</v>
      </c>
      <c r="N1065" s="4">
        <v>24464.080000000002</v>
      </c>
      <c r="O1065" s="4">
        <v>177524</v>
      </c>
      <c r="P1065" s="3" t="s">
        <v>197</v>
      </c>
      <c r="Q1065" s="4">
        <v>25095.41</v>
      </c>
      <c r="R1065" s="3">
        <v>-87.676880222283799</v>
      </c>
      <c r="S1065" s="3">
        <v>41.858718305493703</v>
      </c>
      <c r="T1065" s="3" t="s">
        <v>198</v>
      </c>
      <c r="U1065" s="3" t="s">
        <v>33</v>
      </c>
      <c r="V1065" s="3" t="s">
        <v>100</v>
      </c>
      <c r="W1065" s="3" t="s">
        <v>101</v>
      </c>
      <c r="X1065" s="3" t="s">
        <v>88</v>
      </c>
      <c r="Y1065" s="3" t="s">
        <v>102</v>
      </c>
      <c r="Z1065" s="3" t="s">
        <v>103</v>
      </c>
      <c r="AA1065" s="8">
        <f>Table1[[#This Row],[2022 AV (BOR final)]]-Table1[[#This Row],[2021 AV (BOR final)]]</f>
        <v>-95591</v>
      </c>
      <c r="AB1065" s="8">
        <f>Table1[[#This Row],[2023 AV (BOR final)]]-Table1[[#This Row],[2022 AV (BOR final)]]</f>
        <v>0</v>
      </c>
      <c r="AC1065" s="8">
        <f>Table1[[#This Row],[2022 Tax Bill]]-Table1[[#This Row],[2021 Tax Bill]]</f>
        <v>-12332.919999999998</v>
      </c>
      <c r="AD1065" s="3">
        <f>COUNTIF(D:D,Table1[[#This Row],[Project Name]])</f>
        <v>1</v>
      </c>
      <c r="AE1065" s="2">
        <f>IF(Table1[[#This Row],[Year Accepted]]=2022,Table1[[#This Row],[2021 AV (BOR final)]],Table1[[#This Row],[2022 AV (BOR final)]])</f>
        <v>273115</v>
      </c>
      <c r="AF1065" s="2">
        <f>IF(Table1[[#This Row],[Year Accepted]]=2022,Table1[[#This Row],[2022 AV (BOR final)]],Table1[[#This Row],[2023 AV (BOR final)]])</f>
        <v>177524</v>
      </c>
      <c r="AG1065" s="2">
        <f>IF(Table1[[#This Row],[Year Accepted]]=2022,Table1[[#This Row],[2021 Tax Bill]],Table1[[#This Row],[2022 Tax Bill]])</f>
        <v>36797</v>
      </c>
      <c r="AH1065" s="2">
        <f>IF(Table1[[#This Row],[Year Accepted]]=2022,Table1[[#This Row],[2022 Tax Bill]],Table1[[#This Row],[2023 Tax Bill]])</f>
        <v>24464.080000000002</v>
      </c>
    </row>
    <row r="1066" spans="1:34" x14ac:dyDescent="0.25">
      <c r="A1066" s="3" t="s">
        <v>25</v>
      </c>
      <c r="B1066" s="3" t="s">
        <v>26</v>
      </c>
      <c r="C1066" s="3" t="s">
        <v>39</v>
      </c>
      <c r="D1066" s="3" t="s">
        <v>536</v>
      </c>
      <c r="E1066" s="3" t="s">
        <v>3353</v>
      </c>
      <c r="F1066" s="3" t="s">
        <v>3354</v>
      </c>
      <c r="G1066" s="3">
        <v>2022</v>
      </c>
      <c r="H1066" s="3">
        <v>2021</v>
      </c>
      <c r="I1066" s="4">
        <v>71872</v>
      </c>
      <c r="J1066" s="3" t="s">
        <v>126</v>
      </c>
      <c r="K1066" s="4">
        <v>14500.27</v>
      </c>
      <c r="L1066" s="4">
        <v>45138</v>
      </c>
      <c r="M1066" s="3" t="s">
        <v>126</v>
      </c>
      <c r="N1066" s="4">
        <v>9315.76</v>
      </c>
      <c r="O1066" s="4">
        <v>45138</v>
      </c>
      <c r="P1066" s="3" t="s">
        <v>126</v>
      </c>
      <c r="Q1066" s="4">
        <v>9556.3700000000008</v>
      </c>
      <c r="R1066" s="3">
        <v>-87.652560032934403</v>
      </c>
      <c r="S1066" s="3">
        <v>41.864414676058601</v>
      </c>
      <c r="T1066" s="3" t="s">
        <v>3355</v>
      </c>
      <c r="U1066" s="3" t="s">
        <v>33</v>
      </c>
      <c r="V1066" s="3" t="s">
        <v>45</v>
      </c>
      <c r="W1066" s="3" t="s">
        <v>46</v>
      </c>
      <c r="X1066" s="3" t="s">
        <v>47</v>
      </c>
      <c r="Y1066" s="3" t="s">
        <v>48</v>
      </c>
      <c r="Z1066" s="3" t="s">
        <v>37</v>
      </c>
      <c r="AA1066" s="8">
        <f>Table1[[#This Row],[2022 AV (BOR final)]]-Table1[[#This Row],[2021 AV (BOR final)]]</f>
        <v>-26734</v>
      </c>
      <c r="AB1066" s="8">
        <f>Table1[[#This Row],[2023 AV (BOR final)]]-Table1[[#This Row],[2022 AV (BOR final)]]</f>
        <v>0</v>
      </c>
      <c r="AC1066" s="8">
        <f>Table1[[#This Row],[2022 Tax Bill]]-Table1[[#This Row],[2021 Tax Bill]]</f>
        <v>-5184.51</v>
      </c>
      <c r="AD1066" s="3">
        <f>COUNTIF(D:D,Table1[[#This Row],[Project Name]])</f>
        <v>8</v>
      </c>
      <c r="AE1066" s="2">
        <f>IF(Table1[[#This Row],[Year Accepted]]=2022,Table1[[#This Row],[2021 AV (BOR final)]],Table1[[#This Row],[2022 AV (BOR final)]])</f>
        <v>71872</v>
      </c>
      <c r="AF1066" s="2">
        <f>IF(Table1[[#This Row],[Year Accepted]]=2022,Table1[[#This Row],[2022 AV (BOR final)]],Table1[[#This Row],[2023 AV (BOR final)]])</f>
        <v>45138</v>
      </c>
      <c r="AG1066" s="2">
        <f>IF(Table1[[#This Row],[Year Accepted]]=2022,Table1[[#This Row],[2021 Tax Bill]],Table1[[#This Row],[2022 Tax Bill]])</f>
        <v>14500.27</v>
      </c>
      <c r="AH1066" s="2">
        <f>IF(Table1[[#This Row],[Year Accepted]]=2022,Table1[[#This Row],[2022 Tax Bill]],Table1[[#This Row],[2023 Tax Bill]])</f>
        <v>9315.76</v>
      </c>
    </row>
    <row r="1067" spans="1:34" x14ac:dyDescent="0.25">
      <c r="A1067" s="3" t="s">
        <v>25</v>
      </c>
      <c r="B1067" s="3" t="s">
        <v>26</v>
      </c>
      <c r="C1067" s="3" t="s">
        <v>39</v>
      </c>
      <c r="D1067" s="3" t="s">
        <v>4018</v>
      </c>
      <c r="E1067" s="3" t="s">
        <v>4019</v>
      </c>
      <c r="F1067" s="3" t="s">
        <v>4020</v>
      </c>
      <c r="G1067" s="3">
        <v>2022</v>
      </c>
      <c r="H1067" s="3">
        <v>2021</v>
      </c>
      <c r="I1067" s="4">
        <v>88423</v>
      </c>
      <c r="J1067" s="3" t="s">
        <v>126</v>
      </c>
      <c r="K1067" s="4">
        <v>17839.48</v>
      </c>
      <c r="L1067" s="4">
        <v>57279</v>
      </c>
      <c r="M1067" s="3" t="s">
        <v>126</v>
      </c>
      <c r="N1067" s="4">
        <v>11821.5</v>
      </c>
      <c r="O1067" s="4">
        <v>57279</v>
      </c>
      <c r="P1067" s="3" t="s">
        <v>126</v>
      </c>
      <c r="Q1067" s="4">
        <v>12126.8</v>
      </c>
      <c r="R1067" s="3">
        <v>-87.6548420294382</v>
      </c>
      <c r="S1067" s="3">
        <v>41.864372992487503</v>
      </c>
      <c r="T1067" s="3" t="s">
        <v>4021</v>
      </c>
      <c r="U1067" s="3" t="s">
        <v>33</v>
      </c>
      <c r="V1067" s="3" t="s">
        <v>45</v>
      </c>
      <c r="W1067" s="3" t="s">
        <v>46</v>
      </c>
      <c r="X1067" s="3" t="s">
        <v>47</v>
      </c>
      <c r="Y1067" s="3" t="s">
        <v>48</v>
      </c>
      <c r="Z1067" s="3" t="s">
        <v>37</v>
      </c>
      <c r="AA1067" s="8">
        <f>Table1[[#This Row],[2022 AV (BOR final)]]-Table1[[#This Row],[2021 AV (BOR final)]]</f>
        <v>-31144</v>
      </c>
      <c r="AB1067" s="8">
        <f>Table1[[#This Row],[2023 AV (BOR final)]]-Table1[[#This Row],[2022 AV (BOR final)]]</f>
        <v>0</v>
      </c>
      <c r="AC1067" s="8">
        <f>Table1[[#This Row],[2022 Tax Bill]]-Table1[[#This Row],[2021 Tax Bill]]</f>
        <v>-6017.98</v>
      </c>
      <c r="AD1067" s="3">
        <f>COUNTIF(D:D,Table1[[#This Row],[Project Name]])</f>
        <v>1</v>
      </c>
      <c r="AE1067" s="2">
        <f>IF(Table1[[#This Row],[Year Accepted]]=2022,Table1[[#This Row],[2021 AV (BOR final)]],Table1[[#This Row],[2022 AV (BOR final)]])</f>
        <v>88423</v>
      </c>
      <c r="AF1067" s="2">
        <f>IF(Table1[[#This Row],[Year Accepted]]=2022,Table1[[#This Row],[2022 AV (BOR final)]],Table1[[#This Row],[2023 AV (BOR final)]])</f>
        <v>57279</v>
      </c>
      <c r="AG1067" s="2">
        <f>IF(Table1[[#This Row],[Year Accepted]]=2022,Table1[[#This Row],[2021 Tax Bill]],Table1[[#This Row],[2022 Tax Bill]])</f>
        <v>17839.48</v>
      </c>
      <c r="AH1067" s="2">
        <f>IF(Table1[[#This Row],[Year Accepted]]=2022,Table1[[#This Row],[2022 Tax Bill]],Table1[[#This Row],[2023 Tax Bill]])</f>
        <v>11821.5</v>
      </c>
    </row>
    <row r="1068" spans="1:34" x14ac:dyDescent="0.25">
      <c r="A1068" s="3" t="s">
        <v>25</v>
      </c>
      <c r="B1068" s="3" t="s">
        <v>26</v>
      </c>
      <c r="C1068" s="3" t="s">
        <v>39</v>
      </c>
      <c r="D1068" s="3" t="s">
        <v>536</v>
      </c>
      <c r="E1068" s="3" t="s">
        <v>2666</v>
      </c>
      <c r="F1068" s="3" t="s">
        <v>2667</v>
      </c>
      <c r="G1068" s="3">
        <v>2022</v>
      </c>
      <c r="H1068" s="3">
        <v>2021</v>
      </c>
      <c r="I1068" s="4">
        <v>166448</v>
      </c>
      <c r="J1068" s="3" t="s">
        <v>126</v>
      </c>
      <c r="K1068" s="4">
        <v>33581.089999999997</v>
      </c>
      <c r="L1068" s="4">
        <v>103059</v>
      </c>
      <c r="M1068" s="3" t="s">
        <v>126</v>
      </c>
      <c r="N1068" s="4">
        <v>21269.759999999998</v>
      </c>
      <c r="O1068" s="4">
        <v>103059</v>
      </c>
      <c r="P1068" s="3" t="s">
        <v>126</v>
      </c>
      <c r="Q1068" s="4">
        <v>21819.05</v>
      </c>
      <c r="R1068" s="3">
        <v>-87.652641138895305</v>
      </c>
      <c r="S1068" s="3">
        <v>41.864016931662903</v>
      </c>
      <c r="T1068" s="3" t="s">
        <v>2668</v>
      </c>
      <c r="U1068" s="3" t="s">
        <v>33</v>
      </c>
      <c r="V1068" s="3" t="s">
        <v>45</v>
      </c>
      <c r="W1068" s="3" t="s">
        <v>46</v>
      </c>
      <c r="X1068" s="3" t="s">
        <v>47</v>
      </c>
      <c r="Y1068" s="3" t="s">
        <v>48</v>
      </c>
      <c r="Z1068" s="3" t="s">
        <v>37</v>
      </c>
      <c r="AA1068" s="8">
        <f>Table1[[#This Row],[2022 AV (BOR final)]]-Table1[[#This Row],[2021 AV (BOR final)]]</f>
        <v>-63389</v>
      </c>
      <c r="AB1068" s="8">
        <f>Table1[[#This Row],[2023 AV (BOR final)]]-Table1[[#This Row],[2022 AV (BOR final)]]</f>
        <v>0</v>
      </c>
      <c r="AC1068" s="8">
        <f>Table1[[#This Row],[2022 Tax Bill]]-Table1[[#This Row],[2021 Tax Bill]]</f>
        <v>-12311.329999999998</v>
      </c>
      <c r="AD1068" s="3">
        <f>COUNTIF(D:D,Table1[[#This Row],[Project Name]])</f>
        <v>8</v>
      </c>
      <c r="AE1068" s="2">
        <f>IF(Table1[[#This Row],[Year Accepted]]=2022,Table1[[#This Row],[2021 AV (BOR final)]],Table1[[#This Row],[2022 AV (BOR final)]])</f>
        <v>166448</v>
      </c>
      <c r="AF1068" s="2">
        <f>IF(Table1[[#This Row],[Year Accepted]]=2022,Table1[[#This Row],[2022 AV (BOR final)]],Table1[[#This Row],[2023 AV (BOR final)]])</f>
        <v>103059</v>
      </c>
      <c r="AG1068" s="2">
        <f>IF(Table1[[#This Row],[Year Accepted]]=2022,Table1[[#This Row],[2021 Tax Bill]],Table1[[#This Row],[2022 Tax Bill]])</f>
        <v>33581.089999999997</v>
      </c>
      <c r="AH1068" s="2">
        <f>IF(Table1[[#This Row],[Year Accepted]]=2022,Table1[[#This Row],[2022 Tax Bill]],Table1[[#This Row],[2023 Tax Bill]])</f>
        <v>21269.759999999998</v>
      </c>
    </row>
    <row r="1069" spans="1:34" x14ac:dyDescent="0.25">
      <c r="A1069" s="3" t="s">
        <v>25</v>
      </c>
      <c r="B1069" s="3" t="s">
        <v>26</v>
      </c>
      <c r="C1069" s="3" t="s">
        <v>39</v>
      </c>
      <c r="D1069" s="3" t="s">
        <v>536</v>
      </c>
      <c r="E1069" s="3" t="s">
        <v>3915</v>
      </c>
      <c r="F1069" s="3" t="s">
        <v>3916</v>
      </c>
      <c r="G1069" s="3">
        <v>2022</v>
      </c>
      <c r="H1069" s="3">
        <v>2021</v>
      </c>
      <c r="I1069" s="4">
        <v>171233</v>
      </c>
      <c r="J1069" s="3" t="s">
        <v>126</v>
      </c>
      <c r="K1069" s="4">
        <v>34546.480000000003</v>
      </c>
      <c r="L1069" s="4">
        <v>106257</v>
      </c>
      <c r="M1069" s="3" t="s">
        <v>126</v>
      </c>
      <c r="N1069" s="4">
        <v>21929.77</v>
      </c>
      <c r="O1069" s="4">
        <v>106257</v>
      </c>
      <c r="P1069" s="3" t="s">
        <v>126</v>
      </c>
      <c r="Q1069" s="4">
        <v>22496.11</v>
      </c>
      <c r="R1069" s="3">
        <v>-87.652840296641898</v>
      </c>
      <c r="S1069" s="3">
        <v>41.863640751154598</v>
      </c>
      <c r="T1069" s="3" t="s">
        <v>3917</v>
      </c>
      <c r="U1069" s="3" t="s">
        <v>33</v>
      </c>
      <c r="V1069" s="3" t="s">
        <v>45</v>
      </c>
      <c r="W1069" s="3" t="s">
        <v>46</v>
      </c>
      <c r="X1069" s="3" t="s">
        <v>47</v>
      </c>
      <c r="Y1069" s="3" t="s">
        <v>48</v>
      </c>
      <c r="Z1069" s="3" t="s">
        <v>37</v>
      </c>
      <c r="AA1069" s="8">
        <f>Table1[[#This Row],[2022 AV (BOR final)]]-Table1[[#This Row],[2021 AV (BOR final)]]</f>
        <v>-64976</v>
      </c>
      <c r="AB1069" s="8">
        <f>Table1[[#This Row],[2023 AV (BOR final)]]-Table1[[#This Row],[2022 AV (BOR final)]]</f>
        <v>0</v>
      </c>
      <c r="AC1069" s="8">
        <f>Table1[[#This Row],[2022 Tax Bill]]-Table1[[#This Row],[2021 Tax Bill]]</f>
        <v>-12616.710000000003</v>
      </c>
      <c r="AD1069" s="3">
        <f>COUNTIF(D:D,Table1[[#This Row],[Project Name]])</f>
        <v>8</v>
      </c>
      <c r="AE1069" s="2">
        <f>IF(Table1[[#This Row],[Year Accepted]]=2022,Table1[[#This Row],[2021 AV (BOR final)]],Table1[[#This Row],[2022 AV (BOR final)]])</f>
        <v>171233</v>
      </c>
      <c r="AF1069" s="2">
        <f>IF(Table1[[#This Row],[Year Accepted]]=2022,Table1[[#This Row],[2022 AV (BOR final)]],Table1[[#This Row],[2023 AV (BOR final)]])</f>
        <v>106257</v>
      </c>
      <c r="AG1069" s="2">
        <f>IF(Table1[[#This Row],[Year Accepted]]=2022,Table1[[#This Row],[2021 Tax Bill]],Table1[[#This Row],[2022 Tax Bill]])</f>
        <v>34546.480000000003</v>
      </c>
      <c r="AH1069" s="2">
        <f>IF(Table1[[#This Row],[Year Accepted]]=2022,Table1[[#This Row],[2022 Tax Bill]],Table1[[#This Row],[2023 Tax Bill]])</f>
        <v>21929.77</v>
      </c>
    </row>
    <row r="1070" spans="1:34" x14ac:dyDescent="0.25">
      <c r="A1070" s="3" t="s">
        <v>25</v>
      </c>
      <c r="B1070" s="3" t="s">
        <v>26</v>
      </c>
      <c r="C1070" s="3" t="s">
        <v>39</v>
      </c>
      <c r="D1070" s="3" t="s">
        <v>3577</v>
      </c>
      <c r="E1070" s="3" t="s">
        <v>3578</v>
      </c>
      <c r="F1070" s="3" t="s">
        <v>3579</v>
      </c>
      <c r="G1070" s="3">
        <v>2022</v>
      </c>
      <c r="H1070" s="3">
        <v>2021</v>
      </c>
      <c r="I1070" s="4">
        <v>340167</v>
      </c>
      <c r="J1070" s="3" t="s">
        <v>126</v>
      </c>
      <c r="K1070" s="4">
        <v>68629.14</v>
      </c>
      <c r="L1070" s="4">
        <v>221108</v>
      </c>
      <c r="M1070" s="3" t="s">
        <v>126</v>
      </c>
      <c r="N1070" s="4">
        <v>45633.120000000003</v>
      </c>
      <c r="O1070" s="4">
        <v>221108</v>
      </c>
      <c r="P1070" s="3" t="s">
        <v>126</v>
      </c>
      <c r="Q1070" s="4">
        <v>46811.68</v>
      </c>
      <c r="R1070" s="3">
        <v>-87.654687545312598</v>
      </c>
      <c r="S1070" s="3">
        <v>41.863832503937601</v>
      </c>
      <c r="T1070" s="3" t="s">
        <v>3580</v>
      </c>
      <c r="U1070" s="3" t="s">
        <v>33</v>
      </c>
      <c r="V1070" s="3" t="s">
        <v>45</v>
      </c>
      <c r="W1070" s="3" t="s">
        <v>46</v>
      </c>
      <c r="X1070" s="3" t="s">
        <v>47</v>
      </c>
      <c r="Y1070" s="3" t="s">
        <v>48</v>
      </c>
      <c r="Z1070" s="3" t="s">
        <v>37</v>
      </c>
      <c r="AA1070" s="8">
        <f>Table1[[#This Row],[2022 AV (BOR final)]]-Table1[[#This Row],[2021 AV (BOR final)]]</f>
        <v>-119059</v>
      </c>
      <c r="AB1070" s="8">
        <f>Table1[[#This Row],[2023 AV (BOR final)]]-Table1[[#This Row],[2022 AV (BOR final)]]</f>
        <v>0</v>
      </c>
      <c r="AC1070" s="8">
        <f>Table1[[#This Row],[2022 Tax Bill]]-Table1[[#This Row],[2021 Tax Bill]]</f>
        <v>-22996.019999999997</v>
      </c>
      <c r="AD1070" s="3">
        <f>COUNTIF(D:D,Table1[[#This Row],[Project Name]])</f>
        <v>1</v>
      </c>
      <c r="AE1070" s="2">
        <f>IF(Table1[[#This Row],[Year Accepted]]=2022,Table1[[#This Row],[2021 AV (BOR final)]],Table1[[#This Row],[2022 AV (BOR final)]])</f>
        <v>340167</v>
      </c>
      <c r="AF1070" s="2">
        <f>IF(Table1[[#This Row],[Year Accepted]]=2022,Table1[[#This Row],[2022 AV (BOR final)]],Table1[[#This Row],[2023 AV (BOR final)]])</f>
        <v>221108</v>
      </c>
      <c r="AG1070" s="2">
        <f>IF(Table1[[#This Row],[Year Accepted]]=2022,Table1[[#This Row],[2021 Tax Bill]],Table1[[#This Row],[2022 Tax Bill]])</f>
        <v>68629.14</v>
      </c>
      <c r="AH1070" s="2">
        <f>IF(Table1[[#This Row],[Year Accepted]]=2022,Table1[[#This Row],[2022 Tax Bill]],Table1[[#This Row],[2023 Tax Bill]])</f>
        <v>45633.120000000003</v>
      </c>
    </row>
    <row r="1071" spans="1:34" x14ac:dyDescent="0.25">
      <c r="A1071" s="3" t="s">
        <v>25</v>
      </c>
      <c r="B1071" s="3" t="s">
        <v>26</v>
      </c>
      <c r="C1071" s="3" t="s">
        <v>39</v>
      </c>
      <c r="D1071" s="3" t="s">
        <v>536</v>
      </c>
      <c r="E1071" s="3" t="s">
        <v>4153</v>
      </c>
      <c r="F1071" s="3" t="s">
        <v>4154</v>
      </c>
      <c r="G1071" s="3">
        <v>2022</v>
      </c>
      <c r="H1071" s="3">
        <v>2021</v>
      </c>
      <c r="I1071" s="4">
        <v>157185</v>
      </c>
      <c r="J1071" s="3" t="s">
        <v>126</v>
      </c>
      <c r="K1071" s="4">
        <v>31712.27</v>
      </c>
      <c r="L1071" s="4">
        <v>97420</v>
      </c>
      <c r="M1071" s="3" t="s">
        <v>126</v>
      </c>
      <c r="N1071" s="4">
        <v>20105.939999999999</v>
      </c>
      <c r="O1071" s="4">
        <v>97420</v>
      </c>
      <c r="P1071" s="3" t="s">
        <v>126</v>
      </c>
      <c r="Q1071" s="4">
        <v>20625.189999999999</v>
      </c>
      <c r="R1071" s="3">
        <v>-87.651448530118998</v>
      </c>
      <c r="S1071" s="3">
        <v>41.863906807455997</v>
      </c>
      <c r="T1071" s="3" t="s">
        <v>4155</v>
      </c>
      <c r="U1071" s="3" t="s">
        <v>33</v>
      </c>
      <c r="V1071" s="3" t="s">
        <v>45</v>
      </c>
      <c r="W1071" s="3" t="s">
        <v>46</v>
      </c>
      <c r="X1071" s="3" t="s">
        <v>47</v>
      </c>
      <c r="Y1071" s="3" t="s">
        <v>48</v>
      </c>
      <c r="Z1071" s="3" t="s">
        <v>37</v>
      </c>
      <c r="AA1071" s="8">
        <f>Table1[[#This Row],[2022 AV (BOR final)]]-Table1[[#This Row],[2021 AV (BOR final)]]</f>
        <v>-59765</v>
      </c>
      <c r="AB1071" s="8">
        <f>Table1[[#This Row],[2023 AV (BOR final)]]-Table1[[#This Row],[2022 AV (BOR final)]]</f>
        <v>0</v>
      </c>
      <c r="AC1071" s="8">
        <f>Table1[[#This Row],[2022 Tax Bill]]-Table1[[#This Row],[2021 Tax Bill]]</f>
        <v>-11606.330000000002</v>
      </c>
      <c r="AD1071" s="3">
        <f>COUNTIF(D:D,Table1[[#This Row],[Project Name]])</f>
        <v>8</v>
      </c>
      <c r="AE1071" s="2">
        <f>IF(Table1[[#This Row],[Year Accepted]]=2022,Table1[[#This Row],[2021 AV (BOR final)]],Table1[[#This Row],[2022 AV (BOR final)]])</f>
        <v>157185</v>
      </c>
      <c r="AF1071" s="2">
        <f>IF(Table1[[#This Row],[Year Accepted]]=2022,Table1[[#This Row],[2022 AV (BOR final)]],Table1[[#This Row],[2023 AV (BOR final)]])</f>
        <v>97420</v>
      </c>
      <c r="AG1071" s="2">
        <f>IF(Table1[[#This Row],[Year Accepted]]=2022,Table1[[#This Row],[2021 Tax Bill]],Table1[[#This Row],[2022 Tax Bill]])</f>
        <v>31712.27</v>
      </c>
      <c r="AH1071" s="2">
        <f>IF(Table1[[#This Row],[Year Accepted]]=2022,Table1[[#This Row],[2022 Tax Bill]],Table1[[#This Row],[2023 Tax Bill]])</f>
        <v>20105.939999999999</v>
      </c>
    </row>
    <row r="1072" spans="1:34" x14ac:dyDescent="0.25">
      <c r="A1072" s="3" t="s">
        <v>25</v>
      </c>
      <c r="B1072" s="3" t="s">
        <v>26</v>
      </c>
      <c r="C1072" s="3" t="s">
        <v>39</v>
      </c>
      <c r="D1072" s="3" t="s">
        <v>536</v>
      </c>
      <c r="E1072" s="3" t="s">
        <v>1819</v>
      </c>
      <c r="F1072" s="3" t="s">
        <v>1820</v>
      </c>
      <c r="G1072" s="3">
        <v>2022</v>
      </c>
      <c r="H1072" s="3">
        <v>2021</v>
      </c>
      <c r="I1072" s="4">
        <v>0</v>
      </c>
      <c r="J1072" s="3" t="s">
        <v>295</v>
      </c>
      <c r="K1072" s="4">
        <v>0</v>
      </c>
      <c r="L1072" s="4">
        <v>0</v>
      </c>
      <c r="M1072" s="3" t="s">
        <v>295</v>
      </c>
      <c r="N1072" s="4">
        <v>0</v>
      </c>
      <c r="O1072" s="4">
        <v>0</v>
      </c>
      <c r="P1072" s="3" t="s">
        <v>295</v>
      </c>
      <c r="Q1072" s="4">
        <v>0</v>
      </c>
      <c r="R1072" s="3">
        <v>-87.648579713576595</v>
      </c>
      <c r="S1072" s="3">
        <v>41.863776182958901</v>
      </c>
      <c r="T1072" s="3" t="s">
        <v>1821</v>
      </c>
      <c r="U1072" s="3" t="s">
        <v>33</v>
      </c>
      <c r="V1072" s="3" t="s">
        <v>45</v>
      </c>
      <c r="W1072" s="3" t="s">
        <v>46</v>
      </c>
      <c r="X1072" s="3" t="s">
        <v>88</v>
      </c>
      <c r="Y1072" s="3" t="s">
        <v>48</v>
      </c>
      <c r="Z1072" s="3" t="s">
        <v>37</v>
      </c>
      <c r="AA1072" s="8">
        <f>Table1[[#This Row],[2022 AV (BOR final)]]-Table1[[#This Row],[2021 AV (BOR final)]]</f>
        <v>0</v>
      </c>
      <c r="AB1072" s="8">
        <f>Table1[[#This Row],[2023 AV (BOR final)]]-Table1[[#This Row],[2022 AV (BOR final)]]</f>
        <v>0</v>
      </c>
      <c r="AC1072" s="8">
        <f>Table1[[#This Row],[2022 Tax Bill]]-Table1[[#This Row],[2021 Tax Bill]]</f>
        <v>0</v>
      </c>
      <c r="AD1072" s="3">
        <f>COUNTIF(D:D,Table1[[#This Row],[Project Name]])</f>
        <v>8</v>
      </c>
      <c r="AE1072" s="2">
        <f>IF(Table1[[#This Row],[Year Accepted]]=2022,Table1[[#This Row],[2021 AV (BOR final)]],Table1[[#This Row],[2022 AV (BOR final)]])</f>
        <v>0</v>
      </c>
      <c r="AF1072" s="2">
        <f>IF(Table1[[#This Row],[Year Accepted]]=2022,Table1[[#This Row],[2022 AV (BOR final)]],Table1[[#This Row],[2023 AV (BOR final)]])</f>
        <v>0</v>
      </c>
      <c r="AG1072" s="2">
        <f>IF(Table1[[#This Row],[Year Accepted]]=2022,Table1[[#This Row],[2021 Tax Bill]],Table1[[#This Row],[2022 Tax Bill]])</f>
        <v>0</v>
      </c>
      <c r="AH1072" s="2">
        <f>IF(Table1[[#This Row],[Year Accepted]]=2022,Table1[[#This Row],[2022 Tax Bill]],Table1[[#This Row],[2023 Tax Bill]])</f>
        <v>0</v>
      </c>
    </row>
    <row r="1073" spans="1:34" x14ac:dyDescent="0.25">
      <c r="A1073" s="3" t="s">
        <v>25</v>
      </c>
      <c r="B1073" s="3" t="s">
        <v>26</v>
      </c>
      <c r="C1073" s="3" t="s">
        <v>39</v>
      </c>
      <c r="D1073" s="3" t="s">
        <v>536</v>
      </c>
      <c r="E1073" s="3" t="s">
        <v>4056</v>
      </c>
      <c r="F1073" s="3" t="s">
        <v>4057</v>
      </c>
      <c r="G1073" s="3">
        <v>2022</v>
      </c>
      <c r="H1073" s="3">
        <v>2021</v>
      </c>
      <c r="I1073" s="4">
        <v>152684</v>
      </c>
      <c r="J1073" s="3" t="s">
        <v>67</v>
      </c>
      <c r="K1073" s="4">
        <v>30804.2</v>
      </c>
      <c r="L1073" s="4">
        <v>94415</v>
      </c>
      <c r="M1073" s="3" t="s">
        <v>67</v>
      </c>
      <c r="N1073" s="4">
        <v>19485.73</v>
      </c>
      <c r="O1073" s="4">
        <v>94415</v>
      </c>
      <c r="P1073" s="3" t="s">
        <v>67</v>
      </c>
      <c r="Q1073" s="4">
        <v>19988.990000000002</v>
      </c>
      <c r="R1073" s="3">
        <v>-87.651393015597606</v>
      </c>
      <c r="S1073" s="3">
        <v>41.863073414696203</v>
      </c>
      <c r="T1073" s="3" t="s">
        <v>4058</v>
      </c>
      <c r="U1073" s="3" t="s">
        <v>33</v>
      </c>
      <c r="V1073" s="3" t="s">
        <v>45</v>
      </c>
      <c r="W1073" s="3" t="s">
        <v>46</v>
      </c>
      <c r="X1073" s="3" t="s">
        <v>47</v>
      </c>
      <c r="Y1073" s="3" t="s">
        <v>48</v>
      </c>
      <c r="Z1073" s="3" t="s">
        <v>37</v>
      </c>
      <c r="AA1073" s="8">
        <f>Table1[[#This Row],[2022 AV (BOR final)]]-Table1[[#This Row],[2021 AV (BOR final)]]</f>
        <v>-58269</v>
      </c>
      <c r="AB1073" s="8">
        <f>Table1[[#This Row],[2023 AV (BOR final)]]-Table1[[#This Row],[2022 AV (BOR final)]]</f>
        <v>0</v>
      </c>
      <c r="AC1073" s="8">
        <f>Table1[[#This Row],[2022 Tax Bill]]-Table1[[#This Row],[2021 Tax Bill]]</f>
        <v>-11318.470000000001</v>
      </c>
      <c r="AD1073" s="3">
        <f>COUNTIF(D:D,Table1[[#This Row],[Project Name]])</f>
        <v>8</v>
      </c>
      <c r="AE1073" s="2">
        <f>IF(Table1[[#This Row],[Year Accepted]]=2022,Table1[[#This Row],[2021 AV (BOR final)]],Table1[[#This Row],[2022 AV (BOR final)]])</f>
        <v>152684</v>
      </c>
      <c r="AF1073" s="2">
        <f>IF(Table1[[#This Row],[Year Accepted]]=2022,Table1[[#This Row],[2022 AV (BOR final)]],Table1[[#This Row],[2023 AV (BOR final)]])</f>
        <v>94415</v>
      </c>
      <c r="AG1073" s="2">
        <f>IF(Table1[[#This Row],[Year Accepted]]=2022,Table1[[#This Row],[2021 Tax Bill]],Table1[[#This Row],[2022 Tax Bill]])</f>
        <v>30804.2</v>
      </c>
      <c r="AH1073" s="2">
        <f>IF(Table1[[#This Row],[Year Accepted]]=2022,Table1[[#This Row],[2022 Tax Bill]],Table1[[#This Row],[2023 Tax Bill]])</f>
        <v>19485.73</v>
      </c>
    </row>
    <row r="1074" spans="1:34" x14ac:dyDescent="0.25">
      <c r="A1074" s="3" t="s">
        <v>25</v>
      </c>
      <c r="B1074" s="3" t="s">
        <v>26</v>
      </c>
      <c r="C1074" s="3" t="s">
        <v>39</v>
      </c>
      <c r="D1074" s="3" t="s">
        <v>536</v>
      </c>
      <c r="E1074" s="3" t="s">
        <v>537</v>
      </c>
      <c r="F1074" s="3" t="s">
        <v>538</v>
      </c>
      <c r="G1074" s="3">
        <v>2022</v>
      </c>
      <c r="H1074" s="3">
        <v>2021</v>
      </c>
      <c r="I1074" s="4">
        <v>5873</v>
      </c>
      <c r="J1074" s="3" t="s">
        <v>149</v>
      </c>
      <c r="K1074" s="4">
        <v>1184.9000000000001</v>
      </c>
      <c r="L1074" s="4">
        <v>3814</v>
      </c>
      <c r="M1074" s="3" t="s">
        <v>149</v>
      </c>
      <c r="N1074" s="4">
        <v>787.15</v>
      </c>
      <c r="O1074" s="4">
        <v>3814</v>
      </c>
      <c r="P1074" s="3" t="s">
        <v>149</v>
      </c>
      <c r="Q1074" s="4">
        <v>807.47</v>
      </c>
      <c r="R1074" s="3">
        <v>-87.651251526112603</v>
      </c>
      <c r="S1074" s="3">
        <v>41.862576063334799</v>
      </c>
      <c r="T1074" s="3" t="s">
        <v>539</v>
      </c>
      <c r="U1074" s="3" t="s">
        <v>33</v>
      </c>
      <c r="V1074" s="3" t="s">
        <v>45</v>
      </c>
      <c r="W1074" s="3" t="s">
        <v>46</v>
      </c>
      <c r="X1074" s="3" t="s">
        <v>47</v>
      </c>
      <c r="Y1074" s="3" t="s">
        <v>48</v>
      </c>
      <c r="Z1074" s="3" t="s">
        <v>37</v>
      </c>
      <c r="AA1074" s="8">
        <f>Table1[[#This Row],[2022 AV (BOR final)]]-Table1[[#This Row],[2021 AV (BOR final)]]</f>
        <v>-2059</v>
      </c>
      <c r="AB1074" s="8">
        <f>Table1[[#This Row],[2023 AV (BOR final)]]-Table1[[#This Row],[2022 AV (BOR final)]]</f>
        <v>0</v>
      </c>
      <c r="AC1074" s="8">
        <f>Table1[[#This Row],[2022 Tax Bill]]-Table1[[#This Row],[2021 Tax Bill]]</f>
        <v>-397.75000000000011</v>
      </c>
      <c r="AD1074" s="3">
        <f>COUNTIF(D:D,Table1[[#This Row],[Project Name]])</f>
        <v>8</v>
      </c>
      <c r="AE1074" s="2">
        <f>IF(Table1[[#This Row],[Year Accepted]]=2022,Table1[[#This Row],[2021 AV (BOR final)]],Table1[[#This Row],[2022 AV (BOR final)]])</f>
        <v>5873</v>
      </c>
      <c r="AF1074" s="2">
        <f>IF(Table1[[#This Row],[Year Accepted]]=2022,Table1[[#This Row],[2022 AV (BOR final)]],Table1[[#This Row],[2023 AV (BOR final)]])</f>
        <v>3814</v>
      </c>
      <c r="AG1074" s="2">
        <f>IF(Table1[[#This Row],[Year Accepted]]=2022,Table1[[#This Row],[2021 Tax Bill]],Table1[[#This Row],[2022 Tax Bill]])</f>
        <v>1184.9000000000001</v>
      </c>
      <c r="AH1074" s="2">
        <f>IF(Table1[[#This Row],[Year Accepted]]=2022,Table1[[#This Row],[2022 Tax Bill]],Table1[[#This Row],[2023 Tax Bill]])</f>
        <v>787.15</v>
      </c>
    </row>
    <row r="1075" spans="1:34" x14ac:dyDescent="0.25">
      <c r="A1075" s="3" t="s">
        <v>25</v>
      </c>
      <c r="B1075" s="3" t="s">
        <v>26</v>
      </c>
      <c r="C1075" s="3" t="s">
        <v>39</v>
      </c>
      <c r="D1075" s="3" t="s">
        <v>536</v>
      </c>
      <c r="E1075" s="3" t="s">
        <v>3818</v>
      </c>
      <c r="F1075" s="3" t="s">
        <v>3819</v>
      </c>
      <c r="G1075" s="3">
        <v>2022</v>
      </c>
      <c r="H1075" s="3">
        <v>2021</v>
      </c>
      <c r="I1075" s="4">
        <v>431810</v>
      </c>
      <c r="J1075" s="3" t="s">
        <v>67</v>
      </c>
      <c r="K1075" s="4">
        <v>87118.29</v>
      </c>
      <c r="L1075" s="4">
        <v>267632</v>
      </c>
      <c r="M1075" s="3" t="s">
        <v>67</v>
      </c>
      <c r="N1075" s="4">
        <v>55234.98</v>
      </c>
      <c r="O1075" s="4">
        <v>267632</v>
      </c>
      <c r="P1075" s="3" t="s">
        <v>67</v>
      </c>
      <c r="Q1075" s="4">
        <v>56661.440000000002</v>
      </c>
      <c r="R1075" s="3">
        <v>-87.652791031157605</v>
      </c>
      <c r="S1075" s="3">
        <v>41.863054044093502</v>
      </c>
      <c r="T1075" s="3" t="s">
        <v>3820</v>
      </c>
      <c r="U1075" s="3" t="s">
        <v>33</v>
      </c>
      <c r="V1075" s="3" t="s">
        <v>45</v>
      </c>
      <c r="W1075" s="3" t="s">
        <v>46</v>
      </c>
      <c r="X1075" s="3" t="s">
        <v>47</v>
      </c>
      <c r="Y1075" s="3" t="s">
        <v>48</v>
      </c>
      <c r="Z1075" s="3" t="s">
        <v>37</v>
      </c>
      <c r="AA1075" s="8">
        <f>Table1[[#This Row],[2022 AV (BOR final)]]-Table1[[#This Row],[2021 AV (BOR final)]]</f>
        <v>-164178</v>
      </c>
      <c r="AB1075" s="8">
        <f>Table1[[#This Row],[2023 AV (BOR final)]]-Table1[[#This Row],[2022 AV (BOR final)]]</f>
        <v>0</v>
      </c>
      <c r="AC1075" s="8">
        <f>Table1[[#This Row],[2022 Tax Bill]]-Table1[[#This Row],[2021 Tax Bill]]</f>
        <v>-31883.30999999999</v>
      </c>
      <c r="AD1075" s="3">
        <f>COUNTIF(D:D,Table1[[#This Row],[Project Name]])</f>
        <v>8</v>
      </c>
      <c r="AE1075" s="2">
        <f>IF(Table1[[#This Row],[Year Accepted]]=2022,Table1[[#This Row],[2021 AV (BOR final)]],Table1[[#This Row],[2022 AV (BOR final)]])</f>
        <v>431810</v>
      </c>
      <c r="AF1075" s="2">
        <f>IF(Table1[[#This Row],[Year Accepted]]=2022,Table1[[#This Row],[2022 AV (BOR final)]],Table1[[#This Row],[2023 AV (BOR final)]])</f>
        <v>267632</v>
      </c>
      <c r="AG1075" s="2">
        <f>IF(Table1[[#This Row],[Year Accepted]]=2022,Table1[[#This Row],[2021 Tax Bill]],Table1[[#This Row],[2022 Tax Bill]])</f>
        <v>87118.29</v>
      </c>
      <c r="AH1075" s="2">
        <f>IF(Table1[[#This Row],[Year Accepted]]=2022,Table1[[#This Row],[2022 Tax Bill]],Table1[[#This Row],[2023 Tax Bill]])</f>
        <v>55234.98</v>
      </c>
    </row>
    <row r="1076" spans="1:34" x14ac:dyDescent="0.25">
      <c r="A1076" s="3" t="s">
        <v>25</v>
      </c>
      <c r="B1076" s="3" t="s">
        <v>26</v>
      </c>
      <c r="C1076" s="3" t="s">
        <v>39</v>
      </c>
      <c r="D1076" s="3" t="s">
        <v>96</v>
      </c>
      <c r="E1076" s="3" t="s">
        <v>3581</v>
      </c>
      <c r="F1076" s="3" t="s">
        <v>3582</v>
      </c>
      <c r="G1076" s="3">
        <v>2022</v>
      </c>
      <c r="H1076" s="3">
        <v>2021</v>
      </c>
      <c r="I1076" s="4">
        <v>3151</v>
      </c>
      <c r="J1076" s="3" t="s">
        <v>269</v>
      </c>
      <c r="K1076" s="4">
        <v>633.66999999999996</v>
      </c>
      <c r="L1076" s="4">
        <v>2047</v>
      </c>
      <c r="M1076" s="3" t="s">
        <v>269</v>
      </c>
      <c r="N1076" s="4">
        <v>421.04</v>
      </c>
      <c r="O1076" s="4">
        <v>2047</v>
      </c>
      <c r="P1076" s="3" t="s">
        <v>269</v>
      </c>
      <c r="Q1076" s="4">
        <v>431.87</v>
      </c>
      <c r="R1076" s="3">
        <v>-87.659227798492395</v>
      </c>
      <c r="S1076" s="3">
        <v>41.858427206408599</v>
      </c>
      <c r="T1076" s="3" t="s">
        <v>3583</v>
      </c>
      <c r="U1076" s="3" t="s">
        <v>33</v>
      </c>
      <c r="V1076" s="3" t="s">
        <v>100</v>
      </c>
      <c r="W1076" s="3" t="s">
        <v>101</v>
      </c>
      <c r="X1076" s="3" t="s">
        <v>88</v>
      </c>
      <c r="Y1076" s="3" t="s">
        <v>102</v>
      </c>
      <c r="Z1076" s="3" t="s">
        <v>103</v>
      </c>
      <c r="AA1076" s="8">
        <f>Table1[[#This Row],[2022 AV (BOR final)]]-Table1[[#This Row],[2021 AV (BOR final)]]</f>
        <v>-1104</v>
      </c>
      <c r="AB1076" s="8">
        <f>Table1[[#This Row],[2023 AV (BOR final)]]-Table1[[#This Row],[2022 AV (BOR final)]]</f>
        <v>0</v>
      </c>
      <c r="AC1076" s="8">
        <f>Table1[[#This Row],[2022 Tax Bill]]-Table1[[#This Row],[2021 Tax Bill]]</f>
        <v>-212.62999999999994</v>
      </c>
      <c r="AD1076" s="3">
        <f>COUNTIF(D:D,Table1[[#This Row],[Project Name]])</f>
        <v>3</v>
      </c>
      <c r="AE1076" s="2">
        <f>IF(Table1[[#This Row],[Year Accepted]]=2022,Table1[[#This Row],[2021 AV (BOR final)]],Table1[[#This Row],[2022 AV (BOR final)]])</f>
        <v>3151</v>
      </c>
      <c r="AF1076" s="2">
        <f>IF(Table1[[#This Row],[Year Accepted]]=2022,Table1[[#This Row],[2022 AV (BOR final)]],Table1[[#This Row],[2023 AV (BOR final)]])</f>
        <v>2047</v>
      </c>
      <c r="AG1076" s="2">
        <f>IF(Table1[[#This Row],[Year Accepted]]=2022,Table1[[#This Row],[2021 Tax Bill]],Table1[[#This Row],[2022 Tax Bill]])</f>
        <v>633.66999999999996</v>
      </c>
      <c r="AH1076" s="2">
        <f>IF(Table1[[#This Row],[Year Accepted]]=2022,Table1[[#This Row],[2022 Tax Bill]],Table1[[#This Row],[2023 Tax Bill]])</f>
        <v>421.04</v>
      </c>
    </row>
    <row r="1077" spans="1:34" x14ac:dyDescent="0.25">
      <c r="A1077" s="3" t="s">
        <v>25</v>
      </c>
      <c r="B1077" s="3" t="s">
        <v>26</v>
      </c>
      <c r="C1077" s="3" t="s">
        <v>39</v>
      </c>
      <c r="D1077" s="3" t="s">
        <v>96</v>
      </c>
      <c r="E1077" s="3" t="s">
        <v>97</v>
      </c>
      <c r="F1077" s="3" t="s">
        <v>98</v>
      </c>
      <c r="G1077" s="3">
        <v>2022</v>
      </c>
      <c r="H1077" s="3">
        <v>2021</v>
      </c>
      <c r="I1077" s="4">
        <v>103231</v>
      </c>
      <c r="J1077" s="3" t="s">
        <v>52</v>
      </c>
      <c r="K1077" s="4">
        <v>20758.82</v>
      </c>
      <c r="L1077" s="4">
        <v>67100</v>
      </c>
      <c r="M1077" s="3" t="s">
        <v>52</v>
      </c>
      <c r="N1077" s="4">
        <v>13801.26</v>
      </c>
      <c r="O1077" s="4">
        <v>67100</v>
      </c>
      <c r="P1077" s="3" t="s">
        <v>52</v>
      </c>
      <c r="Q1077" s="4">
        <v>14157.46</v>
      </c>
      <c r="R1077" s="3">
        <v>-87.659224997762394</v>
      </c>
      <c r="S1077" s="3">
        <v>41.858328052643998</v>
      </c>
      <c r="T1077" s="3" t="s">
        <v>99</v>
      </c>
      <c r="U1077" s="3" t="s">
        <v>33</v>
      </c>
      <c r="V1077" s="3" t="s">
        <v>100</v>
      </c>
      <c r="W1077" s="3" t="s">
        <v>101</v>
      </c>
      <c r="X1077" s="3" t="s">
        <v>88</v>
      </c>
      <c r="Y1077" s="3" t="s">
        <v>102</v>
      </c>
      <c r="Z1077" s="3" t="s">
        <v>103</v>
      </c>
      <c r="AA1077" s="8">
        <f>Table1[[#This Row],[2022 AV (BOR final)]]-Table1[[#This Row],[2021 AV (BOR final)]]</f>
        <v>-36131</v>
      </c>
      <c r="AB1077" s="8">
        <f>Table1[[#This Row],[2023 AV (BOR final)]]-Table1[[#This Row],[2022 AV (BOR final)]]</f>
        <v>0</v>
      </c>
      <c r="AC1077" s="8">
        <f>Table1[[#This Row],[2022 Tax Bill]]-Table1[[#This Row],[2021 Tax Bill]]</f>
        <v>-6957.5599999999995</v>
      </c>
      <c r="AD1077" s="3">
        <f>COUNTIF(D:D,Table1[[#This Row],[Project Name]])</f>
        <v>3</v>
      </c>
      <c r="AE1077" s="2">
        <f>IF(Table1[[#This Row],[Year Accepted]]=2022,Table1[[#This Row],[2021 AV (BOR final)]],Table1[[#This Row],[2022 AV (BOR final)]])</f>
        <v>103231</v>
      </c>
      <c r="AF1077" s="2">
        <f>IF(Table1[[#This Row],[Year Accepted]]=2022,Table1[[#This Row],[2022 AV (BOR final)]],Table1[[#This Row],[2023 AV (BOR final)]])</f>
        <v>67100</v>
      </c>
      <c r="AG1077" s="2">
        <f>IF(Table1[[#This Row],[Year Accepted]]=2022,Table1[[#This Row],[2021 Tax Bill]],Table1[[#This Row],[2022 Tax Bill]])</f>
        <v>20758.82</v>
      </c>
      <c r="AH1077" s="2">
        <f>IF(Table1[[#This Row],[Year Accepted]]=2022,Table1[[#This Row],[2022 Tax Bill]],Table1[[#This Row],[2023 Tax Bill]])</f>
        <v>13801.26</v>
      </c>
    </row>
    <row r="1078" spans="1:34" x14ac:dyDescent="0.25">
      <c r="A1078" s="3" t="s">
        <v>25</v>
      </c>
      <c r="B1078" s="3" t="s">
        <v>26</v>
      </c>
      <c r="C1078" s="3" t="s">
        <v>39</v>
      </c>
      <c r="D1078" s="3" t="s">
        <v>96</v>
      </c>
      <c r="E1078" s="3" t="s">
        <v>3007</v>
      </c>
      <c r="F1078" s="3" t="s">
        <v>3008</v>
      </c>
      <c r="G1078" s="3">
        <v>2022</v>
      </c>
      <c r="H1078" s="3">
        <v>2021</v>
      </c>
      <c r="I1078" s="4">
        <v>36817</v>
      </c>
      <c r="J1078" s="3" t="s">
        <v>52</v>
      </c>
      <c r="K1078" s="4">
        <v>7403.53</v>
      </c>
      <c r="L1078" s="4">
        <v>23930</v>
      </c>
      <c r="M1078" s="3" t="s">
        <v>52</v>
      </c>
      <c r="N1078" s="4">
        <v>4921.97</v>
      </c>
      <c r="O1078" s="4">
        <v>23930</v>
      </c>
      <c r="P1078" s="3" t="s">
        <v>52</v>
      </c>
      <c r="Q1078" s="4">
        <v>5048.99</v>
      </c>
      <c r="R1078" s="3">
        <v>-87.659222129600707</v>
      </c>
      <c r="S1078" s="3">
        <v>41.858228886304502</v>
      </c>
      <c r="T1078" s="3" t="s">
        <v>3009</v>
      </c>
      <c r="U1078" s="3" t="s">
        <v>33</v>
      </c>
      <c r="V1078" s="3" t="s">
        <v>100</v>
      </c>
      <c r="W1078" s="3" t="s">
        <v>101</v>
      </c>
      <c r="X1078" s="3" t="s">
        <v>88</v>
      </c>
      <c r="Y1078" s="3" t="s">
        <v>102</v>
      </c>
      <c r="Z1078" s="3" t="s">
        <v>103</v>
      </c>
      <c r="AA1078" s="8">
        <f>Table1[[#This Row],[2022 AV (BOR final)]]-Table1[[#This Row],[2021 AV (BOR final)]]</f>
        <v>-12887</v>
      </c>
      <c r="AB1078" s="8">
        <f>Table1[[#This Row],[2023 AV (BOR final)]]-Table1[[#This Row],[2022 AV (BOR final)]]</f>
        <v>0</v>
      </c>
      <c r="AC1078" s="8">
        <f>Table1[[#This Row],[2022 Tax Bill]]-Table1[[#This Row],[2021 Tax Bill]]</f>
        <v>-2481.5599999999995</v>
      </c>
      <c r="AD1078" s="3">
        <f>COUNTIF(D:D,Table1[[#This Row],[Project Name]])</f>
        <v>3</v>
      </c>
      <c r="AE1078" s="2">
        <f>IF(Table1[[#This Row],[Year Accepted]]=2022,Table1[[#This Row],[2021 AV (BOR final)]],Table1[[#This Row],[2022 AV (BOR final)]])</f>
        <v>36817</v>
      </c>
      <c r="AF1078" s="2">
        <f>IF(Table1[[#This Row],[Year Accepted]]=2022,Table1[[#This Row],[2022 AV (BOR final)]],Table1[[#This Row],[2023 AV (BOR final)]])</f>
        <v>23930</v>
      </c>
      <c r="AG1078" s="2">
        <f>IF(Table1[[#This Row],[Year Accepted]]=2022,Table1[[#This Row],[2021 Tax Bill]],Table1[[#This Row],[2022 Tax Bill]])</f>
        <v>7403.53</v>
      </c>
      <c r="AH1078" s="2">
        <f>IF(Table1[[#This Row],[Year Accepted]]=2022,Table1[[#This Row],[2022 Tax Bill]],Table1[[#This Row],[2023 Tax Bill]])</f>
        <v>4921.97</v>
      </c>
    </row>
    <row r="1079" spans="1:34" x14ac:dyDescent="0.25">
      <c r="A1079" s="3" t="s">
        <v>25</v>
      </c>
      <c r="B1079" s="3" t="s">
        <v>26</v>
      </c>
      <c r="C1079" s="3" t="s">
        <v>39</v>
      </c>
      <c r="D1079" s="3" t="s">
        <v>794</v>
      </c>
      <c r="E1079" s="3" t="s">
        <v>795</v>
      </c>
      <c r="F1079" s="3" t="s">
        <v>796</v>
      </c>
      <c r="G1079" s="3">
        <v>2022</v>
      </c>
      <c r="H1079" s="3">
        <v>2021</v>
      </c>
      <c r="I1079" s="4">
        <v>3882</v>
      </c>
      <c r="J1079" s="3" t="s">
        <v>269</v>
      </c>
      <c r="K1079" s="4">
        <v>780.6</v>
      </c>
      <c r="L1079" s="4">
        <v>2522</v>
      </c>
      <c r="M1079" s="3" t="s">
        <v>269</v>
      </c>
      <c r="N1079" s="4">
        <v>518.76</v>
      </c>
      <c r="O1079" s="4">
        <v>2522</v>
      </c>
      <c r="P1079" s="3" t="s">
        <v>269</v>
      </c>
      <c r="Q1079" s="4">
        <v>532.11</v>
      </c>
      <c r="R1079" s="3">
        <v>-87.656692912032895</v>
      </c>
      <c r="S1079" s="3">
        <v>41.8550318442961</v>
      </c>
      <c r="T1079" s="3" t="s">
        <v>797</v>
      </c>
      <c r="U1079" s="3" t="s">
        <v>33</v>
      </c>
      <c r="V1079" s="3" t="s">
        <v>100</v>
      </c>
      <c r="W1079" s="3" t="s">
        <v>101</v>
      </c>
      <c r="X1079" s="3" t="s">
        <v>88</v>
      </c>
      <c r="Y1079" s="3" t="s">
        <v>102</v>
      </c>
      <c r="Z1079" s="3" t="s">
        <v>103</v>
      </c>
      <c r="AA1079" s="8">
        <f>Table1[[#This Row],[2022 AV (BOR final)]]-Table1[[#This Row],[2021 AV (BOR final)]]</f>
        <v>-1360</v>
      </c>
      <c r="AB1079" s="8">
        <f>Table1[[#This Row],[2023 AV (BOR final)]]-Table1[[#This Row],[2022 AV (BOR final)]]</f>
        <v>0</v>
      </c>
      <c r="AC1079" s="8">
        <f>Table1[[#This Row],[2022 Tax Bill]]-Table1[[#This Row],[2021 Tax Bill]]</f>
        <v>-261.84000000000003</v>
      </c>
      <c r="AD1079" s="3">
        <f>COUNTIF(D:D,Table1[[#This Row],[Project Name]])</f>
        <v>2</v>
      </c>
      <c r="AE1079" s="2">
        <f>IF(Table1[[#This Row],[Year Accepted]]=2022,Table1[[#This Row],[2021 AV (BOR final)]],Table1[[#This Row],[2022 AV (BOR final)]])</f>
        <v>3882</v>
      </c>
      <c r="AF1079" s="2">
        <f>IF(Table1[[#This Row],[Year Accepted]]=2022,Table1[[#This Row],[2022 AV (BOR final)]],Table1[[#This Row],[2023 AV (BOR final)]])</f>
        <v>2522</v>
      </c>
      <c r="AG1079" s="2">
        <f>IF(Table1[[#This Row],[Year Accepted]]=2022,Table1[[#This Row],[2021 Tax Bill]],Table1[[#This Row],[2022 Tax Bill]])</f>
        <v>780.6</v>
      </c>
      <c r="AH1079" s="2">
        <f>IF(Table1[[#This Row],[Year Accepted]]=2022,Table1[[#This Row],[2022 Tax Bill]],Table1[[#This Row],[2023 Tax Bill]])</f>
        <v>518.76</v>
      </c>
    </row>
    <row r="1080" spans="1:34" x14ac:dyDescent="0.25">
      <c r="A1080" s="3" t="s">
        <v>25</v>
      </c>
      <c r="B1080" s="3" t="s">
        <v>26</v>
      </c>
      <c r="C1080" s="3" t="s">
        <v>39</v>
      </c>
      <c r="D1080" s="3" t="s">
        <v>794</v>
      </c>
      <c r="E1080" s="3" t="s">
        <v>2055</v>
      </c>
      <c r="F1080" s="3" t="s">
        <v>2056</v>
      </c>
      <c r="G1080" s="3">
        <v>2022</v>
      </c>
      <c r="H1080" s="3">
        <v>2021</v>
      </c>
      <c r="I1080" s="4">
        <v>422245</v>
      </c>
      <c r="J1080" s="3" t="s">
        <v>197</v>
      </c>
      <c r="K1080" s="4">
        <v>84909.59</v>
      </c>
      <c r="L1080" s="4">
        <v>274458</v>
      </c>
      <c r="M1080" s="3" t="s">
        <v>197</v>
      </c>
      <c r="N1080" s="4">
        <v>56451.16</v>
      </c>
      <c r="O1080" s="4">
        <v>274458</v>
      </c>
      <c r="P1080" s="3" t="s">
        <v>197</v>
      </c>
      <c r="Q1080" s="4">
        <v>57907.97</v>
      </c>
      <c r="R1080" s="3">
        <v>-87.656683364777095</v>
      </c>
      <c r="S1080" s="3">
        <v>41.854701329407199</v>
      </c>
      <c r="T1080" s="3" t="s">
        <v>2057</v>
      </c>
      <c r="U1080" s="3" t="s">
        <v>33</v>
      </c>
      <c r="V1080" s="3" t="s">
        <v>100</v>
      </c>
      <c r="W1080" s="3" t="s">
        <v>101</v>
      </c>
      <c r="X1080" s="3" t="s">
        <v>88</v>
      </c>
      <c r="Y1080" s="3" t="s">
        <v>102</v>
      </c>
      <c r="Z1080" s="3" t="s">
        <v>103</v>
      </c>
      <c r="AA1080" s="8">
        <f>Table1[[#This Row],[2022 AV (BOR final)]]-Table1[[#This Row],[2021 AV (BOR final)]]</f>
        <v>-147787</v>
      </c>
      <c r="AB1080" s="8">
        <f>Table1[[#This Row],[2023 AV (BOR final)]]-Table1[[#This Row],[2022 AV (BOR final)]]</f>
        <v>0</v>
      </c>
      <c r="AC1080" s="8">
        <f>Table1[[#This Row],[2022 Tax Bill]]-Table1[[#This Row],[2021 Tax Bill]]</f>
        <v>-28458.429999999993</v>
      </c>
      <c r="AD1080" s="3">
        <f>COUNTIF(D:D,Table1[[#This Row],[Project Name]])</f>
        <v>2</v>
      </c>
      <c r="AE1080" s="2">
        <f>IF(Table1[[#This Row],[Year Accepted]]=2022,Table1[[#This Row],[2021 AV (BOR final)]],Table1[[#This Row],[2022 AV (BOR final)]])</f>
        <v>422245</v>
      </c>
      <c r="AF1080" s="2">
        <f>IF(Table1[[#This Row],[Year Accepted]]=2022,Table1[[#This Row],[2022 AV (BOR final)]],Table1[[#This Row],[2023 AV (BOR final)]])</f>
        <v>274458</v>
      </c>
      <c r="AG1080" s="2">
        <f>IF(Table1[[#This Row],[Year Accepted]]=2022,Table1[[#This Row],[2021 Tax Bill]],Table1[[#This Row],[2022 Tax Bill]])</f>
        <v>84909.59</v>
      </c>
      <c r="AH1080" s="2">
        <f>IF(Table1[[#This Row],[Year Accepted]]=2022,Table1[[#This Row],[2022 Tax Bill]],Table1[[#This Row],[2023 Tax Bill]])</f>
        <v>56451.16</v>
      </c>
    </row>
    <row r="1081" spans="1:34" x14ac:dyDescent="0.25">
      <c r="A1081" s="3" t="s">
        <v>25</v>
      </c>
      <c r="B1081" s="3" t="s">
        <v>26</v>
      </c>
      <c r="C1081" s="3" t="s">
        <v>39</v>
      </c>
      <c r="D1081" s="3" t="s">
        <v>3666</v>
      </c>
      <c r="E1081" s="3" t="s">
        <v>3667</v>
      </c>
      <c r="F1081" s="3" t="s">
        <v>3668</v>
      </c>
      <c r="G1081" s="3">
        <v>2022</v>
      </c>
      <c r="H1081" s="3">
        <v>2021</v>
      </c>
      <c r="I1081" s="4">
        <v>32418</v>
      </c>
      <c r="J1081" s="3" t="s">
        <v>52</v>
      </c>
      <c r="K1081" s="4">
        <v>6518.99</v>
      </c>
      <c r="L1081" s="4">
        <v>21071</v>
      </c>
      <c r="M1081" s="3" t="s">
        <v>52</v>
      </c>
      <c r="N1081" s="4">
        <v>4333.91</v>
      </c>
      <c r="O1081" s="4">
        <v>21071</v>
      </c>
      <c r="P1081" s="3" t="s">
        <v>52</v>
      </c>
      <c r="Q1081" s="4">
        <v>4445.74</v>
      </c>
      <c r="R1081" s="3">
        <v>-87.650803407146995</v>
      </c>
      <c r="S1081" s="3">
        <v>41.856449652140697</v>
      </c>
      <c r="T1081" s="3" t="s">
        <v>3669</v>
      </c>
      <c r="U1081" s="3" t="s">
        <v>33</v>
      </c>
      <c r="V1081" s="3" t="s">
        <v>100</v>
      </c>
      <c r="W1081" s="3" t="s">
        <v>101</v>
      </c>
      <c r="X1081" s="3" t="s">
        <v>88</v>
      </c>
      <c r="Y1081" s="3" t="s">
        <v>102</v>
      </c>
      <c r="Z1081" s="3" t="s">
        <v>103</v>
      </c>
      <c r="AA1081" s="8">
        <f>Table1[[#This Row],[2022 AV (BOR final)]]-Table1[[#This Row],[2021 AV (BOR final)]]</f>
        <v>-11347</v>
      </c>
      <c r="AB1081" s="8">
        <f>Table1[[#This Row],[2023 AV (BOR final)]]-Table1[[#This Row],[2022 AV (BOR final)]]</f>
        <v>0</v>
      </c>
      <c r="AC1081" s="8">
        <f>Table1[[#This Row],[2022 Tax Bill]]-Table1[[#This Row],[2021 Tax Bill]]</f>
        <v>-2185.08</v>
      </c>
      <c r="AD1081" s="3">
        <f>COUNTIF(D:D,Table1[[#This Row],[Project Name]])</f>
        <v>1</v>
      </c>
      <c r="AE1081" s="2">
        <f>IF(Table1[[#This Row],[Year Accepted]]=2022,Table1[[#This Row],[2021 AV (BOR final)]],Table1[[#This Row],[2022 AV (BOR final)]])</f>
        <v>32418</v>
      </c>
      <c r="AF1081" s="2">
        <f>IF(Table1[[#This Row],[Year Accepted]]=2022,Table1[[#This Row],[2022 AV (BOR final)]],Table1[[#This Row],[2023 AV (BOR final)]])</f>
        <v>21071</v>
      </c>
      <c r="AG1081" s="2">
        <f>IF(Table1[[#This Row],[Year Accepted]]=2022,Table1[[#This Row],[2021 Tax Bill]],Table1[[#This Row],[2022 Tax Bill]])</f>
        <v>6518.99</v>
      </c>
      <c r="AH1081" s="2">
        <f>IF(Table1[[#This Row],[Year Accepted]]=2022,Table1[[#This Row],[2022 Tax Bill]],Table1[[#This Row],[2023 Tax Bill]])</f>
        <v>4333.91</v>
      </c>
    </row>
    <row r="1082" spans="1:34" x14ac:dyDescent="0.25">
      <c r="A1082" s="3" t="s">
        <v>25</v>
      </c>
      <c r="B1082" s="3" t="s">
        <v>26</v>
      </c>
      <c r="C1082" s="3" t="s">
        <v>39</v>
      </c>
      <c r="D1082" s="3" t="s">
        <v>2557</v>
      </c>
      <c r="E1082" s="3" t="s">
        <v>2558</v>
      </c>
      <c r="F1082" s="3" t="s">
        <v>2559</v>
      </c>
      <c r="G1082" s="3">
        <v>2022</v>
      </c>
      <c r="H1082" s="3">
        <v>2021</v>
      </c>
      <c r="I1082" s="4">
        <v>105726</v>
      </c>
      <c r="J1082" s="3" t="s">
        <v>52</v>
      </c>
      <c r="K1082" s="4">
        <v>21260.5</v>
      </c>
      <c r="L1082" s="4">
        <v>68721</v>
      </c>
      <c r="M1082" s="3" t="s">
        <v>52</v>
      </c>
      <c r="N1082" s="4">
        <v>14134.72</v>
      </c>
      <c r="O1082" s="4">
        <v>68721</v>
      </c>
      <c r="P1082" s="3" t="s">
        <v>52</v>
      </c>
      <c r="Q1082" s="4">
        <v>14499.45</v>
      </c>
      <c r="R1082" s="3">
        <v>-87.650671498058998</v>
      </c>
      <c r="S1082" s="3">
        <v>41.855029456803301</v>
      </c>
      <c r="T1082" s="3" t="s">
        <v>2560</v>
      </c>
      <c r="U1082" s="3" t="s">
        <v>33</v>
      </c>
      <c r="V1082" s="3" t="s">
        <v>100</v>
      </c>
      <c r="W1082" s="3" t="s">
        <v>101</v>
      </c>
      <c r="X1082" s="3" t="s">
        <v>88</v>
      </c>
      <c r="Y1082" s="3" t="s">
        <v>102</v>
      </c>
      <c r="Z1082" s="3" t="s">
        <v>103</v>
      </c>
      <c r="AA1082" s="8">
        <f>Table1[[#This Row],[2022 AV (BOR final)]]-Table1[[#This Row],[2021 AV (BOR final)]]</f>
        <v>-37005</v>
      </c>
      <c r="AB1082" s="8">
        <f>Table1[[#This Row],[2023 AV (BOR final)]]-Table1[[#This Row],[2022 AV (BOR final)]]</f>
        <v>0</v>
      </c>
      <c r="AC1082" s="8">
        <f>Table1[[#This Row],[2022 Tax Bill]]-Table1[[#This Row],[2021 Tax Bill]]</f>
        <v>-7125.7800000000007</v>
      </c>
      <c r="AD1082" s="3">
        <f>COUNTIF(D:D,Table1[[#This Row],[Project Name]])</f>
        <v>2</v>
      </c>
      <c r="AE1082" s="2">
        <f>IF(Table1[[#This Row],[Year Accepted]]=2022,Table1[[#This Row],[2021 AV (BOR final)]],Table1[[#This Row],[2022 AV (BOR final)]])</f>
        <v>105726</v>
      </c>
      <c r="AF1082" s="2">
        <f>IF(Table1[[#This Row],[Year Accepted]]=2022,Table1[[#This Row],[2022 AV (BOR final)]],Table1[[#This Row],[2023 AV (BOR final)]])</f>
        <v>68721</v>
      </c>
      <c r="AG1082" s="2">
        <f>IF(Table1[[#This Row],[Year Accepted]]=2022,Table1[[#This Row],[2021 Tax Bill]],Table1[[#This Row],[2022 Tax Bill]])</f>
        <v>21260.5</v>
      </c>
      <c r="AH1082" s="2">
        <f>IF(Table1[[#This Row],[Year Accepted]]=2022,Table1[[#This Row],[2022 Tax Bill]],Table1[[#This Row],[2023 Tax Bill]])</f>
        <v>14134.72</v>
      </c>
    </row>
    <row r="1083" spans="1:34" x14ac:dyDescent="0.25">
      <c r="A1083" s="3" t="s">
        <v>25</v>
      </c>
      <c r="B1083" s="3" t="s">
        <v>26</v>
      </c>
      <c r="C1083" s="3" t="s">
        <v>39</v>
      </c>
      <c r="D1083" s="3" t="s">
        <v>2557</v>
      </c>
      <c r="E1083" s="3" t="s">
        <v>3854</v>
      </c>
      <c r="F1083" s="3" t="s">
        <v>3855</v>
      </c>
      <c r="G1083" s="3">
        <v>2022</v>
      </c>
      <c r="H1083" s="3">
        <v>2021</v>
      </c>
      <c r="I1083" s="4">
        <v>9759</v>
      </c>
      <c r="J1083" s="3" t="s">
        <v>269</v>
      </c>
      <c r="K1083" s="4">
        <v>1962.42</v>
      </c>
      <c r="L1083" s="4">
        <v>6343</v>
      </c>
      <c r="M1083" s="3" t="s">
        <v>269</v>
      </c>
      <c r="N1083" s="4">
        <v>1304.6400000000001</v>
      </c>
      <c r="O1083" s="4">
        <v>6343</v>
      </c>
      <c r="P1083" s="3" t="s">
        <v>269</v>
      </c>
      <c r="Q1083" s="4">
        <v>1338.28</v>
      </c>
      <c r="R1083" s="3">
        <v>-87.650946767271805</v>
      </c>
      <c r="S1083" s="3">
        <v>41.855025356724497</v>
      </c>
      <c r="T1083" s="3" t="s">
        <v>3856</v>
      </c>
      <c r="U1083" s="3" t="s">
        <v>33</v>
      </c>
      <c r="V1083" s="3" t="s">
        <v>100</v>
      </c>
      <c r="W1083" s="3" t="s">
        <v>101</v>
      </c>
      <c r="X1083" s="3" t="s">
        <v>88</v>
      </c>
      <c r="Y1083" s="3" t="s">
        <v>102</v>
      </c>
      <c r="Z1083" s="3" t="s">
        <v>103</v>
      </c>
      <c r="AA1083" s="8">
        <f>Table1[[#This Row],[2022 AV (BOR final)]]-Table1[[#This Row],[2021 AV (BOR final)]]</f>
        <v>-3416</v>
      </c>
      <c r="AB1083" s="8">
        <f>Table1[[#This Row],[2023 AV (BOR final)]]-Table1[[#This Row],[2022 AV (BOR final)]]</f>
        <v>0</v>
      </c>
      <c r="AC1083" s="8">
        <f>Table1[[#This Row],[2022 Tax Bill]]-Table1[[#This Row],[2021 Tax Bill]]</f>
        <v>-657.78</v>
      </c>
      <c r="AD1083" s="3">
        <f>COUNTIF(D:D,Table1[[#This Row],[Project Name]])</f>
        <v>2</v>
      </c>
      <c r="AE1083" s="2">
        <f>IF(Table1[[#This Row],[Year Accepted]]=2022,Table1[[#This Row],[2021 AV (BOR final)]],Table1[[#This Row],[2022 AV (BOR final)]])</f>
        <v>9759</v>
      </c>
      <c r="AF1083" s="2">
        <f>IF(Table1[[#This Row],[Year Accepted]]=2022,Table1[[#This Row],[2022 AV (BOR final)]],Table1[[#This Row],[2023 AV (BOR final)]])</f>
        <v>6343</v>
      </c>
      <c r="AG1083" s="2">
        <f>IF(Table1[[#This Row],[Year Accepted]]=2022,Table1[[#This Row],[2021 Tax Bill]],Table1[[#This Row],[2022 Tax Bill]])</f>
        <v>1962.42</v>
      </c>
      <c r="AH1083" s="2">
        <f>IF(Table1[[#This Row],[Year Accepted]]=2022,Table1[[#This Row],[2022 Tax Bill]],Table1[[#This Row],[2023 Tax Bill]])</f>
        <v>1304.6400000000001</v>
      </c>
    </row>
    <row r="1084" spans="1:34" x14ac:dyDescent="0.25">
      <c r="A1084" s="3" t="s">
        <v>25</v>
      </c>
      <c r="B1084" s="3" t="s">
        <v>26</v>
      </c>
      <c r="C1084" s="3" t="s">
        <v>4826</v>
      </c>
      <c r="D1084" s="3" t="s">
        <v>4827</v>
      </c>
      <c r="E1084" s="3" t="s">
        <v>4828</v>
      </c>
      <c r="F1084" s="3" t="s">
        <v>4829</v>
      </c>
      <c r="G1084" s="3">
        <v>2022</v>
      </c>
      <c r="H1084" s="3">
        <v>2021</v>
      </c>
      <c r="I1084" s="4">
        <v>124297</v>
      </c>
      <c r="J1084" s="3" t="s">
        <v>52</v>
      </c>
      <c r="K1084" s="4">
        <v>42999.48</v>
      </c>
      <c r="L1084" s="4">
        <v>90494</v>
      </c>
      <c r="M1084" s="3" t="s">
        <v>52</v>
      </c>
      <c r="N1084" s="4">
        <v>27029.19</v>
      </c>
      <c r="O1084" s="4">
        <v>90494</v>
      </c>
      <c r="P1084" s="3" t="s">
        <v>52</v>
      </c>
      <c r="Q1084" s="4">
        <v>28360.23</v>
      </c>
      <c r="R1084" s="3">
        <v>-87.983121834939894</v>
      </c>
      <c r="S1084" s="3">
        <v>42.138144517361198</v>
      </c>
      <c r="T1084" s="3" t="s">
        <v>4830</v>
      </c>
      <c r="U1084" s="3" t="s">
        <v>4831</v>
      </c>
      <c r="V1084" s="3"/>
      <c r="W1084" s="3"/>
      <c r="X1084" s="3" t="s">
        <v>193</v>
      </c>
      <c r="Y1084" s="3" t="s">
        <v>326</v>
      </c>
      <c r="Z1084" s="3" t="s">
        <v>327</v>
      </c>
      <c r="AA1084" s="8">
        <f>Table1[[#This Row],[2022 AV (BOR final)]]-Table1[[#This Row],[2021 AV (BOR final)]]</f>
        <v>-33803</v>
      </c>
      <c r="AB1084" s="8">
        <f>Table1[[#This Row],[2023 AV (BOR final)]]-Table1[[#This Row],[2022 AV (BOR final)]]</f>
        <v>0</v>
      </c>
      <c r="AC1084" s="8">
        <f>Table1[[#This Row],[2022 Tax Bill]]-Table1[[#This Row],[2021 Tax Bill]]</f>
        <v>-15970.290000000005</v>
      </c>
      <c r="AD1084" s="3">
        <f>COUNTIF(D:D,Table1[[#This Row],[Project Name]])</f>
        <v>1</v>
      </c>
      <c r="AE1084" s="2">
        <f>IF(Table1[[#This Row],[Year Accepted]]=2022,Table1[[#This Row],[2021 AV (BOR final)]],Table1[[#This Row],[2022 AV (BOR final)]])</f>
        <v>124297</v>
      </c>
      <c r="AF1084" s="2">
        <f>IF(Table1[[#This Row],[Year Accepted]]=2022,Table1[[#This Row],[2022 AV (BOR final)]],Table1[[#This Row],[2023 AV (BOR final)]])</f>
        <v>90494</v>
      </c>
      <c r="AG1084" s="2">
        <f>IF(Table1[[#This Row],[Year Accepted]]=2022,Table1[[#This Row],[2021 Tax Bill]],Table1[[#This Row],[2022 Tax Bill]])</f>
        <v>42999.48</v>
      </c>
      <c r="AH1084" s="2">
        <f>IF(Table1[[#This Row],[Year Accepted]]=2022,Table1[[#This Row],[2022 Tax Bill]],Table1[[#This Row],[2023 Tax Bill]])</f>
        <v>27029.19</v>
      </c>
    </row>
    <row r="1085" spans="1:34" x14ac:dyDescent="0.25">
      <c r="A1085" s="3" t="s">
        <v>25</v>
      </c>
      <c r="B1085" s="3" t="s">
        <v>26</v>
      </c>
      <c r="C1085" s="3" t="s">
        <v>499</v>
      </c>
      <c r="D1085" s="3" t="s">
        <v>500</v>
      </c>
      <c r="E1085" s="3" t="s">
        <v>501</v>
      </c>
      <c r="F1085" s="3" t="s">
        <v>502</v>
      </c>
      <c r="G1085" s="3">
        <v>2022</v>
      </c>
      <c r="H1085" s="3">
        <v>2021</v>
      </c>
      <c r="I1085" s="4">
        <v>1603860</v>
      </c>
      <c r="J1085" s="3" t="s">
        <v>197</v>
      </c>
      <c r="K1085" s="4">
        <v>527197.67000000004</v>
      </c>
      <c r="L1085" s="4">
        <v>2159697</v>
      </c>
      <c r="M1085" s="3" t="s">
        <v>197</v>
      </c>
      <c r="N1085" s="4">
        <v>615897.41</v>
      </c>
      <c r="O1085" s="4">
        <v>1403803</v>
      </c>
      <c r="P1085" s="3" t="s">
        <v>197</v>
      </c>
      <c r="Q1085" s="4">
        <v>417289.38</v>
      </c>
      <c r="R1085" s="3">
        <v>-87.921600092206305</v>
      </c>
      <c r="S1085" s="3">
        <v>42.069832388794403</v>
      </c>
      <c r="T1085" s="3" t="s">
        <v>503</v>
      </c>
      <c r="U1085" s="3" t="s">
        <v>504</v>
      </c>
      <c r="V1085" s="3"/>
      <c r="W1085" s="3"/>
      <c r="X1085" s="3" t="s">
        <v>505</v>
      </c>
      <c r="Y1085" s="3" t="s">
        <v>506</v>
      </c>
      <c r="Z1085" s="3" t="s">
        <v>327</v>
      </c>
      <c r="AA1085" s="8">
        <f>Table1[[#This Row],[2022 AV (BOR final)]]-Table1[[#This Row],[2021 AV (BOR final)]]</f>
        <v>555837</v>
      </c>
      <c r="AB1085" s="8">
        <f>Table1[[#This Row],[2023 AV (BOR final)]]-Table1[[#This Row],[2022 AV (BOR final)]]</f>
        <v>-755894</v>
      </c>
      <c r="AC1085" s="8">
        <f>Table1[[#This Row],[2022 Tax Bill]]-Table1[[#This Row],[2021 Tax Bill]]</f>
        <v>88699.739999999991</v>
      </c>
      <c r="AD1085" s="3">
        <f>COUNTIF(D:D,Table1[[#This Row],[Project Name]])</f>
        <v>1</v>
      </c>
      <c r="AE1085" s="2">
        <f>IF(Table1[[#This Row],[Year Accepted]]=2022,Table1[[#This Row],[2021 AV (BOR final)]],Table1[[#This Row],[2022 AV (BOR final)]])</f>
        <v>1603860</v>
      </c>
      <c r="AF1085" s="2">
        <f>IF(Table1[[#This Row],[Year Accepted]]=2022,Table1[[#This Row],[2022 AV (BOR final)]],Table1[[#This Row],[2023 AV (BOR final)]])</f>
        <v>2159697</v>
      </c>
      <c r="AG1085" s="2">
        <f>IF(Table1[[#This Row],[Year Accepted]]=2022,Table1[[#This Row],[2021 Tax Bill]],Table1[[#This Row],[2022 Tax Bill]])</f>
        <v>527197.67000000004</v>
      </c>
      <c r="AH1085" s="2">
        <f>IF(Table1[[#This Row],[Year Accepted]]=2022,Table1[[#This Row],[2022 Tax Bill]],Table1[[#This Row],[2023 Tax Bill]])</f>
        <v>615897.41</v>
      </c>
    </row>
    <row r="1086" spans="1:34" x14ac:dyDescent="0.25">
      <c r="A1086" s="3" t="s">
        <v>25</v>
      </c>
      <c r="B1086" s="3" t="s">
        <v>26</v>
      </c>
      <c r="C1086" s="3" t="s">
        <v>299</v>
      </c>
      <c r="D1086" s="3" t="s">
        <v>5267</v>
      </c>
      <c r="E1086" s="3" t="s">
        <v>5268</v>
      </c>
      <c r="F1086" s="3" t="s">
        <v>5269</v>
      </c>
      <c r="G1086" s="3">
        <v>2022</v>
      </c>
      <c r="H1086" s="3">
        <v>2021</v>
      </c>
      <c r="I1086" s="4">
        <v>143825</v>
      </c>
      <c r="J1086" s="3" t="s">
        <v>126</v>
      </c>
      <c r="K1086" s="4">
        <v>58379.24</v>
      </c>
      <c r="L1086" s="4">
        <v>93485</v>
      </c>
      <c r="M1086" s="3" t="s">
        <v>126</v>
      </c>
      <c r="N1086" s="4">
        <v>39437.629999999997</v>
      </c>
      <c r="O1086" s="4">
        <v>69987</v>
      </c>
      <c r="P1086" s="3" t="s">
        <v>126</v>
      </c>
      <c r="Q1086" s="4">
        <v>25057.81</v>
      </c>
      <c r="R1086" s="3">
        <v>-87.796344963379696</v>
      </c>
      <c r="S1086" s="3">
        <v>41.696831151633702</v>
      </c>
      <c r="T1086" s="3" t="s">
        <v>5270</v>
      </c>
      <c r="U1086" s="3" t="s">
        <v>5271</v>
      </c>
      <c r="V1086" s="3"/>
      <c r="W1086" s="3"/>
      <c r="X1086" s="3" t="s">
        <v>144</v>
      </c>
      <c r="Y1086" s="3" t="s">
        <v>1372</v>
      </c>
      <c r="Z1086" s="3" t="s">
        <v>468</v>
      </c>
      <c r="AA1086" s="8">
        <f>Table1[[#This Row],[2022 AV (BOR final)]]-Table1[[#This Row],[2021 AV (BOR final)]]</f>
        <v>-50340</v>
      </c>
      <c r="AB1086" s="8">
        <f>Table1[[#This Row],[2023 AV (BOR final)]]-Table1[[#This Row],[2022 AV (BOR final)]]</f>
        <v>-23498</v>
      </c>
      <c r="AC1086" s="8">
        <f>Table1[[#This Row],[2022 Tax Bill]]-Table1[[#This Row],[2021 Tax Bill]]</f>
        <v>-18941.61</v>
      </c>
      <c r="AD1086" s="3">
        <f>COUNTIF(D:D,Table1[[#This Row],[Project Name]])</f>
        <v>1</v>
      </c>
      <c r="AE1086" s="2">
        <f>IF(Table1[[#This Row],[Year Accepted]]=2022,Table1[[#This Row],[2021 AV (BOR final)]],Table1[[#This Row],[2022 AV (BOR final)]])</f>
        <v>143825</v>
      </c>
      <c r="AF1086" s="2">
        <f>IF(Table1[[#This Row],[Year Accepted]]=2022,Table1[[#This Row],[2022 AV (BOR final)]],Table1[[#This Row],[2023 AV (BOR final)]])</f>
        <v>93485</v>
      </c>
      <c r="AG1086" s="2">
        <f>IF(Table1[[#This Row],[Year Accepted]]=2022,Table1[[#This Row],[2021 Tax Bill]],Table1[[#This Row],[2022 Tax Bill]])</f>
        <v>58379.24</v>
      </c>
      <c r="AH1086" s="2">
        <f>IF(Table1[[#This Row],[Year Accepted]]=2022,Table1[[#This Row],[2022 Tax Bill]],Table1[[#This Row],[2023 Tax Bill]])</f>
        <v>39437.629999999997</v>
      </c>
    </row>
    <row r="1087" spans="1:34" x14ac:dyDescent="0.25">
      <c r="A1087" s="3" t="s">
        <v>25</v>
      </c>
      <c r="B1087" s="3" t="s">
        <v>26</v>
      </c>
      <c r="C1087" s="3" t="s">
        <v>299</v>
      </c>
      <c r="D1087" s="3" t="s">
        <v>1183</v>
      </c>
      <c r="E1087" s="3" t="s">
        <v>1184</v>
      </c>
      <c r="F1087" s="3" t="s">
        <v>1185</v>
      </c>
      <c r="G1087" s="3">
        <v>2022</v>
      </c>
      <c r="H1087" s="3">
        <v>2021</v>
      </c>
      <c r="I1087" s="4">
        <v>63506</v>
      </c>
      <c r="J1087" s="3" t="s">
        <v>52</v>
      </c>
      <c r="K1087" s="4">
        <v>20908.990000000002</v>
      </c>
      <c r="L1087" s="4">
        <v>47628</v>
      </c>
      <c r="M1087" s="3" t="s">
        <v>52</v>
      </c>
      <c r="N1087" s="4">
        <v>16746.21</v>
      </c>
      <c r="O1087" s="4">
        <v>36315</v>
      </c>
      <c r="P1087" s="3" t="s">
        <v>52</v>
      </c>
      <c r="Q1087" s="4">
        <v>10678.76</v>
      </c>
      <c r="R1087" s="3">
        <v>-87.699987357922197</v>
      </c>
      <c r="S1087" s="3">
        <v>41.678069643385101</v>
      </c>
      <c r="T1087" s="3" t="s">
        <v>1186</v>
      </c>
      <c r="U1087" s="3" t="s">
        <v>1187</v>
      </c>
      <c r="V1087" s="3"/>
      <c r="W1087" s="3"/>
      <c r="X1087" s="3" t="s">
        <v>129</v>
      </c>
      <c r="Y1087" s="3" t="s">
        <v>26</v>
      </c>
      <c r="Z1087" s="3" t="s">
        <v>468</v>
      </c>
      <c r="AA1087" s="8">
        <f>Table1[[#This Row],[2022 AV (BOR final)]]-Table1[[#This Row],[2021 AV (BOR final)]]</f>
        <v>-15878</v>
      </c>
      <c r="AB1087" s="8">
        <f>Table1[[#This Row],[2023 AV (BOR final)]]-Table1[[#This Row],[2022 AV (BOR final)]]</f>
        <v>-11313</v>
      </c>
      <c r="AC1087" s="8">
        <f>Table1[[#This Row],[2022 Tax Bill]]-Table1[[#This Row],[2021 Tax Bill]]</f>
        <v>-4162.7800000000025</v>
      </c>
      <c r="AD1087" s="3">
        <f>COUNTIF(D:D,Table1[[#This Row],[Project Name]])</f>
        <v>1</v>
      </c>
      <c r="AE1087" s="2">
        <f>IF(Table1[[#This Row],[Year Accepted]]=2022,Table1[[#This Row],[2021 AV (BOR final)]],Table1[[#This Row],[2022 AV (BOR final)]])</f>
        <v>63506</v>
      </c>
      <c r="AF1087" s="2">
        <f>IF(Table1[[#This Row],[Year Accepted]]=2022,Table1[[#This Row],[2022 AV (BOR final)]],Table1[[#This Row],[2023 AV (BOR final)]])</f>
        <v>47628</v>
      </c>
      <c r="AG1087" s="2">
        <f>IF(Table1[[#This Row],[Year Accepted]]=2022,Table1[[#This Row],[2021 Tax Bill]],Table1[[#This Row],[2022 Tax Bill]])</f>
        <v>20908.990000000002</v>
      </c>
      <c r="AH1087" s="2">
        <f>IF(Table1[[#This Row],[Year Accepted]]=2022,Table1[[#This Row],[2022 Tax Bill]],Table1[[#This Row],[2023 Tax Bill]])</f>
        <v>16746.21</v>
      </c>
    </row>
    <row r="1088" spans="1:34" x14ac:dyDescent="0.25">
      <c r="A1088" s="3" t="s">
        <v>25</v>
      </c>
      <c r="B1088" s="3" t="s">
        <v>26</v>
      </c>
      <c r="C1088" s="3" t="s">
        <v>619</v>
      </c>
      <c r="D1088" s="3" t="s">
        <v>620</v>
      </c>
      <c r="E1088" s="3" t="s">
        <v>621</v>
      </c>
      <c r="F1088" s="3" t="s">
        <v>622</v>
      </c>
      <c r="G1088" s="3">
        <v>2023</v>
      </c>
      <c r="H1088" s="3">
        <v>2022</v>
      </c>
      <c r="I1088" s="4">
        <v>26678</v>
      </c>
      <c r="J1088" s="3" t="s">
        <v>61</v>
      </c>
      <c r="K1088" s="4">
        <v>5364.7</v>
      </c>
      <c r="L1088" s="4">
        <v>26678</v>
      </c>
      <c r="M1088" s="3" t="s">
        <v>61</v>
      </c>
      <c r="N1088" s="4">
        <v>5487.16</v>
      </c>
      <c r="O1088" s="4">
        <v>17341</v>
      </c>
      <c r="P1088" s="3" t="s">
        <v>61</v>
      </c>
      <c r="Q1088" s="4">
        <v>3658.8</v>
      </c>
      <c r="R1088" s="3">
        <v>-87.696130788641398</v>
      </c>
      <c r="S1088" s="3">
        <v>41.777088193810897</v>
      </c>
      <c r="T1088" s="3" t="s">
        <v>623</v>
      </c>
      <c r="U1088" s="3" t="s">
        <v>33</v>
      </c>
      <c r="V1088" s="3" t="s">
        <v>86</v>
      </c>
      <c r="W1088" s="3" t="s">
        <v>87</v>
      </c>
      <c r="X1088" s="3" t="s">
        <v>214</v>
      </c>
      <c r="Y1088" s="3" t="s">
        <v>110</v>
      </c>
      <c r="Z1088" s="3" t="s">
        <v>111</v>
      </c>
      <c r="AA1088" s="8">
        <f>Table1[[#This Row],[2022 AV (BOR final)]]-Table1[[#This Row],[2021 AV (BOR final)]]</f>
        <v>0</v>
      </c>
      <c r="AB1088" s="8">
        <f>Table1[[#This Row],[2023 AV (BOR final)]]-Table1[[#This Row],[2022 AV (BOR final)]]</f>
        <v>-9337</v>
      </c>
      <c r="AC1088" s="8">
        <f>Table1[[#This Row],[2022 Tax Bill]]-Table1[[#This Row],[2021 Tax Bill]]</f>
        <v>122.46000000000004</v>
      </c>
      <c r="AD1088" s="3">
        <f>COUNTIF(D:D,Table1[[#This Row],[Project Name]])</f>
        <v>1</v>
      </c>
      <c r="AE1088" s="2">
        <f>IF(Table1[[#This Row],[Year Accepted]]=2022,Table1[[#This Row],[2021 AV (BOR final)]],Table1[[#This Row],[2022 AV (BOR final)]])</f>
        <v>26678</v>
      </c>
      <c r="AF1088" s="2">
        <f>IF(Table1[[#This Row],[Year Accepted]]=2022,Table1[[#This Row],[2022 AV (BOR final)]],Table1[[#This Row],[2023 AV (BOR final)]])</f>
        <v>17341</v>
      </c>
      <c r="AG1088" s="2">
        <f>IF(Table1[[#This Row],[Year Accepted]]=2022,Table1[[#This Row],[2021 Tax Bill]],Table1[[#This Row],[2022 Tax Bill]])</f>
        <v>5487.16</v>
      </c>
      <c r="AH1088" s="2">
        <f>IF(Table1[[#This Row],[Year Accepted]]=2022,Table1[[#This Row],[2022 Tax Bill]],Table1[[#This Row],[2023 Tax Bill]])</f>
        <v>3658.8</v>
      </c>
    </row>
    <row r="1089" spans="1:34" x14ac:dyDescent="0.25">
      <c r="A1089" s="3" t="s">
        <v>25</v>
      </c>
      <c r="B1089" s="3" t="s">
        <v>26</v>
      </c>
      <c r="C1089" s="3" t="s">
        <v>783</v>
      </c>
      <c r="D1089" s="3" t="s">
        <v>784</v>
      </c>
      <c r="E1089" s="3" t="s">
        <v>785</v>
      </c>
      <c r="F1089" s="3" t="s">
        <v>786</v>
      </c>
      <c r="G1089" s="3">
        <v>2023</v>
      </c>
      <c r="H1089" s="3">
        <v>2022</v>
      </c>
      <c r="I1089" s="4">
        <v>101532</v>
      </c>
      <c r="J1089" s="3" t="s">
        <v>52</v>
      </c>
      <c r="K1089" s="4">
        <v>38755.07</v>
      </c>
      <c r="L1089" s="4">
        <v>101532</v>
      </c>
      <c r="M1089" s="3" t="s">
        <v>52</v>
      </c>
      <c r="N1089" s="4">
        <v>40692.06</v>
      </c>
      <c r="O1089" s="4">
        <v>76797</v>
      </c>
      <c r="P1089" s="3" t="s">
        <v>52</v>
      </c>
      <c r="Q1089" s="4">
        <v>24146.47</v>
      </c>
      <c r="R1089" s="3">
        <v>-87.779058178930597</v>
      </c>
      <c r="S1089" s="3">
        <v>41.852774969963399</v>
      </c>
      <c r="T1089" s="3" t="s">
        <v>787</v>
      </c>
      <c r="U1089" s="3" t="s">
        <v>788</v>
      </c>
      <c r="V1089" s="3"/>
      <c r="W1089" s="3"/>
      <c r="X1089" s="3" t="s">
        <v>111</v>
      </c>
      <c r="Y1089" s="3" t="s">
        <v>789</v>
      </c>
      <c r="Z1089" s="3" t="s">
        <v>214</v>
      </c>
      <c r="AA1089" s="8">
        <f>Table1[[#This Row],[2022 AV (BOR final)]]-Table1[[#This Row],[2021 AV (BOR final)]]</f>
        <v>0</v>
      </c>
      <c r="AB1089" s="8">
        <f>Table1[[#This Row],[2023 AV (BOR final)]]-Table1[[#This Row],[2022 AV (BOR final)]]</f>
        <v>-24735</v>
      </c>
      <c r="AC1089" s="8">
        <f>Table1[[#This Row],[2022 Tax Bill]]-Table1[[#This Row],[2021 Tax Bill]]</f>
        <v>1936.989999999998</v>
      </c>
      <c r="AD1089" s="3">
        <f>COUNTIF(D:D,Table1[[#This Row],[Project Name]])</f>
        <v>1</v>
      </c>
      <c r="AE1089" s="2">
        <f>IF(Table1[[#This Row],[Year Accepted]]=2022,Table1[[#This Row],[2021 AV (BOR final)]],Table1[[#This Row],[2022 AV (BOR final)]])</f>
        <v>101532</v>
      </c>
      <c r="AF1089" s="2">
        <f>IF(Table1[[#This Row],[Year Accepted]]=2022,Table1[[#This Row],[2022 AV (BOR final)]],Table1[[#This Row],[2023 AV (BOR final)]])</f>
        <v>76797</v>
      </c>
      <c r="AG1089" s="2">
        <f>IF(Table1[[#This Row],[Year Accepted]]=2022,Table1[[#This Row],[2021 Tax Bill]],Table1[[#This Row],[2022 Tax Bill]])</f>
        <v>40692.06</v>
      </c>
      <c r="AH1089" s="2">
        <f>IF(Table1[[#This Row],[Year Accepted]]=2022,Table1[[#This Row],[2022 Tax Bill]],Table1[[#This Row],[2023 Tax Bill]])</f>
        <v>24146.47</v>
      </c>
    </row>
    <row r="1090" spans="1:34" x14ac:dyDescent="0.25">
      <c r="A1090" s="3" t="s">
        <v>25</v>
      </c>
      <c r="B1090" s="3" t="s">
        <v>26</v>
      </c>
      <c r="C1090" s="3" t="s">
        <v>122</v>
      </c>
      <c r="D1090" s="3" t="s">
        <v>2268</v>
      </c>
      <c r="E1090" s="3" t="s">
        <v>2269</v>
      </c>
      <c r="F1090" s="3" t="s">
        <v>2270</v>
      </c>
      <c r="G1090" s="3">
        <v>2023</v>
      </c>
      <c r="H1090" s="3">
        <v>2022</v>
      </c>
      <c r="I1090" s="4">
        <v>1025477</v>
      </c>
      <c r="J1090" s="3" t="s">
        <v>52</v>
      </c>
      <c r="K1090" s="4">
        <v>622398.69999999995</v>
      </c>
      <c r="L1090" s="4">
        <v>1025489</v>
      </c>
      <c r="M1090" s="3" t="s">
        <v>52</v>
      </c>
      <c r="N1090" s="4">
        <v>648155.63</v>
      </c>
      <c r="O1090" s="4">
        <v>464991</v>
      </c>
      <c r="P1090" s="3" t="s">
        <v>52</v>
      </c>
      <c r="Q1090" s="4">
        <v>247199.79</v>
      </c>
      <c r="R1090" s="3">
        <v>-87.665987227550005</v>
      </c>
      <c r="S1090" s="3">
        <v>41.508363733584901</v>
      </c>
      <c r="T1090" s="3" t="s">
        <v>2271</v>
      </c>
      <c r="U1090" s="3" t="s">
        <v>128</v>
      </c>
      <c r="V1090" s="3"/>
      <c r="W1090" s="3"/>
      <c r="X1090" s="3" t="s">
        <v>129</v>
      </c>
      <c r="Y1090" s="3" t="s">
        <v>130</v>
      </c>
      <c r="Z1090" s="3" t="s">
        <v>131</v>
      </c>
      <c r="AA1090" s="8">
        <f>Table1[[#This Row],[2022 AV (BOR final)]]-Table1[[#This Row],[2021 AV (BOR final)]]</f>
        <v>12</v>
      </c>
      <c r="AB1090" s="8">
        <f>Table1[[#This Row],[2023 AV (BOR final)]]-Table1[[#This Row],[2022 AV (BOR final)]]</f>
        <v>-560498</v>
      </c>
      <c r="AC1090" s="8">
        <f>Table1[[#This Row],[2022 Tax Bill]]-Table1[[#This Row],[2021 Tax Bill]]</f>
        <v>25756.930000000051</v>
      </c>
      <c r="AD1090" s="3">
        <f>COUNTIF(D:D,Table1[[#This Row],[Project Name]])</f>
        <v>1</v>
      </c>
      <c r="AE1090" s="2">
        <f>IF(Table1[[#This Row],[Year Accepted]]=2022,Table1[[#This Row],[2021 AV (BOR final)]],Table1[[#This Row],[2022 AV (BOR final)]])</f>
        <v>1025489</v>
      </c>
      <c r="AF1090" s="2">
        <f>IF(Table1[[#This Row],[Year Accepted]]=2022,Table1[[#This Row],[2022 AV (BOR final)]],Table1[[#This Row],[2023 AV (BOR final)]])</f>
        <v>464991</v>
      </c>
      <c r="AG1090" s="2">
        <f>IF(Table1[[#This Row],[Year Accepted]]=2022,Table1[[#This Row],[2021 Tax Bill]],Table1[[#This Row],[2022 Tax Bill]])</f>
        <v>648155.63</v>
      </c>
      <c r="AH1090" s="2">
        <f>IF(Table1[[#This Row],[Year Accepted]]=2022,Table1[[#This Row],[2022 Tax Bill]],Table1[[#This Row],[2023 Tax Bill]])</f>
        <v>247199.79</v>
      </c>
    </row>
    <row r="1091" spans="1:34" x14ac:dyDescent="0.25">
      <c r="A1091" s="3" t="s">
        <v>25</v>
      </c>
      <c r="B1091" s="3" t="s">
        <v>26</v>
      </c>
      <c r="C1091" s="3" t="s">
        <v>122</v>
      </c>
      <c r="D1091" s="3" t="s">
        <v>123</v>
      </c>
      <c r="E1091" s="3" t="s">
        <v>124</v>
      </c>
      <c r="F1091" s="3" t="s">
        <v>125</v>
      </c>
      <c r="G1091" s="3">
        <v>2023</v>
      </c>
      <c r="H1091" s="3">
        <v>2022</v>
      </c>
      <c r="I1091" s="4">
        <v>39762</v>
      </c>
      <c r="J1091" s="3" t="s">
        <v>126</v>
      </c>
      <c r="K1091" s="4">
        <v>24132.91</v>
      </c>
      <c r="L1091" s="4">
        <v>39762</v>
      </c>
      <c r="M1091" s="3" t="s">
        <v>126</v>
      </c>
      <c r="N1091" s="4">
        <v>25131.360000000001</v>
      </c>
      <c r="O1091" s="4">
        <v>18525</v>
      </c>
      <c r="P1091" s="3" t="s">
        <v>126</v>
      </c>
      <c r="Q1091" s="4">
        <v>9848.32</v>
      </c>
      <c r="R1091" s="3">
        <v>-87.644993875859896</v>
      </c>
      <c r="S1091" s="3">
        <v>41.5039669928723</v>
      </c>
      <c r="T1091" s="3" t="s">
        <v>127</v>
      </c>
      <c r="U1091" s="3" t="s">
        <v>128</v>
      </c>
      <c r="V1091" s="3"/>
      <c r="W1091" s="3"/>
      <c r="X1091" s="3" t="s">
        <v>129</v>
      </c>
      <c r="Y1091" s="3" t="s">
        <v>130</v>
      </c>
      <c r="Z1091" s="3" t="s">
        <v>131</v>
      </c>
      <c r="AA1091" s="8">
        <f>Table1[[#This Row],[2022 AV (BOR final)]]-Table1[[#This Row],[2021 AV (BOR final)]]</f>
        <v>0</v>
      </c>
      <c r="AB1091" s="8">
        <f>Table1[[#This Row],[2023 AV (BOR final)]]-Table1[[#This Row],[2022 AV (BOR final)]]</f>
        <v>-21237</v>
      </c>
      <c r="AC1091" s="8">
        <f>Table1[[#This Row],[2022 Tax Bill]]-Table1[[#This Row],[2021 Tax Bill]]</f>
        <v>998.45000000000073</v>
      </c>
      <c r="AD1091" s="3">
        <f>COUNTIF(D:D,Table1[[#This Row],[Project Name]])</f>
        <v>1</v>
      </c>
      <c r="AE1091" s="2">
        <f>IF(Table1[[#This Row],[Year Accepted]]=2022,Table1[[#This Row],[2021 AV (BOR final)]],Table1[[#This Row],[2022 AV (BOR final)]])</f>
        <v>39762</v>
      </c>
      <c r="AF1091" s="2">
        <f>IF(Table1[[#This Row],[Year Accepted]]=2022,Table1[[#This Row],[2022 AV (BOR final)]],Table1[[#This Row],[2023 AV (BOR final)]])</f>
        <v>18525</v>
      </c>
      <c r="AG1091" s="2">
        <f>IF(Table1[[#This Row],[Year Accepted]]=2022,Table1[[#This Row],[2021 Tax Bill]],Table1[[#This Row],[2022 Tax Bill]])</f>
        <v>25131.360000000001</v>
      </c>
      <c r="AH1091" s="2">
        <f>IF(Table1[[#This Row],[Year Accepted]]=2022,Table1[[#This Row],[2022 Tax Bill]],Table1[[#This Row],[2023 Tax Bill]])</f>
        <v>9848.32</v>
      </c>
    </row>
    <row r="1092" spans="1:34" x14ac:dyDescent="0.25">
      <c r="A1092" s="3" t="s">
        <v>25</v>
      </c>
      <c r="B1092" s="3" t="s">
        <v>26</v>
      </c>
      <c r="C1092" s="3" t="s">
        <v>1429</v>
      </c>
      <c r="D1092" s="3" t="s">
        <v>1430</v>
      </c>
      <c r="E1092" s="3" t="s">
        <v>1431</v>
      </c>
      <c r="F1092" s="3" t="s">
        <v>1432</v>
      </c>
      <c r="G1092" s="3">
        <v>2023</v>
      </c>
      <c r="H1092" s="3">
        <v>2022</v>
      </c>
      <c r="I1092" s="4">
        <v>87700</v>
      </c>
      <c r="J1092" s="3" t="s">
        <v>52</v>
      </c>
      <c r="K1092" s="4">
        <v>54315.89</v>
      </c>
      <c r="L1092" s="4">
        <v>87700</v>
      </c>
      <c r="M1092" s="3" t="s">
        <v>52</v>
      </c>
      <c r="N1092" s="4">
        <v>56335.4</v>
      </c>
      <c r="O1092" s="4">
        <v>96742</v>
      </c>
      <c r="P1092" s="3" t="s">
        <v>52</v>
      </c>
      <c r="Q1092" s="4">
        <v>48640.639999999999</v>
      </c>
      <c r="R1092" s="3">
        <v>-87.6493915965941</v>
      </c>
      <c r="S1092" s="3">
        <v>41.662709066383599</v>
      </c>
      <c r="T1092" s="3" t="s">
        <v>1433</v>
      </c>
      <c r="U1092" s="3" t="s">
        <v>1434</v>
      </c>
      <c r="V1092" s="3"/>
      <c r="W1092" s="3"/>
      <c r="X1092" s="3" t="s">
        <v>129</v>
      </c>
      <c r="Y1092" s="3" t="s">
        <v>192</v>
      </c>
      <c r="Z1092" s="3" t="s">
        <v>193</v>
      </c>
      <c r="AA1092" s="8">
        <f>Table1[[#This Row],[2022 AV (BOR final)]]-Table1[[#This Row],[2021 AV (BOR final)]]</f>
        <v>0</v>
      </c>
      <c r="AB1092" s="8">
        <f>Table1[[#This Row],[2023 AV (BOR final)]]-Table1[[#This Row],[2022 AV (BOR final)]]</f>
        <v>9042</v>
      </c>
      <c r="AC1092" s="8">
        <f>Table1[[#This Row],[2022 Tax Bill]]-Table1[[#This Row],[2021 Tax Bill]]</f>
        <v>2019.510000000002</v>
      </c>
      <c r="AD1092" s="3">
        <f>COUNTIF(D:D,Table1[[#This Row],[Project Name]])</f>
        <v>1</v>
      </c>
      <c r="AE1092" s="2">
        <f>IF(Table1[[#This Row],[Year Accepted]]=2022,Table1[[#This Row],[2021 AV (BOR final)]],Table1[[#This Row],[2022 AV (BOR final)]])</f>
        <v>87700</v>
      </c>
      <c r="AF1092" s="2">
        <f>IF(Table1[[#This Row],[Year Accepted]]=2022,Table1[[#This Row],[2022 AV (BOR final)]],Table1[[#This Row],[2023 AV (BOR final)]])</f>
        <v>96742</v>
      </c>
      <c r="AG1092" s="2">
        <f>IF(Table1[[#This Row],[Year Accepted]]=2022,Table1[[#This Row],[2021 Tax Bill]],Table1[[#This Row],[2022 Tax Bill]])</f>
        <v>56335.4</v>
      </c>
      <c r="AH1092" s="2">
        <f>IF(Table1[[#This Row],[Year Accepted]]=2022,Table1[[#This Row],[2022 Tax Bill]],Table1[[#This Row],[2023 Tax Bill]])</f>
        <v>48640.639999999999</v>
      </c>
    </row>
    <row r="1093" spans="1:34" x14ac:dyDescent="0.25">
      <c r="A1093" s="3" t="s">
        <v>25</v>
      </c>
      <c r="B1093" s="3" t="s">
        <v>26</v>
      </c>
      <c r="C1093" s="3" t="s">
        <v>1429</v>
      </c>
      <c r="D1093" s="3" t="s">
        <v>2188</v>
      </c>
      <c r="E1093" s="3" t="s">
        <v>2189</v>
      </c>
      <c r="F1093" s="3" t="s">
        <v>2190</v>
      </c>
      <c r="G1093" s="3">
        <v>2023</v>
      </c>
      <c r="H1093" s="3">
        <v>2022</v>
      </c>
      <c r="I1093" s="4">
        <v>48588</v>
      </c>
      <c r="J1093" s="3" t="s">
        <v>52</v>
      </c>
      <c r="K1093" s="4">
        <v>43214.1</v>
      </c>
      <c r="L1093" s="4">
        <v>48588</v>
      </c>
      <c r="M1093" s="3" t="s">
        <v>52</v>
      </c>
      <c r="N1093" s="4">
        <v>44568.959999999999</v>
      </c>
      <c r="O1093" s="4">
        <v>49199</v>
      </c>
      <c r="P1093" s="3" t="s">
        <v>52</v>
      </c>
      <c r="Q1093" s="4">
        <v>36639.71</v>
      </c>
      <c r="R1093" s="3">
        <v>-87.622366302892004</v>
      </c>
      <c r="S1093" s="3">
        <v>41.646428686556703</v>
      </c>
      <c r="T1093" s="3" t="s">
        <v>2191</v>
      </c>
      <c r="U1093" s="3" t="s">
        <v>191</v>
      </c>
      <c r="V1093" s="3"/>
      <c r="W1093" s="3"/>
      <c r="X1093" s="3" t="s">
        <v>129</v>
      </c>
      <c r="Y1093" s="3" t="s">
        <v>192</v>
      </c>
      <c r="Z1093" s="3" t="s">
        <v>193</v>
      </c>
      <c r="AA1093" s="8">
        <f>Table1[[#This Row],[2022 AV (BOR final)]]-Table1[[#This Row],[2021 AV (BOR final)]]</f>
        <v>0</v>
      </c>
      <c r="AB1093" s="8">
        <f>Table1[[#This Row],[2023 AV (BOR final)]]-Table1[[#This Row],[2022 AV (BOR final)]]</f>
        <v>611</v>
      </c>
      <c r="AC1093" s="8">
        <f>Table1[[#This Row],[2022 Tax Bill]]-Table1[[#This Row],[2021 Tax Bill]]</f>
        <v>1354.8600000000006</v>
      </c>
      <c r="AD1093" s="3">
        <f>COUNTIF(D:D,Table1[[#This Row],[Project Name]])</f>
        <v>1</v>
      </c>
      <c r="AE1093" s="2">
        <f>IF(Table1[[#This Row],[Year Accepted]]=2022,Table1[[#This Row],[2021 AV (BOR final)]],Table1[[#This Row],[2022 AV (BOR final)]])</f>
        <v>48588</v>
      </c>
      <c r="AF1093" s="2">
        <f>IF(Table1[[#This Row],[Year Accepted]]=2022,Table1[[#This Row],[2022 AV (BOR final)]],Table1[[#This Row],[2023 AV (BOR final)]])</f>
        <v>49199</v>
      </c>
      <c r="AG1093" s="2">
        <f>IF(Table1[[#This Row],[Year Accepted]]=2022,Table1[[#This Row],[2021 Tax Bill]],Table1[[#This Row],[2022 Tax Bill]])</f>
        <v>44568.959999999999</v>
      </c>
      <c r="AH1093" s="2">
        <f>IF(Table1[[#This Row],[Year Accepted]]=2022,Table1[[#This Row],[2022 Tax Bill]],Table1[[#This Row],[2023 Tax Bill]])</f>
        <v>36639.71</v>
      </c>
    </row>
    <row r="1094" spans="1:34" x14ac:dyDescent="0.25">
      <c r="A1094" s="3" t="s">
        <v>25</v>
      </c>
      <c r="B1094" s="3" t="s">
        <v>26</v>
      </c>
      <c r="C1094" s="3" t="s">
        <v>777</v>
      </c>
      <c r="D1094" s="3" t="s">
        <v>2499</v>
      </c>
      <c r="E1094" s="3" t="s">
        <v>2500</v>
      </c>
      <c r="F1094" s="3" t="s">
        <v>2501</v>
      </c>
      <c r="G1094" s="3">
        <v>2023</v>
      </c>
      <c r="H1094" s="3">
        <v>2022</v>
      </c>
      <c r="I1094" s="4">
        <v>70861</v>
      </c>
      <c r="J1094" s="3" t="s">
        <v>126</v>
      </c>
      <c r="K1094" s="4">
        <v>30588.39</v>
      </c>
      <c r="L1094" s="4">
        <v>70861</v>
      </c>
      <c r="M1094" s="3" t="s">
        <v>126</v>
      </c>
      <c r="N1094" s="4">
        <v>30947.95</v>
      </c>
      <c r="O1094" s="4">
        <v>58041</v>
      </c>
      <c r="P1094" s="3" t="s">
        <v>126</v>
      </c>
      <c r="Q1094" s="4">
        <v>19635.740000000002</v>
      </c>
      <c r="R1094" s="3">
        <v>-87.751439736037995</v>
      </c>
      <c r="S1094" s="3">
        <v>41.856484251471301</v>
      </c>
      <c r="T1094" s="3" t="s">
        <v>2502</v>
      </c>
      <c r="U1094" s="3" t="s">
        <v>782</v>
      </c>
      <c r="V1094" s="3"/>
      <c r="W1094" s="3"/>
      <c r="X1094" s="3" t="s">
        <v>111</v>
      </c>
      <c r="Y1094" s="3" t="s">
        <v>334</v>
      </c>
      <c r="Z1094" s="3" t="s">
        <v>89</v>
      </c>
      <c r="AA1094" s="8">
        <f>Table1[[#This Row],[2022 AV (BOR final)]]-Table1[[#This Row],[2021 AV (BOR final)]]</f>
        <v>0</v>
      </c>
      <c r="AB1094" s="8">
        <f>Table1[[#This Row],[2023 AV (BOR final)]]-Table1[[#This Row],[2022 AV (BOR final)]]</f>
        <v>-12820</v>
      </c>
      <c r="AC1094" s="8">
        <f>Table1[[#This Row],[2022 Tax Bill]]-Table1[[#This Row],[2021 Tax Bill]]</f>
        <v>359.56000000000131</v>
      </c>
      <c r="AD1094" s="3">
        <f>COUNTIF(D:D,Table1[[#This Row],[Project Name]])</f>
        <v>1</v>
      </c>
      <c r="AE1094" s="2">
        <f>IF(Table1[[#This Row],[Year Accepted]]=2022,Table1[[#This Row],[2021 AV (BOR final)]],Table1[[#This Row],[2022 AV (BOR final)]])</f>
        <v>70861</v>
      </c>
      <c r="AF1094" s="2">
        <f>IF(Table1[[#This Row],[Year Accepted]]=2022,Table1[[#This Row],[2022 AV (BOR final)]],Table1[[#This Row],[2023 AV (BOR final)]])</f>
        <v>58041</v>
      </c>
      <c r="AG1094" s="2">
        <f>IF(Table1[[#This Row],[Year Accepted]]=2022,Table1[[#This Row],[2021 Tax Bill]],Table1[[#This Row],[2022 Tax Bill]])</f>
        <v>30947.95</v>
      </c>
      <c r="AH1094" s="2">
        <f>IF(Table1[[#This Row],[Year Accepted]]=2022,Table1[[#This Row],[2022 Tax Bill]],Table1[[#This Row],[2023 Tax Bill]])</f>
        <v>19635.740000000002</v>
      </c>
    </row>
    <row r="1095" spans="1:34" x14ac:dyDescent="0.25">
      <c r="A1095" s="3" t="s">
        <v>25</v>
      </c>
      <c r="B1095" s="3" t="s">
        <v>26</v>
      </c>
      <c r="C1095" s="3" t="s">
        <v>777</v>
      </c>
      <c r="D1095" s="3" t="s">
        <v>778</v>
      </c>
      <c r="E1095" s="3" t="s">
        <v>779</v>
      </c>
      <c r="F1095" s="3" t="s">
        <v>780</v>
      </c>
      <c r="G1095" s="3">
        <v>2023</v>
      </c>
      <c r="H1095" s="3">
        <v>2022</v>
      </c>
      <c r="I1095" s="4">
        <v>51000</v>
      </c>
      <c r="J1095" s="3" t="s">
        <v>61</v>
      </c>
      <c r="K1095" s="4">
        <v>22015.119999999999</v>
      </c>
      <c r="L1095" s="4">
        <v>49214</v>
      </c>
      <c r="M1095" s="3" t="s">
        <v>61</v>
      </c>
      <c r="N1095" s="4">
        <v>21493.84</v>
      </c>
      <c r="O1095" s="4">
        <v>35923</v>
      </c>
      <c r="P1095" s="3" t="s">
        <v>61</v>
      </c>
      <c r="Q1095" s="4">
        <v>12153.1</v>
      </c>
      <c r="R1095" s="3">
        <v>-87.752006664035406</v>
      </c>
      <c r="S1095" s="3">
        <v>41.852086397856702</v>
      </c>
      <c r="T1095" s="3" t="s">
        <v>781</v>
      </c>
      <c r="U1095" s="3" t="s">
        <v>782</v>
      </c>
      <c r="V1095" s="3"/>
      <c r="W1095" s="3"/>
      <c r="X1095" s="3" t="s">
        <v>111</v>
      </c>
      <c r="Y1095" s="3" t="s">
        <v>334</v>
      </c>
      <c r="Z1095" s="3" t="s">
        <v>89</v>
      </c>
      <c r="AA1095" s="8">
        <f>Table1[[#This Row],[2022 AV (BOR final)]]-Table1[[#This Row],[2021 AV (BOR final)]]</f>
        <v>-1786</v>
      </c>
      <c r="AB1095" s="8">
        <f>Table1[[#This Row],[2023 AV (BOR final)]]-Table1[[#This Row],[2022 AV (BOR final)]]</f>
        <v>-13291</v>
      </c>
      <c r="AC1095" s="8">
        <f>Table1[[#This Row],[2022 Tax Bill]]-Table1[[#This Row],[2021 Tax Bill]]</f>
        <v>-521.27999999999884</v>
      </c>
      <c r="AD1095" s="3">
        <f>COUNTIF(D:D,Table1[[#This Row],[Project Name]])</f>
        <v>1</v>
      </c>
      <c r="AE1095" s="2">
        <f>IF(Table1[[#This Row],[Year Accepted]]=2022,Table1[[#This Row],[2021 AV (BOR final)]],Table1[[#This Row],[2022 AV (BOR final)]])</f>
        <v>49214</v>
      </c>
      <c r="AF1095" s="2">
        <f>IF(Table1[[#This Row],[Year Accepted]]=2022,Table1[[#This Row],[2022 AV (BOR final)]],Table1[[#This Row],[2023 AV (BOR final)]])</f>
        <v>35923</v>
      </c>
      <c r="AG1095" s="2">
        <f>IF(Table1[[#This Row],[Year Accepted]]=2022,Table1[[#This Row],[2021 Tax Bill]],Table1[[#This Row],[2022 Tax Bill]])</f>
        <v>21493.84</v>
      </c>
      <c r="AH1095" s="2">
        <f>IF(Table1[[#This Row],[Year Accepted]]=2022,Table1[[#This Row],[2022 Tax Bill]],Table1[[#This Row],[2023 Tax Bill]])</f>
        <v>12153.1</v>
      </c>
    </row>
    <row r="1096" spans="1:34" x14ac:dyDescent="0.25">
      <c r="A1096" s="3" t="s">
        <v>25</v>
      </c>
      <c r="B1096" s="3" t="s">
        <v>71</v>
      </c>
      <c r="C1096" s="3" t="s">
        <v>777</v>
      </c>
      <c r="D1096" s="3" t="s">
        <v>883</v>
      </c>
      <c r="E1096" s="3" t="s">
        <v>884</v>
      </c>
      <c r="F1096" s="3" t="s">
        <v>885</v>
      </c>
      <c r="G1096" s="3">
        <v>2023</v>
      </c>
      <c r="H1096" s="3">
        <v>2022</v>
      </c>
      <c r="I1096" s="4">
        <v>51912</v>
      </c>
      <c r="J1096" s="3" t="s">
        <v>61</v>
      </c>
      <c r="K1096" s="4">
        <v>22408.73</v>
      </c>
      <c r="L1096" s="4">
        <v>51912</v>
      </c>
      <c r="M1096" s="3" t="s">
        <v>61</v>
      </c>
      <c r="N1096" s="4">
        <v>22672.15</v>
      </c>
      <c r="O1096" s="4">
        <v>56094</v>
      </c>
      <c r="P1096" s="3" t="s">
        <v>61</v>
      </c>
      <c r="Q1096" s="4">
        <v>18977.02</v>
      </c>
      <c r="R1096" s="3">
        <v>-87.751301247182596</v>
      </c>
      <c r="S1096" s="3">
        <v>41.852096476715801</v>
      </c>
      <c r="T1096" s="3" t="s">
        <v>886</v>
      </c>
      <c r="U1096" s="3" t="s">
        <v>782</v>
      </c>
      <c r="V1096" s="3"/>
      <c r="W1096" s="3"/>
      <c r="X1096" s="3" t="s">
        <v>111</v>
      </c>
      <c r="Y1096" s="3" t="s">
        <v>334</v>
      </c>
      <c r="Z1096" s="3" t="s">
        <v>89</v>
      </c>
      <c r="AA1096" s="8">
        <f>Table1[[#This Row],[2022 AV (BOR final)]]-Table1[[#This Row],[2021 AV (BOR final)]]</f>
        <v>0</v>
      </c>
      <c r="AB1096" s="8">
        <f>Table1[[#This Row],[2023 AV (BOR final)]]-Table1[[#This Row],[2022 AV (BOR final)]]</f>
        <v>4182</v>
      </c>
      <c r="AC1096" s="8">
        <f>Table1[[#This Row],[2022 Tax Bill]]-Table1[[#This Row],[2021 Tax Bill]]</f>
        <v>263.42000000000189</v>
      </c>
      <c r="AD1096" s="3">
        <f>COUNTIF(D:D,Table1[[#This Row],[Project Name]])</f>
        <v>1</v>
      </c>
      <c r="AE1096" s="2">
        <f>IF(Table1[[#This Row],[Year Accepted]]=2022,Table1[[#This Row],[2021 AV (BOR final)]],Table1[[#This Row],[2022 AV (BOR final)]])</f>
        <v>51912</v>
      </c>
      <c r="AF1096" s="2">
        <f>IF(Table1[[#This Row],[Year Accepted]]=2022,Table1[[#This Row],[2022 AV (BOR final)]],Table1[[#This Row],[2023 AV (BOR final)]])</f>
        <v>56094</v>
      </c>
      <c r="AG1096" s="2">
        <f>IF(Table1[[#This Row],[Year Accepted]]=2022,Table1[[#This Row],[2021 Tax Bill]],Table1[[#This Row],[2022 Tax Bill]])</f>
        <v>22672.15</v>
      </c>
      <c r="AH1096" s="2">
        <f>IF(Table1[[#This Row],[Year Accepted]]=2022,Table1[[#This Row],[2022 Tax Bill]],Table1[[#This Row],[2023 Tax Bill]])</f>
        <v>18977.02</v>
      </c>
    </row>
    <row r="1097" spans="1:34" x14ac:dyDescent="0.25">
      <c r="A1097" s="3" t="s">
        <v>25</v>
      </c>
      <c r="B1097" s="3" t="s">
        <v>26</v>
      </c>
      <c r="C1097" s="3" t="s">
        <v>777</v>
      </c>
      <c r="D1097" s="3" t="s">
        <v>1727</v>
      </c>
      <c r="E1097" s="3" t="s">
        <v>1728</v>
      </c>
      <c r="F1097" s="3" t="s">
        <v>1729</v>
      </c>
      <c r="G1097" s="3">
        <v>2023</v>
      </c>
      <c r="H1097" s="3">
        <v>2022</v>
      </c>
      <c r="I1097" s="4">
        <v>36157</v>
      </c>
      <c r="J1097" s="3" t="s">
        <v>52</v>
      </c>
      <c r="K1097" s="4">
        <v>15607.88</v>
      </c>
      <c r="L1097" s="4">
        <v>36157</v>
      </c>
      <c r="M1097" s="3" t="s">
        <v>52</v>
      </c>
      <c r="N1097" s="4">
        <v>15791.26</v>
      </c>
      <c r="O1097" s="4">
        <v>19145</v>
      </c>
      <c r="P1097" s="3" t="s">
        <v>52</v>
      </c>
      <c r="Q1097" s="4">
        <v>6476.9</v>
      </c>
      <c r="R1097" s="3">
        <v>-87.758583831277804</v>
      </c>
      <c r="S1097" s="3">
        <v>41.844418885892502</v>
      </c>
      <c r="T1097" s="3" t="s">
        <v>1730</v>
      </c>
      <c r="U1097" s="3" t="s">
        <v>782</v>
      </c>
      <c r="V1097" s="3"/>
      <c r="W1097" s="3"/>
      <c r="X1097" s="3" t="s">
        <v>111</v>
      </c>
      <c r="Y1097" s="3" t="s">
        <v>334</v>
      </c>
      <c r="Z1097" s="3" t="s">
        <v>89</v>
      </c>
      <c r="AA1097" s="8">
        <f>Table1[[#This Row],[2022 AV (BOR final)]]-Table1[[#This Row],[2021 AV (BOR final)]]</f>
        <v>0</v>
      </c>
      <c r="AB1097" s="8">
        <f>Table1[[#This Row],[2023 AV (BOR final)]]-Table1[[#This Row],[2022 AV (BOR final)]]</f>
        <v>-17012</v>
      </c>
      <c r="AC1097" s="8">
        <f>Table1[[#This Row],[2022 Tax Bill]]-Table1[[#This Row],[2021 Tax Bill]]</f>
        <v>183.38000000000102</v>
      </c>
      <c r="AD1097" s="3">
        <f>COUNTIF(D:D,Table1[[#This Row],[Project Name]])</f>
        <v>1</v>
      </c>
      <c r="AE1097" s="2">
        <f>IF(Table1[[#This Row],[Year Accepted]]=2022,Table1[[#This Row],[2021 AV (BOR final)]],Table1[[#This Row],[2022 AV (BOR final)]])</f>
        <v>36157</v>
      </c>
      <c r="AF1097" s="2">
        <f>IF(Table1[[#This Row],[Year Accepted]]=2022,Table1[[#This Row],[2022 AV (BOR final)]],Table1[[#This Row],[2023 AV (BOR final)]])</f>
        <v>19145</v>
      </c>
      <c r="AG1097" s="2">
        <f>IF(Table1[[#This Row],[Year Accepted]]=2022,Table1[[#This Row],[2021 Tax Bill]],Table1[[#This Row],[2022 Tax Bill]])</f>
        <v>15791.26</v>
      </c>
      <c r="AH1097" s="2">
        <f>IF(Table1[[#This Row],[Year Accepted]]=2022,Table1[[#This Row],[2022 Tax Bill]],Table1[[#This Row],[2023 Tax Bill]])</f>
        <v>6476.9</v>
      </c>
    </row>
    <row r="1098" spans="1:34" x14ac:dyDescent="0.25">
      <c r="A1098" s="3" t="s">
        <v>25</v>
      </c>
      <c r="B1098" s="3" t="s">
        <v>26</v>
      </c>
      <c r="C1098" s="3" t="s">
        <v>777</v>
      </c>
      <c r="D1098" s="3" t="s">
        <v>1598</v>
      </c>
      <c r="E1098" s="3" t="s">
        <v>1599</v>
      </c>
      <c r="F1098" s="3" t="s">
        <v>1600</v>
      </c>
      <c r="G1098" s="3">
        <v>2023</v>
      </c>
      <c r="H1098" s="3">
        <v>2022</v>
      </c>
      <c r="I1098" s="4">
        <v>176843</v>
      </c>
      <c r="J1098" s="3" t="s">
        <v>52</v>
      </c>
      <c r="K1098" s="4">
        <v>76337.42</v>
      </c>
      <c r="L1098" s="4">
        <v>176843</v>
      </c>
      <c r="M1098" s="3" t="s">
        <v>52</v>
      </c>
      <c r="N1098" s="4">
        <v>77234.84</v>
      </c>
      <c r="O1098" s="4">
        <v>205092</v>
      </c>
      <c r="P1098" s="3" t="s">
        <v>52</v>
      </c>
      <c r="Q1098" s="4">
        <v>69384.31</v>
      </c>
      <c r="R1098" s="3">
        <v>-87.760425348476005</v>
      </c>
      <c r="S1098" s="3">
        <v>41.830105727085403</v>
      </c>
      <c r="T1098" s="3" t="s">
        <v>1601</v>
      </c>
      <c r="U1098" s="3" t="s">
        <v>782</v>
      </c>
      <c r="V1098" s="3"/>
      <c r="W1098" s="3"/>
      <c r="X1098" s="3" t="s">
        <v>111</v>
      </c>
      <c r="Y1098" s="3" t="s">
        <v>334</v>
      </c>
      <c r="Z1098" s="3" t="s">
        <v>89</v>
      </c>
      <c r="AA1098" s="8">
        <f>Table1[[#This Row],[2022 AV (BOR final)]]-Table1[[#This Row],[2021 AV (BOR final)]]</f>
        <v>0</v>
      </c>
      <c r="AB1098" s="8">
        <f>Table1[[#This Row],[2023 AV (BOR final)]]-Table1[[#This Row],[2022 AV (BOR final)]]</f>
        <v>28249</v>
      </c>
      <c r="AC1098" s="8">
        <f>Table1[[#This Row],[2022 Tax Bill]]-Table1[[#This Row],[2021 Tax Bill]]</f>
        <v>897.41999999999825</v>
      </c>
      <c r="AD1098" s="3">
        <f>COUNTIF(D:D,Table1[[#This Row],[Project Name]])</f>
        <v>1</v>
      </c>
      <c r="AE1098" s="2">
        <f>IF(Table1[[#This Row],[Year Accepted]]=2022,Table1[[#This Row],[2021 AV (BOR final)]],Table1[[#This Row],[2022 AV (BOR final)]])</f>
        <v>176843</v>
      </c>
      <c r="AF1098" s="2">
        <f>IF(Table1[[#This Row],[Year Accepted]]=2022,Table1[[#This Row],[2022 AV (BOR final)]],Table1[[#This Row],[2023 AV (BOR final)]])</f>
        <v>205092</v>
      </c>
      <c r="AG1098" s="2">
        <f>IF(Table1[[#This Row],[Year Accepted]]=2022,Table1[[#This Row],[2021 Tax Bill]],Table1[[#This Row],[2022 Tax Bill]])</f>
        <v>77234.84</v>
      </c>
      <c r="AH1098" s="2">
        <f>IF(Table1[[#This Row],[Year Accepted]]=2022,Table1[[#This Row],[2022 Tax Bill]],Table1[[#This Row],[2023 Tax Bill]])</f>
        <v>69384.31</v>
      </c>
    </row>
    <row r="1099" spans="1:34" x14ac:dyDescent="0.25">
      <c r="A1099" s="3" t="s">
        <v>25</v>
      </c>
      <c r="B1099" s="3" t="s">
        <v>26</v>
      </c>
      <c r="C1099" s="3" t="s">
        <v>27</v>
      </c>
      <c r="D1099" s="3" t="s">
        <v>406</v>
      </c>
      <c r="E1099" s="3" t="s">
        <v>407</v>
      </c>
      <c r="F1099" s="3" t="s">
        <v>408</v>
      </c>
      <c r="G1099" s="3">
        <v>2023</v>
      </c>
      <c r="H1099" s="3">
        <v>2022</v>
      </c>
      <c r="I1099" s="4">
        <v>200553</v>
      </c>
      <c r="J1099" s="3" t="s">
        <v>61</v>
      </c>
      <c r="K1099" s="4">
        <v>40449.769999999997</v>
      </c>
      <c r="L1099" s="4">
        <v>200553</v>
      </c>
      <c r="M1099" s="3" t="s">
        <v>61</v>
      </c>
      <c r="N1099" s="4">
        <v>41379.21</v>
      </c>
      <c r="O1099" s="4">
        <v>95823</v>
      </c>
      <c r="P1099" s="3" t="s">
        <v>61</v>
      </c>
      <c r="Q1099" s="4">
        <v>20284.2</v>
      </c>
      <c r="R1099" s="3">
        <v>-87.616135266121105</v>
      </c>
      <c r="S1099" s="3">
        <v>41.781865594693201</v>
      </c>
      <c r="T1099" s="3" t="s">
        <v>409</v>
      </c>
      <c r="U1099" s="3" t="s">
        <v>33</v>
      </c>
      <c r="V1099" s="3" t="s">
        <v>170</v>
      </c>
      <c r="W1099" s="3" t="s">
        <v>171</v>
      </c>
      <c r="X1099" s="3" t="s">
        <v>47</v>
      </c>
      <c r="Y1099" s="3" t="s">
        <v>37</v>
      </c>
      <c r="Z1099" s="3" t="s">
        <v>38</v>
      </c>
      <c r="AA1099" s="8">
        <f>Table1[[#This Row],[2022 AV (BOR final)]]-Table1[[#This Row],[2021 AV (BOR final)]]</f>
        <v>0</v>
      </c>
      <c r="AB1099" s="8">
        <f>Table1[[#This Row],[2023 AV (BOR final)]]-Table1[[#This Row],[2022 AV (BOR final)]]</f>
        <v>-104730</v>
      </c>
      <c r="AC1099" s="8">
        <f>Table1[[#This Row],[2022 Tax Bill]]-Table1[[#This Row],[2021 Tax Bill]]</f>
        <v>929.44000000000233</v>
      </c>
      <c r="AD1099" s="3">
        <f>COUNTIF(D:D,Table1[[#This Row],[Project Name]])</f>
        <v>1</v>
      </c>
      <c r="AE1099" s="2">
        <f>IF(Table1[[#This Row],[Year Accepted]]=2022,Table1[[#This Row],[2021 AV (BOR final)]],Table1[[#This Row],[2022 AV (BOR final)]])</f>
        <v>200553</v>
      </c>
      <c r="AF1099" s="2">
        <f>IF(Table1[[#This Row],[Year Accepted]]=2022,Table1[[#This Row],[2022 AV (BOR final)]],Table1[[#This Row],[2023 AV (BOR final)]])</f>
        <v>95823</v>
      </c>
      <c r="AG1099" s="2">
        <f>IF(Table1[[#This Row],[Year Accepted]]=2022,Table1[[#This Row],[2021 Tax Bill]],Table1[[#This Row],[2022 Tax Bill]])</f>
        <v>41379.21</v>
      </c>
      <c r="AH1099" s="2">
        <f>IF(Table1[[#This Row],[Year Accepted]]=2022,Table1[[#This Row],[2022 Tax Bill]],Table1[[#This Row],[2023 Tax Bill]])</f>
        <v>20284.2</v>
      </c>
    </row>
    <row r="1100" spans="1:34" x14ac:dyDescent="0.25">
      <c r="A1100" s="3" t="s">
        <v>25</v>
      </c>
      <c r="B1100" s="3" t="s">
        <v>26</v>
      </c>
      <c r="C1100" s="3" t="s">
        <v>27</v>
      </c>
      <c r="D1100" s="3" t="s">
        <v>428</v>
      </c>
      <c r="E1100" s="3" t="s">
        <v>1417</v>
      </c>
      <c r="F1100" s="3" t="s">
        <v>1418</v>
      </c>
      <c r="G1100" s="3">
        <v>2023</v>
      </c>
      <c r="H1100" s="3">
        <v>2022</v>
      </c>
      <c r="I1100" s="4">
        <v>282579</v>
      </c>
      <c r="J1100" s="3" t="s">
        <v>43</v>
      </c>
      <c r="K1100" s="4">
        <v>39325.68</v>
      </c>
      <c r="L1100" s="4">
        <v>282579</v>
      </c>
      <c r="M1100" s="3" t="s">
        <v>43</v>
      </c>
      <c r="N1100" s="4">
        <v>40229.230000000003</v>
      </c>
      <c r="O1100" s="4">
        <v>183676</v>
      </c>
      <c r="P1100" s="3" t="s">
        <v>43</v>
      </c>
      <c r="Q1100" s="4">
        <v>26828.07</v>
      </c>
      <c r="R1100" s="3">
        <v>-87.599997046409996</v>
      </c>
      <c r="S1100" s="3">
        <v>41.819597048336703</v>
      </c>
      <c r="T1100" s="3" t="s">
        <v>1419</v>
      </c>
      <c r="U1100" s="3" t="s">
        <v>33</v>
      </c>
      <c r="V1100" s="3" t="s">
        <v>309</v>
      </c>
      <c r="W1100" s="3" t="s">
        <v>432</v>
      </c>
      <c r="X1100" s="3" t="s">
        <v>36</v>
      </c>
      <c r="Y1100" s="3" t="s">
        <v>56</v>
      </c>
      <c r="Z1100" s="3" t="s">
        <v>57</v>
      </c>
      <c r="AA1100" s="8">
        <f>Table1[[#This Row],[2022 AV (BOR final)]]-Table1[[#This Row],[2021 AV (BOR final)]]</f>
        <v>0</v>
      </c>
      <c r="AB1100" s="8">
        <f>Table1[[#This Row],[2023 AV (BOR final)]]-Table1[[#This Row],[2022 AV (BOR final)]]</f>
        <v>-98903</v>
      </c>
      <c r="AC1100" s="8">
        <f>Table1[[#This Row],[2022 Tax Bill]]-Table1[[#This Row],[2021 Tax Bill]]</f>
        <v>903.55000000000291</v>
      </c>
      <c r="AD1100" s="3">
        <f>COUNTIF(D:D,Table1[[#This Row],[Project Name]])</f>
        <v>11</v>
      </c>
      <c r="AE1100" s="2">
        <f>IF(Table1[[#This Row],[Year Accepted]]=2022,Table1[[#This Row],[2021 AV (BOR final)]],Table1[[#This Row],[2022 AV (BOR final)]])</f>
        <v>282579</v>
      </c>
      <c r="AF1100" s="2">
        <f>IF(Table1[[#This Row],[Year Accepted]]=2022,Table1[[#This Row],[2022 AV (BOR final)]],Table1[[#This Row],[2023 AV (BOR final)]])</f>
        <v>183676</v>
      </c>
      <c r="AG1100" s="2">
        <f>IF(Table1[[#This Row],[Year Accepted]]=2022,Table1[[#This Row],[2021 Tax Bill]],Table1[[#This Row],[2022 Tax Bill]])</f>
        <v>40229.230000000003</v>
      </c>
      <c r="AH1100" s="2">
        <f>IF(Table1[[#This Row],[Year Accepted]]=2022,Table1[[#This Row],[2022 Tax Bill]],Table1[[#This Row],[2023 Tax Bill]])</f>
        <v>26828.07</v>
      </c>
    </row>
    <row r="1101" spans="1:34" x14ac:dyDescent="0.25">
      <c r="A1101" s="3" t="s">
        <v>25</v>
      </c>
      <c r="B1101" s="3" t="s">
        <v>26</v>
      </c>
      <c r="C1101" s="3" t="s">
        <v>27</v>
      </c>
      <c r="D1101" s="3" t="s">
        <v>428</v>
      </c>
      <c r="E1101" s="3" t="s">
        <v>3479</v>
      </c>
      <c r="F1101" s="3" t="s">
        <v>3480</v>
      </c>
      <c r="G1101" s="3">
        <v>2023</v>
      </c>
      <c r="H1101" s="3">
        <v>2022</v>
      </c>
      <c r="I1101" s="4">
        <v>44067</v>
      </c>
      <c r="J1101" s="3" t="s">
        <v>240</v>
      </c>
      <c r="K1101" s="4">
        <v>3021.89</v>
      </c>
      <c r="L1101" s="4">
        <v>35886</v>
      </c>
      <c r="M1101" s="3" t="s">
        <v>240</v>
      </c>
      <c r="N1101" s="4">
        <v>2517.42</v>
      </c>
      <c r="O1101" s="4">
        <v>23326</v>
      </c>
      <c r="P1101" s="3" t="s">
        <v>240</v>
      </c>
      <c r="Q1101" s="4">
        <v>1678.82</v>
      </c>
      <c r="R1101" s="3">
        <v>-87.601898381141496</v>
      </c>
      <c r="S1101" s="3">
        <v>41.822448751029398</v>
      </c>
      <c r="T1101" s="3" t="s">
        <v>3481</v>
      </c>
      <c r="U1101" s="3" t="s">
        <v>33</v>
      </c>
      <c r="V1101" s="3" t="s">
        <v>309</v>
      </c>
      <c r="W1101" s="3" t="s">
        <v>432</v>
      </c>
      <c r="X1101" s="3" t="s">
        <v>36</v>
      </c>
      <c r="Y1101" s="3" t="s">
        <v>56</v>
      </c>
      <c r="Z1101" s="3" t="s">
        <v>57</v>
      </c>
      <c r="AA1101" s="8">
        <f>Table1[[#This Row],[2022 AV (BOR final)]]-Table1[[#This Row],[2021 AV (BOR final)]]</f>
        <v>-8181</v>
      </c>
      <c r="AB1101" s="8">
        <f>Table1[[#This Row],[2023 AV (BOR final)]]-Table1[[#This Row],[2022 AV (BOR final)]]</f>
        <v>-12560</v>
      </c>
      <c r="AC1101" s="8">
        <f>Table1[[#This Row],[2022 Tax Bill]]-Table1[[#This Row],[2021 Tax Bill]]</f>
        <v>-504.4699999999998</v>
      </c>
      <c r="AD1101" s="3">
        <f>COUNTIF(D:D,Table1[[#This Row],[Project Name]])</f>
        <v>11</v>
      </c>
      <c r="AE1101" s="2">
        <f>IF(Table1[[#This Row],[Year Accepted]]=2022,Table1[[#This Row],[2021 AV (BOR final)]],Table1[[#This Row],[2022 AV (BOR final)]])</f>
        <v>35886</v>
      </c>
      <c r="AF1101" s="2">
        <f>IF(Table1[[#This Row],[Year Accepted]]=2022,Table1[[#This Row],[2022 AV (BOR final)]],Table1[[#This Row],[2023 AV (BOR final)]])</f>
        <v>23326</v>
      </c>
      <c r="AG1101" s="2">
        <f>IF(Table1[[#This Row],[Year Accepted]]=2022,Table1[[#This Row],[2021 Tax Bill]],Table1[[#This Row],[2022 Tax Bill]])</f>
        <v>2517.42</v>
      </c>
      <c r="AH1101" s="2">
        <f>IF(Table1[[#This Row],[Year Accepted]]=2022,Table1[[#This Row],[2022 Tax Bill]],Table1[[#This Row],[2023 Tax Bill]])</f>
        <v>1678.82</v>
      </c>
    </row>
    <row r="1102" spans="1:34" x14ac:dyDescent="0.25">
      <c r="A1102" s="3" t="s">
        <v>25</v>
      </c>
      <c r="B1102" s="3" t="s">
        <v>26</v>
      </c>
      <c r="C1102" s="3" t="s">
        <v>27</v>
      </c>
      <c r="D1102" s="3" t="s">
        <v>428</v>
      </c>
      <c r="E1102" s="3" t="s">
        <v>999</v>
      </c>
      <c r="F1102" s="3" t="s">
        <v>1000</v>
      </c>
      <c r="G1102" s="3">
        <v>2023</v>
      </c>
      <c r="H1102" s="3">
        <v>2022</v>
      </c>
      <c r="I1102" s="4">
        <v>45262</v>
      </c>
      <c r="J1102" s="3" t="s">
        <v>240</v>
      </c>
      <c r="K1102" s="4">
        <v>4564.4399999999996</v>
      </c>
      <c r="L1102" s="4">
        <v>36470</v>
      </c>
      <c r="M1102" s="3" t="s">
        <v>240</v>
      </c>
      <c r="N1102" s="4">
        <v>3762.31</v>
      </c>
      <c r="O1102" s="4">
        <v>23705</v>
      </c>
      <c r="P1102" s="3" t="s">
        <v>240</v>
      </c>
      <c r="Q1102" s="4">
        <v>2508.9299999999998</v>
      </c>
      <c r="R1102" s="3">
        <v>-87.601471401965597</v>
      </c>
      <c r="S1102" s="3">
        <v>41.8217598798838</v>
      </c>
      <c r="T1102" s="3" t="s">
        <v>1001</v>
      </c>
      <c r="U1102" s="3" t="s">
        <v>33</v>
      </c>
      <c r="V1102" s="3" t="s">
        <v>309</v>
      </c>
      <c r="W1102" s="3" t="s">
        <v>432</v>
      </c>
      <c r="X1102" s="3" t="s">
        <v>36</v>
      </c>
      <c r="Y1102" s="3" t="s">
        <v>56</v>
      </c>
      <c r="Z1102" s="3" t="s">
        <v>57</v>
      </c>
      <c r="AA1102" s="8">
        <f>Table1[[#This Row],[2022 AV (BOR final)]]-Table1[[#This Row],[2021 AV (BOR final)]]</f>
        <v>-8792</v>
      </c>
      <c r="AB1102" s="8">
        <f>Table1[[#This Row],[2023 AV (BOR final)]]-Table1[[#This Row],[2022 AV (BOR final)]]</f>
        <v>-12765</v>
      </c>
      <c r="AC1102" s="8">
        <f>Table1[[#This Row],[2022 Tax Bill]]-Table1[[#This Row],[2021 Tax Bill]]</f>
        <v>-802.12999999999965</v>
      </c>
      <c r="AD1102" s="3">
        <f>COUNTIF(D:D,Table1[[#This Row],[Project Name]])</f>
        <v>11</v>
      </c>
      <c r="AE1102" s="2">
        <f>IF(Table1[[#This Row],[Year Accepted]]=2022,Table1[[#This Row],[2021 AV (BOR final)]],Table1[[#This Row],[2022 AV (BOR final)]])</f>
        <v>36470</v>
      </c>
      <c r="AF1102" s="2">
        <f>IF(Table1[[#This Row],[Year Accepted]]=2022,Table1[[#This Row],[2022 AV (BOR final)]],Table1[[#This Row],[2023 AV (BOR final)]])</f>
        <v>23705</v>
      </c>
      <c r="AG1102" s="2">
        <f>IF(Table1[[#This Row],[Year Accepted]]=2022,Table1[[#This Row],[2021 Tax Bill]],Table1[[#This Row],[2022 Tax Bill]])</f>
        <v>3762.31</v>
      </c>
      <c r="AH1102" s="2">
        <f>IF(Table1[[#This Row],[Year Accepted]]=2022,Table1[[#This Row],[2022 Tax Bill]],Table1[[#This Row],[2023 Tax Bill]])</f>
        <v>2508.9299999999998</v>
      </c>
    </row>
    <row r="1103" spans="1:34" x14ac:dyDescent="0.25">
      <c r="A1103" s="3" t="s">
        <v>25</v>
      </c>
      <c r="B1103" s="3" t="s">
        <v>26</v>
      </c>
      <c r="C1103" s="3" t="s">
        <v>27</v>
      </c>
      <c r="D1103" s="3" t="s">
        <v>428</v>
      </c>
      <c r="E1103" s="3" t="s">
        <v>3558</v>
      </c>
      <c r="F1103" s="3" t="s">
        <v>3559</v>
      </c>
      <c r="G1103" s="3">
        <v>2023</v>
      </c>
      <c r="H1103" s="3">
        <v>2022</v>
      </c>
      <c r="I1103" s="4">
        <v>46042</v>
      </c>
      <c r="J1103" s="3" t="s">
        <v>240</v>
      </c>
      <c r="K1103" s="4">
        <v>4643.1000000000004</v>
      </c>
      <c r="L1103" s="4">
        <v>37067</v>
      </c>
      <c r="M1103" s="3" t="s">
        <v>240</v>
      </c>
      <c r="N1103" s="4">
        <v>3823.92</v>
      </c>
      <c r="O1103" s="4">
        <v>24093</v>
      </c>
      <c r="P1103" s="3" t="s">
        <v>240</v>
      </c>
      <c r="Q1103" s="4">
        <v>2550.04</v>
      </c>
      <c r="R1103" s="3">
        <v>-87.601398006963294</v>
      </c>
      <c r="S1103" s="3">
        <v>41.8216402673754</v>
      </c>
      <c r="T1103" s="3" t="s">
        <v>3560</v>
      </c>
      <c r="U1103" s="3" t="s">
        <v>33</v>
      </c>
      <c r="V1103" s="3" t="s">
        <v>309</v>
      </c>
      <c r="W1103" s="3" t="s">
        <v>432</v>
      </c>
      <c r="X1103" s="3" t="s">
        <v>36</v>
      </c>
      <c r="Y1103" s="3" t="s">
        <v>56</v>
      </c>
      <c r="Z1103" s="3" t="s">
        <v>57</v>
      </c>
      <c r="AA1103" s="8">
        <f>Table1[[#This Row],[2022 AV (BOR final)]]-Table1[[#This Row],[2021 AV (BOR final)]]</f>
        <v>-8975</v>
      </c>
      <c r="AB1103" s="8">
        <f>Table1[[#This Row],[2023 AV (BOR final)]]-Table1[[#This Row],[2022 AV (BOR final)]]</f>
        <v>-12974</v>
      </c>
      <c r="AC1103" s="8">
        <f>Table1[[#This Row],[2022 Tax Bill]]-Table1[[#This Row],[2021 Tax Bill]]</f>
        <v>-819.18000000000029</v>
      </c>
      <c r="AD1103" s="3">
        <f>COUNTIF(D:D,Table1[[#This Row],[Project Name]])</f>
        <v>11</v>
      </c>
      <c r="AE1103" s="2">
        <f>IF(Table1[[#This Row],[Year Accepted]]=2022,Table1[[#This Row],[2021 AV (BOR final)]],Table1[[#This Row],[2022 AV (BOR final)]])</f>
        <v>37067</v>
      </c>
      <c r="AF1103" s="2">
        <f>IF(Table1[[#This Row],[Year Accepted]]=2022,Table1[[#This Row],[2022 AV (BOR final)]],Table1[[#This Row],[2023 AV (BOR final)]])</f>
        <v>24093</v>
      </c>
      <c r="AG1103" s="2">
        <f>IF(Table1[[#This Row],[Year Accepted]]=2022,Table1[[#This Row],[2021 Tax Bill]],Table1[[#This Row],[2022 Tax Bill]])</f>
        <v>3823.92</v>
      </c>
      <c r="AH1103" s="2">
        <f>IF(Table1[[#This Row],[Year Accepted]]=2022,Table1[[#This Row],[2022 Tax Bill]],Table1[[#This Row],[2023 Tax Bill]])</f>
        <v>2550.04</v>
      </c>
    </row>
    <row r="1104" spans="1:34" x14ac:dyDescent="0.25">
      <c r="A1104" s="3" t="s">
        <v>25</v>
      </c>
      <c r="B1104" s="3" t="s">
        <v>26</v>
      </c>
      <c r="C1104" s="3" t="s">
        <v>27</v>
      </c>
      <c r="D1104" s="3" t="s">
        <v>428</v>
      </c>
      <c r="E1104" s="3" t="s">
        <v>3350</v>
      </c>
      <c r="F1104" s="3" t="s">
        <v>3351</v>
      </c>
      <c r="G1104" s="3">
        <v>2023</v>
      </c>
      <c r="H1104" s="3">
        <v>2022</v>
      </c>
      <c r="I1104" s="4">
        <v>46950</v>
      </c>
      <c r="J1104" s="3" t="s">
        <v>240</v>
      </c>
      <c r="K1104" s="4">
        <v>6344.52</v>
      </c>
      <c r="L1104" s="4">
        <v>37038</v>
      </c>
      <c r="M1104" s="3" t="s">
        <v>240</v>
      </c>
      <c r="N1104" s="4">
        <v>5120.0600000000004</v>
      </c>
      <c r="O1104" s="4">
        <v>24075</v>
      </c>
      <c r="P1104" s="3" t="s">
        <v>240</v>
      </c>
      <c r="Q1104" s="4">
        <v>3414.51</v>
      </c>
      <c r="R1104" s="3">
        <v>-87.600872534285898</v>
      </c>
      <c r="S1104" s="3">
        <v>41.821818037526398</v>
      </c>
      <c r="T1104" s="3" t="s">
        <v>3352</v>
      </c>
      <c r="U1104" s="3" t="s">
        <v>33</v>
      </c>
      <c r="V1104" s="3" t="s">
        <v>309</v>
      </c>
      <c r="W1104" s="3" t="s">
        <v>432</v>
      </c>
      <c r="X1104" s="3" t="s">
        <v>36</v>
      </c>
      <c r="Y1104" s="3" t="s">
        <v>56</v>
      </c>
      <c r="Z1104" s="3" t="s">
        <v>57</v>
      </c>
      <c r="AA1104" s="8">
        <f>Table1[[#This Row],[2022 AV (BOR final)]]-Table1[[#This Row],[2021 AV (BOR final)]]</f>
        <v>-9912</v>
      </c>
      <c r="AB1104" s="8">
        <f>Table1[[#This Row],[2023 AV (BOR final)]]-Table1[[#This Row],[2022 AV (BOR final)]]</f>
        <v>-12963</v>
      </c>
      <c r="AC1104" s="8">
        <f>Table1[[#This Row],[2022 Tax Bill]]-Table1[[#This Row],[2021 Tax Bill]]</f>
        <v>-1224.46</v>
      </c>
      <c r="AD1104" s="3">
        <f>COUNTIF(D:D,Table1[[#This Row],[Project Name]])</f>
        <v>11</v>
      </c>
      <c r="AE1104" s="2">
        <f>IF(Table1[[#This Row],[Year Accepted]]=2022,Table1[[#This Row],[2021 AV (BOR final)]],Table1[[#This Row],[2022 AV (BOR final)]])</f>
        <v>37038</v>
      </c>
      <c r="AF1104" s="2">
        <f>IF(Table1[[#This Row],[Year Accepted]]=2022,Table1[[#This Row],[2022 AV (BOR final)]],Table1[[#This Row],[2023 AV (BOR final)]])</f>
        <v>24075</v>
      </c>
      <c r="AG1104" s="2">
        <f>IF(Table1[[#This Row],[Year Accepted]]=2022,Table1[[#This Row],[2021 Tax Bill]],Table1[[#This Row],[2022 Tax Bill]])</f>
        <v>5120.0600000000004</v>
      </c>
      <c r="AH1104" s="2">
        <f>IF(Table1[[#This Row],[Year Accepted]]=2022,Table1[[#This Row],[2022 Tax Bill]],Table1[[#This Row],[2023 Tax Bill]])</f>
        <v>3414.51</v>
      </c>
    </row>
    <row r="1105" spans="1:34" x14ac:dyDescent="0.25">
      <c r="A1105" s="3" t="s">
        <v>25</v>
      </c>
      <c r="B1105" s="3" t="s">
        <v>26</v>
      </c>
      <c r="C1105" s="3" t="s">
        <v>27</v>
      </c>
      <c r="D1105" s="3" t="s">
        <v>428</v>
      </c>
      <c r="E1105" s="3" t="s">
        <v>2207</v>
      </c>
      <c r="F1105" s="3" t="s">
        <v>2208</v>
      </c>
      <c r="G1105" s="3">
        <v>2023</v>
      </c>
      <c r="H1105" s="3">
        <v>2022</v>
      </c>
      <c r="I1105" s="4">
        <v>47062</v>
      </c>
      <c r="J1105" s="3" t="s">
        <v>240</v>
      </c>
      <c r="K1105" s="4">
        <v>4745.9799999999996</v>
      </c>
      <c r="L1105" s="4">
        <v>37036</v>
      </c>
      <c r="M1105" s="3" t="s">
        <v>240</v>
      </c>
      <c r="N1105" s="4">
        <v>3820.7</v>
      </c>
      <c r="O1105" s="4">
        <v>24073</v>
      </c>
      <c r="P1105" s="3" t="s">
        <v>240</v>
      </c>
      <c r="Q1105" s="4">
        <v>2547.89</v>
      </c>
      <c r="R1105" s="3">
        <v>-87.600949357452507</v>
      </c>
      <c r="S1105" s="3">
        <v>41.821932144905603</v>
      </c>
      <c r="T1105" s="3" t="s">
        <v>2209</v>
      </c>
      <c r="U1105" s="3" t="s">
        <v>33</v>
      </c>
      <c r="V1105" s="3" t="s">
        <v>309</v>
      </c>
      <c r="W1105" s="3" t="s">
        <v>432</v>
      </c>
      <c r="X1105" s="3" t="s">
        <v>36</v>
      </c>
      <c r="Y1105" s="3" t="s">
        <v>56</v>
      </c>
      <c r="Z1105" s="3" t="s">
        <v>57</v>
      </c>
      <c r="AA1105" s="8">
        <f>Table1[[#This Row],[2022 AV (BOR final)]]-Table1[[#This Row],[2021 AV (BOR final)]]</f>
        <v>-10026</v>
      </c>
      <c r="AB1105" s="8">
        <f>Table1[[#This Row],[2023 AV (BOR final)]]-Table1[[#This Row],[2022 AV (BOR final)]]</f>
        <v>-12963</v>
      </c>
      <c r="AC1105" s="8">
        <f>Table1[[#This Row],[2022 Tax Bill]]-Table1[[#This Row],[2021 Tax Bill]]</f>
        <v>-925.27999999999975</v>
      </c>
      <c r="AD1105" s="3">
        <f>COUNTIF(D:D,Table1[[#This Row],[Project Name]])</f>
        <v>11</v>
      </c>
      <c r="AE1105" s="2">
        <f>IF(Table1[[#This Row],[Year Accepted]]=2022,Table1[[#This Row],[2021 AV (BOR final)]],Table1[[#This Row],[2022 AV (BOR final)]])</f>
        <v>37036</v>
      </c>
      <c r="AF1105" s="2">
        <f>IF(Table1[[#This Row],[Year Accepted]]=2022,Table1[[#This Row],[2022 AV (BOR final)]],Table1[[#This Row],[2023 AV (BOR final)]])</f>
        <v>24073</v>
      </c>
      <c r="AG1105" s="2">
        <f>IF(Table1[[#This Row],[Year Accepted]]=2022,Table1[[#This Row],[2021 Tax Bill]],Table1[[#This Row],[2022 Tax Bill]])</f>
        <v>3820.7</v>
      </c>
      <c r="AH1105" s="2">
        <f>IF(Table1[[#This Row],[Year Accepted]]=2022,Table1[[#This Row],[2022 Tax Bill]],Table1[[#This Row],[2023 Tax Bill]])</f>
        <v>2547.89</v>
      </c>
    </row>
    <row r="1106" spans="1:34" x14ac:dyDescent="0.25">
      <c r="A1106" s="3" t="s">
        <v>25</v>
      </c>
      <c r="B1106" s="3" t="s">
        <v>26</v>
      </c>
      <c r="C1106" s="3" t="s">
        <v>27</v>
      </c>
      <c r="D1106" s="3" t="s">
        <v>428</v>
      </c>
      <c r="E1106" s="3" t="s">
        <v>1831</v>
      </c>
      <c r="F1106" s="3" t="s">
        <v>1832</v>
      </c>
      <c r="G1106" s="3">
        <v>2023</v>
      </c>
      <c r="H1106" s="3">
        <v>2022</v>
      </c>
      <c r="I1106" s="4">
        <v>44392</v>
      </c>
      <c r="J1106" s="3" t="s">
        <v>240</v>
      </c>
      <c r="K1106" s="4">
        <v>4476.72</v>
      </c>
      <c r="L1106" s="4">
        <v>35876</v>
      </c>
      <c r="M1106" s="3" t="s">
        <v>240</v>
      </c>
      <c r="N1106" s="4">
        <v>3701.06</v>
      </c>
      <c r="O1106" s="4">
        <v>23319</v>
      </c>
      <c r="P1106" s="3" t="s">
        <v>240</v>
      </c>
      <c r="Q1106" s="4">
        <v>2468.11</v>
      </c>
      <c r="R1106" s="3">
        <v>-87.601350465554106</v>
      </c>
      <c r="S1106" s="3">
        <v>41.822503281211603</v>
      </c>
      <c r="T1106" s="3" t="s">
        <v>1833</v>
      </c>
      <c r="U1106" s="3" t="s">
        <v>33</v>
      </c>
      <c r="V1106" s="3" t="s">
        <v>309</v>
      </c>
      <c r="W1106" s="3" t="s">
        <v>432</v>
      </c>
      <c r="X1106" s="3" t="s">
        <v>36</v>
      </c>
      <c r="Y1106" s="3" t="s">
        <v>56</v>
      </c>
      <c r="Z1106" s="3" t="s">
        <v>57</v>
      </c>
      <c r="AA1106" s="8">
        <f>Table1[[#This Row],[2022 AV (BOR final)]]-Table1[[#This Row],[2021 AV (BOR final)]]</f>
        <v>-8516</v>
      </c>
      <c r="AB1106" s="8">
        <f>Table1[[#This Row],[2023 AV (BOR final)]]-Table1[[#This Row],[2022 AV (BOR final)]]</f>
        <v>-12557</v>
      </c>
      <c r="AC1106" s="8">
        <f>Table1[[#This Row],[2022 Tax Bill]]-Table1[[#This Row],[2021 Tax Bill]]</f>
        <v>-775.66000000000031</v>
      </c>
      <c r="AD1106" s="3">
        <f>COUNTIF(D:D,Table1[[#This Row],[Project Name]])</f>
        <v>11</v>
      </c>
      <c r="AE1106" s="2">
        <f>IF(Table1[[#This Row],[Year Accepted]]=2022,Table1[[#This Row],[2021 AV (BOR final)]],Table1[[#This Row],[2022 AV (BOR final)]])</f>
        <v>35876</v>
      </c>
      <c r="AF1106" s="2">
        <f>IF(Table1[[#This Row],[Year Accepted]]=2022,Table1[[#This Row],[2022 AV (BOR final)]],Table1[[#This Row],[2023 AV (BOR final)]])</f>
        <v>23319</v>
      </c>
      <c r="AG1106" s="2">
        <f>IF(Table1[[#This Row],[Year Accepted]]=2022,Table1[[#This Row],[2021 Tax Bill]],Table1[[#This Row],[2022 Tax Bill]])</f>
        <v>3701.06</v>
      </c>
      <c r="AH1106" s="2">
        <f>IF(Table1[[#This Row],[Year Accepted]]=2022,Table1[[#This Row],[2022 Tax Bill]],Table1[[#This Row],[2023 Tax Bill]])</f>
        <v>2468.11</v>
      </c>
    </row>
    <row r="1107" spans="1:34" x14ac:dyDescent="0.25">
      <c r="A1107" s="3" t="s">
        <v>25</v>
      </c>
      <c r="B1107" s="3" t="s">
        <v>26</v>
      </c>
      <c r="C1107" s="3" t="s">
        <v>27</v>
      </c>
      <c r="D1107" s="3" t="s">
        <v>428</v>
      </c>
      <c r="E1107" s="3" t="s">
        <v>2227</v>
      </c>
      <c r="F1107" s="3" t="s">
        <v>2228</v>
      </c>
      <c r="G1107" s="3">
        <v>2023</v>
      </c>
      <c r="H1107" s="3">
        <v>2022</v>
      </c>
      <c r="I1107" s="4">
        <v>47321</v>
      </c>
      <c r="J1107" s="3" t="s">
        <v>240</v>
      </c>
      <c r="K1107" s="4">
        <v>4772.1000000000004</v>
      </c>
      <c r="L1107" s="4">
        <v>37649</v>
      </c>
      <c r="M1107" s="3" t="s">
        <v>240</v>
      </c>
      <c r="N1107" s="4">
        <v>3883.95</v>
      </c>
      <c r="O1107" s="4">
        <v>24471</v>
      </c>
      <c r="P1107" s="3" t="s">
        <v>240</v>
      </c>
      <c r="Q1107" s="4">
        <v>2590.0500000000002</v>
      </c>
      <c r="R1107" s="3">
        <v>-87.601213542089198</v>
      </c>
      <c r="S1107" s="3">
        <v>41.821353340772397</v>
      </c>
      <c r="T1107" s="3" t="s">
        <v>2229</v>
      </c>
      <c r="U1107" s="3" t="s">
        <v>33</v>
      </c>
      <c r="V1107" s="3" t="s">
        <v>309</v>
      </c>
      <c r="W1107" s="3" t="s">
        <v>432</v>
      </c>
      <c r="X1107" s="3" t="s">
        <v>36</v>
      </c>
      <c r="Y1107" s="3" t="s">
        <v>56</v>
      </c>
      <c r="Z1107" s="3" t="s">
        <v>57</v>
      </c>
      <c r="AA1107" s="8">
        <f>Table1[[#This Row],[2022 AV (BOR final)]]-Table1[[#This Row],[2021 AV (BOR final)]]</f>
        <v>-9672</v>
      </c>
      <c r="AB1107" s="8">
        <f>Table1[[#This Row],[2023 AV (BOR final)]]-Table1[[#This Row],[2022 AV (BOR final)]]</f>
        <v>-13178</v>
      </c>
      <c r="AC1107" s="8">
        <f>Table1[[#This Row],[2022 Tax Bill]]-Table1[[#This Row],[2021 Tax Bill]]</f>
        <v>-888.15000000000055</v>
      </c>
      <c r="AD1107" s="3">
        <f>COUNTIF(D:D,Table1[[#This Row],[Project Name]])</f>
        <v>11</v>
      </c>
      <c r="AE1107" s="2">
        <f>IF(Table1[[#This Row],[Year Accepted]]=2022,Table1[[#This Row],[2021 AV (BOR final)]],Table1[[#This Row],[2022 AV (BOR final)]])</f>
        <v>37649</v>
      </c>
      <c r="AF1107" s="2">
        <f>IF(Table1[[#This Row],[Year Accepted]]=2022,Table1[[#This Row],[2022 AV (BOR final)]],Table1[[#This Row],[2023 AV (BOR final)]])</f>
        <v>24471</v>
      </c>
      <c r="AG1107" s="2">
        <f>IF(Table1[[#This Row],[Year Accepted]]=2022,Table1[[#This Row],[2021 Tax Bill]],Table1[[#This Row],[2022 Tax Bill]])</f>
        <v>3883.95</v>
      </c>
      <c r="AH1107" s="2">
        <f>IF(Table1[[#This Row],[Year Accepted]]=2022,Table1[[#This Row],[2022 Tax Bill]],Table1[[#This Row],[2023 Tax Bill]])</f>
        <v>2590.0500000000002</v>
      </c>
    </row>
    <row r="1108" spans="1:34" x14ac:dyDescent="0.25">
      <c r="A1108" s="3" t="s">
        <v>25</v>
      </c>
      <c r="B1108" s="3" t="s">
        <v>26</v>
      </c>
      <c r="C1108" s="3" t="s">
        <v>27</v>
      </c>
      <c r="D1108" s="3" t="s">
        <v>428</v>
      </c>
      <c r="E1108" s="3" t="s">
        <v>429</v>
      </c>
      <c r="F1108" s="3" t="s">
        <v>430</v>
      </c>
      <c r="G1108" s="3">
        <v>2023</v>
      </c>
      <c r="H1108" s="3">
        <v>2022</v>
      </c>
      <c r="I1108" s="4">
        <v>44743</v>
      </c>
      <c r="J1108" s="3" t="s">
        <v>240</v>
      </c>
      <c r="K1108" s="4">
        <v>3068.26</v>
      </c>
      <c r="L1108" s="4">
        <v>35245</v>
      </c>
      <c r="M1108" s="3" t="s">
        <v>240</v>
      </c>
      <c r="N1108" s="4">
        <v>2472.46</v>
      </c>
      <c r="O1108" s="4">
        <v>22909</v>
      </c>
      <c r="P1108" s="3" t="s">
        <v>240</v>
      </c>
      <c r="Q1108" s="4">
        <v>1648.81</v>
      </c>
      <c r="R1108" s="3">
        <v>-87.601140114083194</v>
      </c>
      <c r="S1108" s="3">
        <v>41.821232977972898</v>
      </c>
      <c r="T1108" s="3" t="s">
        <v>431</v>
      </c>
      <c r="U1108" s="3" t="s">
        <v>33</v>
      </c>
      <c r="V1108" s="3" t="s">
        <v>309</v>
      </c>
      <c r="W1108" s="3" t="s">
        <v>432</v>
      </c>
      <c r="X1108" s="3" t="s">
        <v>36</v>
      </c>
      <c r="Y1108" s="3" t="s">
        <v>56</v>
      </c>
      <c r="Z1108" s="3" t="s">
        <v>57</v>
      </c>
      <c r="AA1108" s="8">
        <f>Table1[[#This Row],[2022 AV (BOR final)]]-Table1[[#This Row],[2021 AV (BOR final)]]</f>
        <v>-9498</v>
      </c>
      <c r="AB1108" s="8">
        <f>Table1[[#This Row],[2023 AV (BOR final)]]-Table1[[#This Row],[2022 AV (BOR final)]]</f>
        <v>-12336</v>
      </c>
      <c r="AC1108" s="8">
        <f>Table1[[#This Row],[2022 Tax Bill]]-Table1[[#This Row],[2021 Tax Bill]]</f>
        <v>-595.80000000000018</v>
      </c>
      <c r="AD1108" s="3">
        <f>COUNTIF(D:D,Table1[[#This Row],[Project Name]])</f>
        <v>11</v>
      </c>
      <c r="AE1108" s="2">
        <f>IF(Table1[[#This Row],[Year Accepted]]=2022,Table1[[#This Row],[2021 AV (BOR final)]],Table1[[#This Row],[2022 AV (BOR final)]])</f>
        <v>35245</v>
      </c>
      <c r="AF1108" s="2">
        <f>IF(Table1[[#This Row],[Year Accepted]]=2022,Table1[[#This Row],[2022 AV (BOR final)]],Table1[[#This Row],[2023 AV (BOR final)]])</f>
        <v>22909</v>
      </c>
      <c r="AG1108" s="2">
        <f>IF(Table1[[#This Row],[Year Accepted]]=2022,Table1[[#This Row],[2021 Tax Bill]],Table1[[#This Row],[2022 Tax Bill]])</f>
        <v>2472.46</v>
      </c>
      <c r="AH1108" s="2">
        <f>IF(Table1[[#This Row],[Year Accepted]]=2022,Table1[[#This Row],[2022 Tax Bill]],Table1[[#This Row],[2023 Tax Bill]])</f>
        <v>1648.81</v>
      </c>
    </row>
    <row r="1109" spans="1:34" x14ac:dyDescent="0.25">
      <c r="A1109" s="3" t="s">
        <v>25</v>
      </c>
      <c r="B1109" s="3" t="s">
        <v>26</v>
      </c>
      <c r="C1109" s="3" t="s">
        <v>27</v>
      </c>
      <c r="D1109" s="3" t="s">
        <v>428</v>
      </c>
      <c r="E1109" s="3" t="s">
        <v>2453</v>
      </c>
      <c r="F1109" s="3" t="s">
        <v>2454</v>
      </c>
      <c r="G1109" s="3">
        <v>2023</v>
      </c>
      <c r="H1109" s="3">
        <v>2022</v>
      </c>
      <c r="I1109" s="4">
        <v>47363</v>
      </c>
      <c r="J1109" s="3" t="s">
        <v>240</v>
      </c>
      <c r="K1109" s="4">
        <v>6400.32</v>
      </c>
      <c r="L1109" s="4">
        <v>37647</v>
      </c>
      <c r="M1109" s="3" t="s">
        <v>240</v>
      </c>
      <c r="N1109" s="4">
        <v>5204.2700000000004</v>
      </c>
      <c r="O1109" s="4">
        <v>24470</v>
      </c>
      <c r="P1109" s="3" t="s">
        <v>240</v>
      </c>
      <c r="Q1109" s="4">
        <v>3470.56</v>
      </c>
      <c r="R1109" s="3">
        <v>-87.600911939016498</v>
      </c>
      <c r="S1109" s="3">
        <v>41.820856717905002</v>
      </c>
      <c r="T1109" s="3" t="s">
        <v>2455</v>
      </c>
      <c r="U1109" s="3" t="s">
        <v>33</v>
      </c>
      <c r="V1109" s="3" t="s">
        <v>309</v>
      </c>
      <c r="W1109" s="3" t="s">
        <v>432</v>
      </c>
      <c r="X1109" s="3" t="s">
        <v>36</v>
      </c>
      <c r="Y1109" s="3" t="s">
        <v>56</v>
      </c>
      <c r="Z1109" s="3" t="s">
        <v>57</v>
      </c>
      <c r="AA1109" s="8">
        <f>Table1[[#This Row],[2022 AV (BOR final)]]-Table1[[#This Row],[2021 AV (BOR final)]]</f>
        <v>-9716</v>
      </c>
      <c r="AB1109" s="8">
        <f>Table1[[#This Row],[2023 AV (BOR final)]]-Table1[[#This Row],[2022 AV (BOR final)]]</f>
        <v>-13177</v>
      </c>
      <c r="AC1109" s="8">
        <f>Table1[[#This Row],[2022 Tax Bill]]-Table1[[#This Row],[2021 Tax Bill]]</f>
        <v>-1196.0499999999993</v>
      </c>
      <c r="AD1109" s="3">
        <f>COUNTIF(D:D,Table1[[#This Row],[Project Name]])</f>
        <v>11</v>
      </c>
      <c r="AE1109" s="2">
        <f>IF(Table1[[#This Row],[Year Accepted]]=2022,Table1[[#This Row],[2021 AV (BOR final)]],Table1[[#This Row],[2022 AV (BOR final)]])</f>
        <v>37647</v>
      </c>
      <c r="AF1109" s="2">
        <f>IF(Table1[[#This Row],[Year Accepted]]=2022,Table1[[#This Row],[2022 AV (BOR final)]],Table1[[#This Row],[2023 AV (BOR final)]])</f>
        <v>24470</v>
      </c>
      <c r="AG1109" s="2">
        <f>IF(Table1[[#This Row],[Year Accepted]]=2022,Table1[[#This Row],[2021 Tax Bill]],Table1[[#This Row],[2022 Tax Bill]])</f>
        <v>5204.2700000000004</v>
      </c>
      <c r="AH1109" s="2">
        <f>IF(Table1[[#This Row],[Year Accepted]]=2022,Table1[[#This Row],[2022 Tax Bill]],Table1[[#This Row],[2023 Tax Bill]])</f>
        <v>3470.56</v>
      </c>
    </row>
    <row r="1110" spans="1:34" x14ac:dyDescent="0.25">
      <c r="A1110" s="3" t="s">
        <v>25</v>
      </c>
      <c r="B1110" s="3" t="s">
        <v>26</v>
      </c>
      <c r="C1110" s="3" t="s">
        <v>27</v>
      </c>
      <c r="D1110" s="3" t="s">
        <v>428</v>
      </c>
      <c r="E1110" s="3" t="s">
        <v>2712</v>
      </c>
      <c r="F1110" s="3" t="s">
        <v>2713</v>
      </c>
      <c r="G1110" s="3">
        <v>2023</v>
      </c>
      <c r="H1110" s="3">
        <v>2022</v>
      </c>
      <c r="I1110" s="4">
        <v>48620</v>
      </c>
      <c r="J1110" s="3" t="s">
        <v>240</v>
      </c>
      <c r="K1110" s="4">
        <v>4903.08</v>
      </c>
      <c r="L1110" s="4">
        <v>38229</v>
      </c>
      <c r="M1110" s="3" t="s">
        <v>240</v>
      </c>
      <c r="N1110" s="4">
        <v>3943.78</v>
      </c>
      <c r="O1110" s="4">
        <v>24849</v>
      </c>
      <c r="P1110" s="3" t="s">
        <v>240</v>
      </c>
      <c r="Q1110" s="4">
        <v>2630.04</v>
      </c>
      <c r="R1110" s="3">
        <v>-87.600837946065198</v>
      </c>
      <c r="S1110" s="3">
        <v>41.820734581675602</v>
      </c>
      <c r="T1110" s="3" t="s">
        <v>2714</v>
      </c>
      <c r="U1110" s="3" t="s">
        <v>33</v>
      </c>
      <c r="V1110" s="3" t="s">
        <v>309</v>
      </c>
      <c r="W1110" s="3" t="s">
        <v>432</v>
      </c>
      <c r="X1110" s="3" t="s">
        <v>36</v>
      </c>
      <c r="Y1110" s="3" t="s">
        <v>56</v>
      </c>
      <c r="Z1110" s="3" t="s">
        <v>57</v>
      </c>
      <c r="AA1110" s="8">
        <f>Table1[[#This Row],[2022 AV (BOR final)]]-Table1[[#This Row],[2021 AV (BOR final)]]</f>
        <v>-10391</v>
      </c>
      <c r="AB1110" s="8">
        <f>Table1[[#This Row],[2023 AV (BOR final)]]-Table1[[#This Row],[2022 AV (BOR final)]]</f>
        <v>-13380</v>
      </c>
      <c r="AC1110" s="8">
        <f>Table1[[#This Row],[2022 Tax Bill]]-Table1[[#This Row],[2021 Tax Bill]]</f>
        <v>-959.29999999999973</v>
      </c>
      <c r="AD1110" s="3">
        <f>COUNTIF(D:D,Table1[[#This Row],[Project Name]])</f>
        <v>11</v>
      </c>
      <c r="AE1110" s="2">
        <f>IF(Table1[[#This Row],[Year Accepted]]=2022,Table1[[#This Row],[2021 AV (BOR final)]],Table1[[#This Row],[2022 AV (BOR final)]])</f>
        <v>38229</v>
      </c>
      <c r="AF1110" s="2">
        <f>IF(Table1[[#This Row],[Year Accepted]]=2022,Table1[[#This Row],[2022 AV (BOR final)]],Table1[[#This Row],[2023 AV (BOR final)]])</f>
        <v>24849</v>
      </c>
      <c r="AG1110" s="2">
        <f>IF(Table1[[#This Row],[Year Accepted]]=2022,Table1[[#This Row],[2021 Tax Bill]],Table1[[#This Row],[2022 Tax Bill]])</f>
        <v>3943.78</v>
      </c>
      <c r="AH1110" s="2">
        <f>IF(Table1[[#This Row],[Year Accepted]]=2022,Table1[[#This Row],[2022 Tax Bill]],Table1[[#This Row],[2023 Tax Bill]])</f>
        <v>2630.04</v>
      </c>
    </row>
    <row r="1111" spans="1:34" x14ac:dyDescent="0.25">
      <c r="A1111" s="3" t="s">
        <v>25</v>
      </c>
      <c r="B1111" s="3" t="s">
        <v>26</v>
      </c>
      <c r="C1111" s="3" t="s">
        <v>27</v>
      </c>
      <c r="D1111" s="3" t="s">
        <v>921</v>
      </c>
      <c r="E1111" s="3" t="s">
        <v>1122</v>
      </c>
      <c r="F1111" s="3" t="s">
        <v>1123</v>
      </c>
      <c r="G1111" s="3">
        <v>2023</v>
      </c>
      <c r="H1111" s="3">
        <v>2022</v>
      </c>
      <c r="I1111" s="4">
        <v>27500</v>
      </c>
      <c r="J1111" s="3" t="s">
        <v>52</v>
      </c>
      <c r="K1111" s="4">
        <v>5546.5</v>
      </c>
      <c r="L1111" s="4">
        <v>27500</v>
      </c>
      <c r="M1111" s="3" t="s">
        <v>52</v>
      </c>
      <c r="N1111" s="4">
        <v>5673.97</v>
      </c>
      <c r="O1111" s="4">
        <v>10337</v>
      </c>
      <c r="P1111" s="3" t="s">
        <v>52</v>
      </c>
      <c r="Q1111" s="4">
        <v>2188.14</v>
      </c>
      <c r="R1111" s="3">
        <v>-87.604980509662894</v>
      </c>
      <c r="S1111" s="3">
        <v>41.814751238020797</v>
      </c>
      <c r="T1111" s="3" t="s">
        <v>1124</v>
      </c>
      <c r="U1111" s="3" t="s">
        <v>33</v>
      </c>
      <c r="V1111" s="3" t="s">
        <v>309</v>
      </c>
      <c r="W1111" s="3" t="s">
        <v>310</v>
      </c>
      <c r="X1111" s="3" t="s">
        <v>36</v>
      </c>
      <c r="Y1111" s="3" t="s">
        <v>56</v>
      </c>
      <c r="Z1111" s="3" t="s">
        <v>57</v>
      </c>
      <c r="AA1111" s="8">
        <f>Table1[[#This Row],[2022 AV (BOR final)]]-Table1[[#This Row],[2021 AV (BOR final)]]</f>
        <v>0</v>
      </c>
      <c r="AB1111" s="8">
        <f>Table1[[#This Row],[2023 AV (BOR final)]]-Table1[[#This Row],[2022 AV (BOR final)]]</f>
        <v>-17163</v>
      </c>
      <c r="AC1111" s="8">
        <f>Table1[[#This Row],[2022 Tax Bill]]-Table1[[#This Row],[2021 Tax Bill]]</f>
        <v>127.47000000000025</v>
      </c>
      <c r="AD1111" s="3">
        <f>COUNTIF(D:D,Table1[[#This Row],[Project Name]])</f>
        <v>2</v>
      </c>
      <c r="AE1111" s="2">
        <f>IF(Table1[[#This Row],[Year Accepted]]=2022,Table1[[#This Row],[2021 AV (BOR final)]],Table1[[#This Row],[2022 AV (BOR final)]])</f>
        <v>27500</v>
      </c>
      <c r="AF1111" s="2">
        <f>IF(Table1[[#This Row],[Year Accepted]]=2022,Table1[[#This Row],[2022 AV (BOR final)]],Table1[[#This Row],[2023 AV (BOR final)]])</f>
        <v>10337</v>
      </c>
      <c r="AG1111" s="2">
        <f>IF(Table1[[#This Row],[Year Accepted]]=2022,Table1[[#This Row],[2021 Tax Bill]],Table1[[#This Row],[2022 Tax Bill]])</f>
        <v>5673.97</v>
      </c>
      <c r="AH1111" s="2">
        <f>IF(Table1[[#This Row],[Year Accepted]]=2022,Table1[[#This Row],[2022 Tax Bill]],Table1[[#This Row],[2023 Tax Bill]])</f>
        <v>2188.14</v>
      </c>
    </row>
    <row r="1112" spans="1:34" x14ac:dyDescent="0.25">
      <c r="A1112" s="3" t="s">
        <v>25</v>
      </c>
      <c r="B1112" s="3" t="s">
        <v>26</v>
      </c>
      <c r="C1112" s="3" t="s">
        <v>27</v>
      </c>
      <c r="D1112" s="3" t="s">
        <v>921</v>
      </c>
      <c r="E1112" s="3" t="s">
        <v>922</v>
      </c>
      <c r="F1112" s="3" t="s">
        <v>923</v>
      </c>
      <c r="G1112" s="3">
        <v>2023</v>
      </c>
      <c r="H1112" s="3">
        <v>2022</v>
      </c>
      <c r="I1112" s="4">
        <v>133239</v>
      </c>
      <c r="J1112" s="3" t="s">
        <v>52</v>
      </c>
      <c r="K1112" s="4">
        <v>26873.17</v>
      </c>
      <c r="L1112" s="4">
        <v>216039</v>
      </c>
      <c r="M1112" s="3" t="s">
        <v>52</v>
      </c>
      <c r="N1112" s="4">
        <v>44574.34</v>
      </c>
      <c r="O1112" s="4">
        <v>72587</v>
      </c>
      <c r="P1112" s="3" t="s">
        <v>52</v>
      </c>
      <c r="Q1112" s="4">
        <v>15365.49</v>
      </c>
      <c r="R1112" s="3">
        <v>-87.604982679081701</v>
      </c>
      <c r="S1112" s="3">
        <v>41.814854368334203</v>
      </c>
      <c r="T1112" s="3" t="s">
        <v>924</v>
      </c>
      <c r="U1112" s="3" t="s">
        <v>33</v>
      </c>
      <c r="V1112" s="3" t="s">
        <v>309</v>
      </c>
      <c r="W1112" s="3" t="s">
        <v>310</v>
      </c>
      <c r="X1112" s="3" t="s">
        <v>36</v>
      </c>
      <c r="Y1112" s="3" t="s">
        <v>56</v>
      </c>
      <c r="Z1112" s="3" t="s">
        <v>57</v>
      </c>
      <c r="AA1112" s="8">
        <f>Table1[[#This Row],[2022 AV (BOR final)]]-Table1[[#This Row],[2021 AV (BOR final)]]</f>
        <v>82800</v>
      </c>
      <c r="AB1112" s="8">
        <f>Table1[[#This Row],[2023 AV (BOR final)]]-Table1[[#This Row],[2022 AV (BOR final)]]</f>
        <v>-143452</v>
      </c>
      <c r="AC1112" s="8">
        <f>Table1[[#This Row],[2022 Tax Bill]]-Table1[[#This Row],[2021 Tax Bill]]</f>
        <v>17701.169999999998</v>
      </c>
      <c r="AD1112" s="3">
        <f>COUNTIF(D:D,Table1[[#This Row],[Project Name]])</f>
        <v>2</v>
      </c>
      <c r="AE1112" s="2">
        <f>IF(Table1[[#This Row],[Year Accepted]]=2022,Table1[[#This Row],[2021 AV (BOR final)]],Table1[[#This Row],[2022 AV (BOR final)]])</f>
        <v>216039</v>
      </c>
      <c r="AF1112" s="2">
        <f>IF(Table1[[#This Row],[Year Accepted]]=2022,Table1[[#This Row],[2022 AV (BOR final)]],Table1[[#This Row],[2023 AV (BOR final)]])</f>
        <v>72587</v>
      </c>
      <c r="AG1112" s="2">
        <f>IF(Table1[[#This Row],[Year Accepted]]=2022,Table1[[#This Row],[2021 Tax Bill]],Table1[[#This Row],[2022 Tax Bill]])</f>
        <v>44574.34</v>
      </c>
      <c r="AH1112" s="2">
        <f>IF(Table1[[#This Row],[Year Accepted]]=2022,Table1[[#This Row],[2022 Tax Bill]],Table1[[#This Row],[2023 Tax Bill]])</f>
        <v>15365.49</v>
      </c>
    </row>
    <row r="1113" spans="1:34" x14ac:dyDescent="0.25">
      <c r="A1113" s="3" t="s">
        <v>25</v>
      </c>
      <c r="B1113" s="3" t="s">
        <v>26</v>
      </c>
      <c r="C1113" s="3" t="s">
        <v>27</v>
      </c>
      <c r="D1113" s="3" t="s">
        <v>1916</v>
      </c>
      <c r="E1113" s="3" t="s">
        <v>1917</v>
      </c>
      <c r="F1113" s="3" t="s">
        <v>1918</v>
      </c>
      <c r="G1113" s="3">
        <v>2023</v>
      </c>
      <c r="H1113" s="3">
        <v>2022</v>
      </c>
      <c r="I1113" s="4">
        <v>258423</v>
      </c>
      <c r="J1113" s="3" t="s">
        <v>52</v>
      </c>
      <c r="K1113" s="4">
        <v>52121.7</v>
      </c>
      <c r="L1113" s="4">
        <v>258423</v>
      </c>
      <c r="M1113" s="3" t="s">
        <v>52</v>
      </c>
      <c r="N1113" s="4">
        <v>53319.23</v>
      </c>
      <c r="O1113" s="4">
        <v>167974</v>
      </c>
      <c r="P1113" s="3" t="s">
        <v>52</v>
      </c>
      <c r="Q1113" s="4">
        <v>35557.4</v>
      </c>
      <c r="R1113" s="3">
        <v>-87.615402759453602</v>
      </c>
      <c r="S1113" s="3">
        <v>41.822354982861199</v>
      </c>
      <c r="T1113" s="3" t="s">
        <v>1919</v>
      </c>
      <c r="U1113" s="3" t="s">
        <v>33</v>
      </c>
      <c r="V1113" s="3" t="s">
        <v>34</v>
      </c>
      <c r="W1113" s="3" t="s">
        <v>35</v>
      </c>
      <c r="X1113" s="3" t="s">
        <v>36</v>
      </c>
      <c r="Y1113" s="3" t="s">
        <v>37</v>
      </c>
      <c r="Z1113" s="3" t="s">
        <v>38</v>
      </c>
      <c r="AA1113" s="8">
        <f>Table1[[#This Row],[2022 AV (BOR final)]]-Table1[[#This Row],[2021 AV (BOR final)]]</f>
        <v>0</v>
      </c>
      <c r="AB1113" s="8">
        <f>Table1[[#This Row],[2023 AV (BOR final)]]-Table1[[#This Row],[2022 AV (BOR final)]]</f>
        <v>-90449</v>
      </c>
      <c r="AC1113" s="8">
        <f>Table1[[#This Row],[2022 Tax Bill]]-Table1[[#This Row],[2021 Tax Bill]]</f>
        <v>1197.5300000000061</v>
      </c>
      <c r="AD1113" s="3">
        <f>COUNTIF(D:D,Table1[[#This Row],[Project Name]])</f>
        <v>1</v>
      </c>
      <c r="AE1113" s="2">
        <f>IF(Table1[[#This Row],[Year Accepted]]=2022,Table1[[#This Row],[2021 AV (BOR final)]],Table1[[#This Row],[2022 AV (BOR final)]])</f>
        <v>258423</v>
      </c>
      <c r="AF1113" s="2">
        <f>IF(Table1[[#This Row],[Year Accepted]]=2022,Table1[[#This Row],[2022 AV (BOR final)]],Table1[[#This Row],[2023 AV (BOR final)]])</f>
        <v>167974</v>
      </c>
      <c r="AG1113" s="2">
        <f>IF(Table1[[#This Row],[Year Accepted]]=2022,Table1[[#This Row],[2021 Tax Bill]],Table1[[#This Row],[2022 Tax Bill]])</f>
        <v>53319.23</v>
      </c>
      <c r="AH1113" s="2">
        <f>IF(Table1[[#This Row],[Year Accepted]]=2022,Table1[[#This Row],[2022 Tax Bill]],Table1[[#This Row],[2023 Tax Bill]])</f>
        <v>35557.4</v>
      </c>
    </row>
    <row r="1114" spans="1:34" x14ac:dyDescent="0.25">
      <c r="A1114" s="3" t="s">
        <v>25</v>
      </c>
      <c r="B1114" s="3" t="s">
        <v>26</v>
      </c>
      <c r="C1114" s="3" t="s">
        <v>27</v>
      </c>
      <c r="D1114" s="3" t="s">
        <v>624</v>
      </c>
      <c r="E1114" s="3" t="s">
        <v>2134</v>
      </c>
      <c r="F1114" s="3" t="s">
        <v>2135</v>
      </c>
      <c r="G1114" s="3">
        <v>2023</v>
      </c>
      <c r="H1114" s="3">
        <v>2022</v>
      </c>
      <c r="I1114" s="4">
        <v>4791</v>
      </c>
      <c r="J1114" s="3" t="s">
        <v>269</v>
      </c>
      <c r="K1114" s="4">
        <v>966.31</v>
      </c>
      <c r="L1114" s="4">
        <v>4791</v>
      </c>
      <c r="M1114" s="3" t="s">
        <v>269</v>
      </c>
      <c r="N1114" s="4">
        <v>988.47</v>
      </c>
      <c r="O1114" s="4">
        <v>3003</v>
      </c>
      <c r="P1114" s="3" t="s">
        <v>269</v>
      </c>
      <c r="Q1114" s="4">
        <v>635.69000000000005</v>
      </c>
      <c r="R1114" s="3">
        <v>-87.623493196940004</v>
      </c>
      <c r="S1114" s="3">
        <v>41.815961422275798</v>
      </c>
      <c r="T1114" s="3" t="s">
        <v>2136</v>
      </c>
      <c r="U1114" s="3" t="s">
        <v>33</v>
      </c>
      <c r="V1114" s="3" t="s">
        <v>34</v>
      </c>
      <c r="W1114" s="3" t="s">
        <v>35</v>
      </c>
      <c r="X1114" s="3" t="s">
        <v>36</v>
      </c>
      <c r="Y1114" s="3" t="s">
        <v>37</v>
      </c>
      <c r="Z1114" s="3" t="s">
        <v>38</v>
      </c>
      <c r="AA1114" s="8">
        <f>Table1[[#This Row],[2022 AV (BOR final)]]-Table1[[#This Row],[2021 AV (BOR final)]]</f>
        <v>0</v>
      </c>
      <c r="AB1114" s="8">
        <f>Table1[[#This Row],[2023 AV (BOR final)]]-Table1[[#This Row],[2022 AV (BOR final)]]</f>
        <v>-1788</v>
      </c>
      <c r="AC1114" s="8">
        <f>Table1[[#This Row],[2022 Tax Bill]]-Table1[[#This Row],[2021 Tax Bill]]</f>
        <v>22.160000000000082</v>
      </c>
      <c r="AD1114" s="3">
        <f>COUNTIF(D:D,Table1[[#This Row],[Project Name]])</f>
        <v>2</v>
      </c>
      <c r="AE1114" s="2">
        <f>IF(Table1[[#This Row],[Year Accepted]]=2022,Table1[[#This Row],[2021 AV (BOR final)]],Table1[[#This Row],[2022 AV (BOR final)]])</f>
        <v>4791</v>
      </c>
      <c r="AF1114" s="2">
        <f>IF(Table1[[#This Row],[Year Accepted]]=2022,Table1[[#This Row],[2022 AV (BOR final)]],Table1[[#This Row],[2023 AV (BOR final)]])</f>
        <v>3003</v>
      </c>
      <c r="AG1114" s="2">
        <f>IF(Table1[[#This Row],[Year Accepted]]=2022,Table1[[#This Row],[2021 Tax Bill]],Table1[[#This Row],[2022 Tax Bill]])</f>
        <v>988.47</v>
      </c>
      <c r="AH1114" s="2">
        <f>IF(Table1[[#This Row],[Year Accepted]]=2022,Table1[[#This Row],[2022 Tax Bill]],Table1[[#This Row],[2023 Tax Bill]])</f>
        <v>635.69000000000005</v>
      </c>
    </row>
    <row r="1115" spans="1:34" x14ac:dyDescent="0.25">
      <c r="A1115" s="3" t="s">
        <v>25</v>
      </c>
      <c r="B1115" s="3" t="s">
        <v>26</v>
      </c>
      <c r="C1115" s="3" t="s">
        <v>27</v>
      </c>
      <c r="D1115" s="3" t="s">
        <v>624</v>
      </c>
      <c r="E1115" s="3" t="s">
        <v>625</v>
      </c>
      <c r="F1115" s="3" t="s">
        <v>626</v>
      </c>
      <c r="G1115" s="3">
        <v>2023</v>
      </c>
      <c r="H1115" s="3">
        <v>2022</v>
      </c>
      <c r="I1115" s="4">
        <v>98524</v>
      </c>
      <c r="J1115" s="3" t="s">
        <v>52</v>
      </c>
      <c r="K1115" s="4">
        <v>19871.439999999999</v>
      </c>
      <c r="L1115" s="4">
        <v>98524</v>
      </c>
      <c r="M1115" s="3" t="s">
        <v>52</v>
      </c>
      <c r="N1115" s="4">
        <v>20328.04</v>
      </c>
      <c r="O1115" s="4">
        <v>35510</v>
      </c>
      <c r="P1115" s="3" t="s">
        <v>52</v>
      </c>
      <c r="Q1115" s="4">
        <v>7516.91</v>
      </c>
      <c r="R1115" s="3">
        <v>-87.623489556038706</v>
      </c>
      <c r="S1115" s="3">
        <v>41.815824255209201</v>
      </c>
      <c r="T1115" s="3" t="s">
        <v>627</v>
      </c>
      <c r="U1115" s="3" t="s">
        <v>33</v>
      </c>
      <c r="V1115" s="3" t="s">
        <v>34</v>
      </c>
      <c r="W1115" s="3" t="s">
        <v>35</v>
      </c>
      <c r="X1115" s="3" t="s">
        <v>36</v>
      </c>
      <c r="Y1115" s="3" t="s">
        <v>37</v>
      </c>
      <c r="Z1115" s="3" t="s">
        <v>38</v>
      </c>
      <c r="AA1115" s="8">
        <f>Table1[[#This Row],[2022 AV (BOR final)]]-Table1[[#This Row],[2021 AV (BOR final)]]</f>
        <v>0</v>
      </c>
      <c r="AB1115" s="8">
        <f>Table1[[#This Row],[2023 AV (BOR final)]]-Table1[[#This Row],[2022 AV (BOR final)]]</f>
        <v>-63014</v>
      </c>
      <c r="AC1115" s="8">
        <f>Table1[[#This Row],[2022 Tax Bill]]-Table1[[#This Row],[2021 Tax Bill]]</f>
        <v>456.60000000000218</v>
      </c>
      <c r="AD1115" s="3">
        <f>COUNTIF(D:D,Table1[[#This Row],[Project Name]])</f>
        <v>2</v>
      </c>
      <c r="AE1115" s="2">
        <f>IF(Table1[[#This Row],[Year Accepted]]=2022,Table1[[#This Row],[2021 AV (BOR final)]],Table1[[#This Row],[2022 AV (BOR final)]])</f>
        <v>98524</v>
      </c>
      <c r="AF1115" s="2">
        <f>IF(Table1[[#This Row],[Year Accepted]]=2022,Table1[[#This Row],[2022 AV (BOR final)]],Table1[[#This Row],[2023 AV (BOR final)]])</f>
        <v>35510</v>
      </c>
      <c r="AG1115" s="2">
        <f>IF(Table1[[#This Row],[Year Accepted]]=2022,Table1[[#This Row],[2021 Tax Bill]],Table1[[#This Row],[2022 Tax Bill]])</f>
        <v>20328.04</v>
      </c>
      <c r="AH1115" s="2">
        <f>IF(Table1[[#This Row],[Year Accepted]]=2022,Table1[[#This Row],[2022 Tax Bill]],Table1[[#This Row],[2023 Tax Bill]])</f>
        <v>7516.91</v>
      </c>
    </row>
    <row r="1116" spans="1:34" x14ac:dyDescent="0.25">
      <c r="A1116" s="3" t="s">
        <v>25</v>
      </c>
      <c r="B1116" s="3" t="s">
        <v>26</v>
      </c>
      <c r="C1116" s="3" t="s">
        <v>27</v>
      </c>
      <c r="D1116" s="3" t="s">
        <v>2337</v>
      </c>
      <c r="E1116" s="3" t="s">
        <v>2338</v>
      </c>
      <c r="F1116" s="3" t="s">
        <v>2339</v>
      </c>
      <c r="G1116" s="3">
        <v>2023</v>
      </c>
      <c r="H1116" s="3">
        <v>2022</v>
      </c>
      <c r="I1116" s="4">
        <v>70355</v>
      </c>
      <c r="J1116" s="3" t="s">
        <v>52</v>
      </c>
      <c r="K1116" s="4">
        <v>14190</v>
      </c>
      <c r="L1116" s="4">
        <v>70355</v>
      </c>
      <c r="M1116" s="3" t="s">
        <v>52</v>
      </c>
      <c r="N1116" s="4">
        <v>14516.04</v>
      </c>
      <c r="O1116" s="4">
        <v>52766</v>
      </c>
      <c r="P1116" s="3" t="s">
        <v>52</v>
      </c>
      <c r="Q1116" s="4">
        <v>11169.71</v>
      </c>
      <c r="R1116" s="3">
        <v>-87.623485915293003</v>
      </c>
      <c r="S1116" s="3">
        <v>41.815687115581902</v>
      </c>
      <c r="T1116" s="3" t="s">
        <v>2340</v>
      </c>
      <c r="U1116" s="3" t="s">
        <v>33</v>
      </c>
      <c r="V1116" s="3" t="s">
        <v>34</v>
      </c>
      <c r="W1116" s="3" t="s">
        <v>35</v>
      </c>
      <c r="X1116" s="3" t="s">
        <v>36</v>
      </c>
      <c r="Y1116" s="3" t="s">
        <v>37</v>
      </c>
      <c r="Z1116" s="3" t="s">
        <v>38</v>
      </c>
      <c r="AA1116" s="8">
        <f>Table1[[#This Row],[2022 AV (BOR final)]]-Table1[[#This Row],[2021 AV (BOR final)]]</f>
        <v>0</v>
      </c>
      <c r="AB1116" s="8">
        <f>Table1[[#This Row],[2023 AV (BOR final)]]-Table1[[#This Row],[2022 AV (BOR final)]]</f>
        <v>-17589</v>
      </c>
      <c r="AC1116" s="8">
        <f>Table1[[#This Row],[2022 Tax Bill]]-Table1[[#This Row],[2021 Tax Bill]]</f>
        <v>326.04000000000087</v>
      </c>
      <c r="AD1116" s="3">
        <f>COUNTIF(D:D,Table1[[#This Row],[Project Name]])</f>
        <v>1</v>
      </c>
      <c r="AE1116" s="2">
        <f>IF(Table1[[#This Row],[Year Accepted]]=2022,Table1[[#This Row],[2021 AV (BOR final)]],Table1[[#This Row],[2022 AV (BOR final)]])</f>
        <v>70355</v>
      </c>
      <c r="AF1116" s="2">
        <f>IF(Table1[[#This Row],[Year Accepted]]=2022,Table1[[#This Row],[2022 AV (BOR final)]],Table1[[#This Row],[2023 AV (BOR final)]])</f>
        <v>52766</v>
      </c>
      <c r="AG1116" s="2">
        <f>IF(Table1[[#This Row],[Year Accepted]]=2022,Table1[[#This Row],[2021 Tax Bill]],Table1[[#This Row],[2022 Tax Bill]])</f>
        <v>14516.04</v>
      </c>
      <c r="AH1116" s="2">
        <f>IF(Table1[[#This Row],[Year Accepted]]=2022,Table1[[#This Row],[2022 Tax Bill]],Table1[[#This Row],[2023 Tax Bill]])</f>
        <v>11169.71</v>
      </c>
    </row>
    <row r="1117" spans="1:34" x14ac:dyDescent="0.25">
      <c r="A1117" s="3" t="s">
        <v>25</v>
      </c>
      <c r="B1117" s="3" t="s">
        <v>26</v>
      </c>
      <c r="C1117" s="3" t="s">
        <v>27</v>
      </c>
      <c r="D1117" s="3" t="s">
        <v>1516</v>
      </c>
      <c r="E1117" s="3" t="s">
        <v>1517</v>
      </c>
      <c r="F1117" s="3" t="s">
        <v>1518</v>
      </c>
      <c r="G1117" s="3">
        <v>2023</v>
      </c>
      <c r="H1117" s="3">
        <v>2022</v>
      </c>
      <c r="I1117" s="4">
        <v>0</v>
      </c>
      <c r="J1117" s="3" t="s">
        <v>295</v>
      </c>
      <c r="K1117" s="4">
        <v>0</v>
      </c>
      <c r="L1117" s="4">
        <v>21945</v>
      </c>
      <c r="M1117" s="3" t="s">
        <v>185</v>
      </c>
      <c r="N1117" s="4">
        <v>4527.84</v>
      </c>
      <c r="O1117" s="4">
        <v>127992</v>
      </c>
      <c r="P1117" s="3" t="s">
        <v>197</v>
      </c>
      <c r="Q1117" s="4">
        <v>27093.83</v>
      </c>
      <c r="R1117" s="3">
        <v>-87.618702062873297</v>
      </c>
      <c r="S1117" s="3">
        <v>41.816376633437301</v>
      </c>
      <c r="T1117" s="3" t="s">
        <v>1519</v>
      </c>
      <c r="U1117" s="3" t="s">
        <v>33</v>
      </c>
      <c r="V1117" s="3" t="s">
        <v>34</v>
      </c>
      <c r="W1117" s="3" t="s">
        <v>35</v>
      </c>
      <c r="X1117" s="3" t="s">
        <v>36</v>
      </c>
      <c r="Y1117" s="3" t="s">
        <v>37</v>
      </c>
      <c r="Z1117" s="3" t="s">
        <v>38</v>
      </c>
      <c r="AA1117" s="8">
        <f>Table1[[#This Row],[2022 AV (BOR final)]]-Table1[[#This Row],[2021 AV (BOR final)]]</f>
        <v>21945</v>
      </c>
      <c r="AB1117" s="8">
        <f>Table1[[#This Row],[2023 AV (BOR final)]]-Table1[[#This Row],[2022 AV (BOR final)]]</f>
        <v>106047</v>
      </c>
      <c r="AC1117" s="8">
        <f>Table1[[#This Row],[2022 Tax Bill]]-Table1[[#This Row],[2021 Tax Bill]]</f>
        <v>4527.84</v>
      </c>
      <c r="AD1117" s="3">
        <f>COUNTIF(D:D,Table1[[#This Row],[Project Name]])</f>
        <v>4</v>
      </c>
      <c r="AE1117" s="2">
        <f>IF(Table1[[#This Row],[Year Accepted]]=2022,Table1[[#This Row],[2021 AV (BOR final)]],Table1[[#This Row],[2022 AV (BOR final)]])</f>
        <v>21945</v>
      </c>
      <c r="AF1117" s="2">
        <f>IF(Table1[[#This Row],[Year Accepted]]=2022,Table1[[#This Row],[2022 AV (BOR final)]],Table1[[#This Row],[2023 AV (BOR final)]])</f>
        <v>127992</v>
      </c>
      <c r="AG1117" s="2">
        <f>IF(Table1[[#This Row],[Year Accepted]]=2022,Table1[[#This Row],[2021 Tax Bill]],Table1[[#This Row],[2022 Tax Bill]])</f>
        <v>4527.84</v>
      </c>
      <c r="AH1117" s="2">
        <f>IF(Table1[[#This Row],[Year Accepted]]=2022,Table1[[#This Row],[2022 Tax Bill]],Table1[[#This Row],[2023 Tax Bill]])</f>
        <v>27093.83</v>
      </c>
    </row>
    <row r="1118" spans="1:34" x14ac:dyDescent="0.25">
      <c r="A1118" s="3" t="s">
        <v>25</v>
      </c>
      <c r="B1118" s="3" t="s">
        <v>26</v>
      </c>
      <c r="C1118" s="3" t="s">
        <v>27</v>
      </c>
      <c r="D1118" s="3" t="s">
        <v>1516</v>
      </c>
      <c r="E1118" s="3" t="s">
        <v>2837</v>
      </c>
      <c r="F1118" s="3" t="s">
        <v>2838</v>
      </c>
      <c r="G1118" s="3">
        <v>2023</v>
      </c>
      <c r="H1118" s="3">
        <v>2022</v>
      </c>
      <c r="I1118" s="4">
        <v>0</v>
      </c>
      <c r="J1118" s="3" t="s">
        <v>295</v>
      </c>
      <c r="K1118" s="4">
        <v>0</v>
      </c>
      <c r="L1118" s="4">
        <v>5266</v>
      </c>
      <c r="M1118" s="3" t="s">
        <v>185</v>
      </c>
      <c r="N1118" s="4">
        <v>1086.5</v>
      </c>
      <c r="O1118" s="4">
        <v>24137</v>
      </c>
      <c r="P1118" s="3" t="s">
        <v>197</v>
      </c>
      <c r="Q1118" s="4">
        <v>5109.38</v>
      </c>
      <c r="R1118" s="3">
        <v>-87.618697515786806</v>
      </c>
      <c r="S1118" s="3">
        <v>41.816206569737702</v>
      </c>
      <c r="T1118" s="3" t="s">
        <v>2839</v>
      </c>
      <c r="U1118" s="3" t="s">
        <v>33</v>
      </c>
      <c r="V1118" s="3" t="s">
        <v>34</v>
      </c>
      <c r="W1118" s="3" t="s">
        <v>35</v>
      </c>
      <c r="X1118" s="3" t="s">
        <v>36</v>
      </c>
      <c r="Y1118" s="3" t="s">
        <v>37</v>
      </c>
      <c r="Z1118" s="3" t="s">
        <v>38</v>
      </c>
      <c r="AA1118" s="8">
        <f>Table1[[#This Row],[2022 AV (BOR final)]]-Table1[[#This Row],[2021 AV (BOR final)]]</f>
        <v>5266</v>
      </c>
      <c r="AB1118" s="8">
        <f>Table1[[#This Row],[2023 AV (BOR final)]]-Table1[[#This Row],[2022 AV (BOR final)]]</f>
        <v>18871</v>
      </c>
      <c r="AC1118" s="8">
        <f>Table1[[#This Row],[2022 Tax Bill]]-Table1[[#This Row],[2021 Tax Bill]]</f>
        <v>1086.5</v>
      </c>
      <c r="AD1118" s="3">
        <f>COUNTIF(D:D,Table1[[#This Row],[Project Name]])</f>
        <v>4</v>
      </c>
      <c r="AE1118" s="2">
        <f>IF(Table1[[#This Row],[Year Accepted]]=2022,Table1[[#This Row],[2021 AV (BOR final)]],Table1[[#This Row],[2022 AV (BOR final)]])</f>
        <v>5266</v>
      </c>
      <c r="AF1118" s="2">
        <f>IF(Table1[[#This Row],[Year Accepted]]=2022,Table1[[#This Row],[2022 AV (BOR final)]],Table1[[#This Row],[2023 AV (BOR final)]])</f>
        <v>24137</v>
      </c>
      <c r="AG1118" s="2">
        <f>IF(Table1[[#This Row],[Year Accepted]]=2022,Table1[[#This Row],[2021 Tax Bill]],Table1[[#This Row],[2022 Tax Bill]])</f>
        <v>1086.5</v>
      </c>
      <c r="AH1118" s="2">
        <f>IF(Table1[[#This Row],[Year Accepted]]=2022,Table1[[#This Row],[2022 Tax Bill]],Table1[[#This Row],[2023 Tax Bill]])</f>
        <v>5109.38</v>
      </c>
    </row>
    <row r="1119" spans="1:34" x14ac:dyDescent="0.25">
      <c r="A1119" s="3" t="s">
        <v>25</v>
      </c>
      <c r="B1119" s="3" t="s">
        <v>26</v>
      </c>
      <c r="C1119" s="3" t="s">
        <v>27</v>
      </c>
      <c r="D1119" s="3" t="s">
        <v>1516</v>
      </c>
      <c r="E1119" s="3" t="s">
        <v>5356</v>
      </c>
      <c r="F1119" s="3" t="s">
        <v>5357</v>
      </c>
      <c r="G1119" s="3">
        <v>2023</v>
      </c>
      <c r="H1119" s="3">
        <v>2022</v>
      </c>
      <c r="I1119" s="4">
        <v>0</v>
      </c>
      <c r="J1119" s="3" t="s">
        <v>295</v>
      </c>
      <c r="K1119" s="4">
        <v>0</v>
      </c>
      <c r="L1119" s="4">
        <v>5264</v>
      </c>
      <c r="M1119" s="3" t="s">
        <v>185</v>
      </c>
      <c r="N1119" s="4">
        <v>1086.07</v>
      </c>
      <c r="O1119" s="4">
        <v>19202</v>
      </c>
      <c r="P1119" s="3" t="s">
        <v>197</v>
      </c>
      <c r="Q1119" s="4">
        <v>4064.76</v>
      </c>
      <c r="R1119" s="3">
        <v>-87.618695789951104</v>
      </c>
      <c r="S1119" s="3">
        <v>41.816140750956201</v>
      </c>
      <c r="T1119" s="3" t="s">
        <v>5358</v>
      </c>
      <c r="U1119" s="3" t="s">
        <v>33</v>
      </c>
      <c r="V1119" s="3" t="s">
        <v>34</v>
      </c>
      <c r="W1119" s="3" t="s">
        <v>35</v>
      </c>
      <c r="X1119" s="3" t="s">
        <v>36</v>
      </c>
      <c r="Y1119" s="3" t="s">
        <v>37</v>
      </c>
      <c r="Z1119" s="3" t="s">
        <v>38</v>
      </c>
      <c r="AA1119" s="8">
        <f>Table1[[#This Row],[2022 AV (BOR final)]]-Table1[[#This Row],[2021 AV (BOR final)]]</f>
        <v>5264</v>
      </c>
      <c r="AB1119" s="8">
        <f>Table1[[#This Row],[2023 AV (BOR final)]]-Table1[[#This Row],[2022 AV (BOR final)]]</f>
        <v>13938</v>
      </c>
      <c r="AC1119" s="8">
        <f>Table1[[#This Row],[2022 Tax Bill]]-Table1[[#This Row],[2021 Tax Bill]]</f>
        <v>1086.07</v>
      </c>
      <c r="AD1119" s="3">
        <f>COUNTIF(D:D,Table1[[#This Row],[Project Name]])</f>
        <v>4</v>
      </c>
      <c r="AE1119" s="2">
        <f>IF(Table1[[#This Row],[Year Accepted]]=2022,Table1[[#This Row],[2021 AV (BOR final)]],Table1[[#This Row],[2022 AV (BOR final)]])</f>
        <v>5264</v>
      </c>
      <c r="AF1119" s="2">
        <f>IF(Table1[[#This Row],[Year Accepted]]=2022,Table1[[#This Row],[2022 AV (BOR final)]],Table1[[#This Row],[2023 AV (BOR final)]])</f>
        <v>19202</v>
      </c>
      <c r="AG1119" s="2">
        <f>IF(Table1[[#This Row],[Year Accepted]]=2022,Table1[[#This Row],[2021 Tax Bill]],Table1[[#This Row],[2022 Tax Bill]])</f>
        <v>1086.07</v>
      </c>
      <c r="AH1119" s="2">
        <f>IF(Table1[[#This Row],[Year Accepted]]=2022,Table1[[#This Row],[2022 Tax Bill]],Table1[[#This Row],[2023 Tax Bill]])</f>
        <v>4064.76</v>
      </c>
    </row>
    <row r="1120" spans="1:34" x14ac:dyDescent="0.25">
      <c r="A1120" s="3" t="s">
        <v>25</v>
      </c>
      <c r="B1120" s="3" t="s">
        <v>26</v>
      </c>
      <c r="C1120" s="3" t="s">
        <v>27</v>
      </c>
      <c r="D1120" s="3" t="s">
        <v>1516</v>
      </c>
      <c r="E1120" s="3" t="s">
        <v>1731</v>
      </c>
      <c r="F1120" s="3" t="s">
        <v>1732</v>
      </c>
      <c r="G1120" s="3">
        <v>2023</v>
      </c>
      <c r="H1120" s="3">
        <v>2022</v>
      </c>
      <c r="I1120" s="4">
        <v>0</v>
      </c>
      <c r="J1120" s="3" t="s">
        <v>295</v>
      </c>
      <c r="K1120" s="4">
        <v>0</v>
      </c>
      <c r="L1120" s="4">
        <v>10533</v>
      </c>
      <c r="M1120" s="3" t="s">
        <v>185</v>
      </c>
      <c r="N1120" s="4">
        <v>2173.1999999999998</v>
      </c>
      <c r="O1120" s="4">
        <v>2770</v>
      </c>
      <c r="P1120" s="3" t="s">
        <v>269</v>
      </c>
      <c r="Q1120" s="4">
        <v>586.35</v>
      </c>
      <c r="R1120" s="3">
        <v>-87.618693173721098</v>
      </c>
      <c r="S1120" s="3">
        <v>41.816042007067303</v>
      </c>
      <c r="T1120" s="3" t="s">
        <v>1733</v>
      </c>
      <c r="U1120" s="3" t="s">
        <v>33</v>
      </c>
      <c r="V1120" s="3" t="s">
        <v>34</v>
      </c>
      <c r="W1120" s="3" t="s">
        <v>35</v>
      </c>
      <c r="X1120" s="3" t="s">
        <v>36</v>
      </c>
      <c r="Y1120" s="3" t="s">
        <v>37</v>
      </c>
      <c r="Z1120" s="3" t="s">
        <v>38</v>
      </c>
      <c r="AA1120" s="8">
        <f>Table1[[#This Row],[2022 AV (BOR final)]]-Table1[[#This Row],[2021 AV (BOR final)]]</f>
        <v>10533</v>
      </c>
      <c r="AB1120" s="8">
        <f>Table1[[#This Row],[2023 AV (BOR final)]]-Table1[[#This Row],[2022 AV (BOR final)]]</f>
        <v>-7763</v>
      </c>
      <c r="AC1120" s="8">
        <f>Table1[[#This Row],[2022 Tax Bill]]-Table1[[#This Row],[2021 Tax Bill]]</f>
        <v>2173.1999999999998</v>
      </c>
      <c r="AD1120" s="3">
        <f>COUNTIF(D:D,Table1[[#This Row],[Project Name]])</f>
        <v>4</v>
      </c>
      <c r="AE1120" s="2">
        <f>IF(Table1[[#This Row],[Year Accepted]]=2022,Table1[[#This Row],[2021 AV (BOR final)]],Table1[[#This Row],[2022 AV (BOR final)]])</f>
        <v>10533</v>
      </c>
      <c r="AF1120" s="2">
        <f>IF(Table1[[#This Row],[Year Accepted]]=2022,Table1[[#This Row],[2022 AV (BOR final)]],Table1[[#This Row],[2023 AV (BOR final)]])</f>
        <v>2770</v>
      </c>
      <c r="AG1120" s="2">
        <f>IF(Table1[[#This Row],[Year Accepted]]=2022,Table1[[#This Row],[2021 Tax Bill]],Table1[[#This Row],[2022 Tax Bill]])</f>
        <v>2173.1999999999998</v>
      </c>
      <c r="AH1120" s="2">
        <f>IF(Table1[[#This Row],[Year Accepted]]=2022,Table1[[#This Row],[2022 Tax Bill]],Table1[[#This Row],[2023 Tax Bill]])</f>
        <v>586.35</v>
      </c>
    </row>
    <row r="1121" spans="1:34" x14ac:dyDescent="0.25">
      <c r="A1121" s="3" t="s">
        <v>25</v>
      </c>
      <c r="B1121" s="3" t="s">
        <v>71</v>
      </c>
      <c r="C1121" s="3" t="s">
        <v>27</v>
      </c>
      <c r="D1121" s="3" t="s">
        <v>1084</v>
      </c>
      <c r="E1121" s="3" t="s">
        <v>3872</v>
      </c>
      <c r="F1121" s="3" t="s">
        <v>3873</v>
      </c>
      <c r="G1121" s="3">
        <v>2023</v>
      </c>
      <c r="H1121" s="3">
        <v>2022</v>
      </c>
      <c r="I1121" s="4">
        <v>50937</v>
      </c>
      <c r="J1121" s="3" t="s">
        <v>52</v>
      </c>
      <c r="K1121" s="4">
        <v>10273.58</v>
      </c>
      <c r="L1121" s="4">
        <v>50937</v>
      </c>
      <c r="M1121" s="3" t="s">
        <v>52</v>
      </c>
      <c r="N1121" s="4">
        <v>10509.64</v>
      </c>
      <c r="O1121" s="4">
        <v>50937</v>
      </c>
      <c r="P1121" s="3" t="s">
        <v>52</v>
      </c>
      <c r="Q1121" s="4">
        <v>10782.53</v>
      </c>
      <c r="R1121" s="3">
        <v>-87.624901222798101</v>
      </c>
      <c r="S1121" s="3">
        <v>41.807864286206701</v>
      </c>
      <c r="T1121" s="3" t="s">
        <v>3874</v>
      </c>
      <c r="U1121" s="3" t="s">
        <v>33</v>
      </c>
      <c r="V1121" s="3" t="s">
        <v>34</v>
      </c>
      <c r="W1121" s="3" t="s">
        <v>35</v>
      </c>
      <c r="X1121" s="3" t="s">
        <v>36</v>
      </c>
      <c r="Y1121" s="3" t="s">
        <v>37</v>
      </c>
      <c r="Z1121" s="3" t="s">
        <v>38</v>
      </c>
      <c r="AA1121" s="8">
        <f>Table1[[#This Row],[2022 AV (BOR final)]]-Table1[[#This Row],[2021 AV (BOR final)]]</f>
        <v>0</v>
      </c>
      <c r="AB1121" s="8">
        <f>Table1[[#This Row],[2023 AV (BOR final)]]-Table1[[#This Row],[2022 AV (BOR final)]]</f>
        <v>0</v>
      </c>
      <c r="AC1121" s="8">
        <f>Table1[[#This Row],[2022 Tax Bill]]-Table1[[#This Row],[2021 Tax Bill]]</f>
        <v>236.05999999999949</v>
      </c>
      <c r="AD1121" s="3">
        <f>COUNTIF(D:D,Table1[[#This Row],[Project Name]])</f>
        <v>3</v>
      </c>
      <c r="AE1121" s="8">
        <f>IF(Table1[[#This Row],[Year Accepted]]=2022,Table1[[#This Row],[2021 AV (BOR final)]],Table1[[#This Row],[2022 AV (BOR final)]])</f>
        <v>50937</v>
      </c>
      <c r="AF1121" s="8">
        <f>IF(Table1[[#This Row],[Year Accepted]]=2022,Table1[[#This Row],[2022 AV (BOR final)]],Table1[[#This Row],[2023 AV (BOR final)]])</f>
        <v>50937</v>
      </c>
      <c r="AG1121" s="8">
        <f>IF(Table1[[#This Row],[Year Accepted]]=2022,Table1[[#This Row],[2021 Tax Bill]],Table1[[#This Row],[2022 Tax Bill]])</f>
        <v>10509.64</v>
      </c>
      <c r="AH1121" s="8">
        <f>IF(Table1[[#This Row],[Year Accepted]]=2022,Table1[[#This Row],[2022 Tax Bill]],Table1[[#This Row],[2023 Tax Bill]])</f>
        <v>10782.53</v>
      </c>
    </row>
    <row r="1122" spans="1:34" x14ac:dyDescent="0.25">
      <c r="A1122" s="3" t="s">
        <v>25</v>
      </c>
      <c r="B1122" s="3" t="s">
        <v>71</v>
      </c>
      <c r="C1122" s="3" t="s">
        <v>27</v>
      </c>
      <c r="D1122" s="3" t="s">
        <v>1084</v>
      </c>
      <c r="E1122" s="3" t="s">
        <v>3627</v>
      </c>
      <c r="F1122" s="3" t="s">
        <v>3628</v>
      </c>
      <c r="G1122" s="3">
        <v>2023</v>
      </c>
      <c r="H1122" s="3">
        <v>2022</v>
      </c>
      <c r="I1122" s="4">
        <v>47209</v>
      </c>
      <c r="J1122" s="3" t="s">
        <v>52</v>
      </c>
      <c r="K1122" s="4">
        <v>9521.6200000000008</v>
      </c>
      <c r="L1122" s="4">
        <v>47209</v>
      </c>
      <c r="M1122" s="3" t="s">
        <v>52</v>
      </c>
      <c r="N1122" s="4">
        <v>9740.42</v>
      </c>
      <c r="O1122" s="4">
        <v>47209</v>
      </c>
      <c r="P1122" s="3" t="s">
        <v>52</v>
      </c>
      <c r="Q1122" s="4">
        <v>9993.42</v>
      </c>
      <c r="R1122" s="3">
        <v>-87.624897672882994</v>
      </c>
      <c r="S1122" s="3">
        <v>41.807727105658699</v>
      </c>
      <c r="T1122" s="3" t="s">
        <v>3629</v>
      </c>
      <c r="U1122" s="3" t="s">
        <v>33</v>
      </c>
      <c r="V1122" s="3" t="s">
        <v>34</v>
      </c>
      <c r="W1122" s="3" t="s">
        <v>35</v>
      </c>
      <c r="X1122" s="3" t="s">
        <v>36</v>
      </c>
      <c r="Y1122" s="3" t="s">
        <v>37</v>
      </c>
      <c r="Z1122" s="3" t="s">
        <v>38</v>
      </c>
      <c r="AA1122" s="8">
        <f>Table1[[#This Row],[2022 AV (BOR final)]]-Table1[[#This Row],[2021 AV (BOR final)]]</f>
        <v>0</v>
      </c>
      <c r="AB1122" s="8">
        <f>Table1[[#This Row],[2023 AV (BOR final)]]-Table1[[#This Row],[2022 AV (BOR final)]]</f>
        <v>0</v>
      </c>
      <c r="AC1122" s="8">
        <f>Table1[[#This Row],[2022 Tax Bill]]-Table1[[#This Row],[2021 Tax Bill]]</f>
        <v>218.79999999999927</v>
      </c>
      <c r="AD1122" s="3">
        <f>COUNTIF(D:D,Table1[[#This Row],[Project Name]])</f>
        <v>3</v>
      </c>
      <c r="AE1122" s="8">
        <f>IF(Table1[[#This Row],[Year Accepted]]=2022,Table1[[#This Row],[2021 AV (BOR final)]],Table1[[#This Row],[2022 AV (BOR final)]])</f>
        <v>47209</v>
      </c>
      <c r="AF1122" s="8">
        <f>IF(Table1[[#This Row],[Year Accepted]]=2022,Table1[[#This Row],[2022 AV (BOR final)]],Table1[[#This Row],[2023 AV (BOR final)]])</f>
        <v>47209</v>
      </c>
      <c r="AG1122" s="8">
        <f>IF(Table1[[#This Row],[Year Accepted]]=2022,Table1[[#This Row],[2021 Tax Bill]],Table1[[#This Row],[2022 Tax Bill]])</f>
        <v>9740.42</v>
      </c>
      <c r="AH1122" s="8">
        <f>IF(Table1[[#This Row],[Year Accepted]]=2022,Table1[[#This Row],[2022 Tax Bill]],Table1[[#This Row],[2023 Tax Bill]])</f>
        <v>9993.42</v>
      </c>
    </row>
    <row r="1123" spans="1:34" x14ac:dyDescent="0.25">
      <c r="A1123" s="3" t="s">
        <v>25</v>
      </c>
      <c r="B1123" s="3" t="s">
        <v>71</v>
      </c>
      <c r="C1123" s="3" t="s">
        <v>27</v>
      </c>
      <c r="D1123" s="3" t="s">
        <v>1084</v>
      </c>
      <c r="E1123" s="3" t="s">
        <v>1085</v>
      </c>
      <c r="F1123" s="3" t="s">
        <v>1086</v>
      </c>
      <c r="G1123" s="3">
        <v>2023</v>
      </c>
      <c r="H1123" s="3">
        <v>2022</v>
      </c>
      <c r="I1123" s="4">
        <v>48038</v>
      </c>
      <c r="J1123" s="3" t="s">
        <v>52</v>
      </c>
      <c r="K1123" s="4">
        <v>9688.8700000000008</v>
      </c>
      <c r="L1123" s="4">
        <v>48038</v>
      </c>
      <c r="M1123" s="3" t="s">
        <v>52</v>
      </c>
      <c r="N1123" s="4">
        <v>9911.49</v>
      </c>
      <c r="O1123" s="4">
        <v>48038</v>
      </c>
      <c r="P1123" s="3" t="s">
        <v>52</v>
      </c>
      <c r="Q1123" s="4">
        <v>10168.870000000001</v>
      </c>
      <c r="R1123" s="3">
        <v>-87.624894275281605</v>
      </c>
      <c r="S1123" s="3">
        <v>41.807591858035998</v>
      </c>
      <c r="T1123" s="3" t="s">
        <v>1087</v>
      </c>
      <c r="U1123" s="3" t="s">
        <v>33</v>
      </c>
      <c r="V1123" s="3" t="s">
        <v>34</v>
      </c>
      <c r="W1123" s="3" t="s">
        <v>35</v>
      </c>
      <c r="X1123" s="3" t="s">
        <v>36</v>
      </c>
      <c r="Y1123" s="3" t="s">
        <v>37</v>
      </c>
      <c r="Z1123" s="3" t="s">
        <v>38</v>
      </c>
      <c r="AA1123" s="8">
        <f>Table1[[#This Row],[2022 AV (BOR final)]]-Table1[[#This Row],[2021 AV (BOR final)]]</f>
        <v>0</v>
      </c>
      <c r="AB1123" s="8">
        <f>Table1[[#This Row],[2023 AV (BOR final)]]-Table1[[#This Row],[2022 AV (BOR final)]]</f>
        <v>0</v>
      </c>
      <c r="AC1123" s="8">
        <f>Table1[[#This Row],[2022 Tax Bill]]-Table1[[#This Row],[2021 Tax Bill]]</f>
        <v>222.61999999999898</v>
      </c>
      <c r="AD1123" s="3">
        <f>COUNTIF(D:D,Table1[[#This Row],[Project Name]])</f>
        <v>3</v>
      </c>
      <c r="AE1123" s="8">
        <f>IF(Table1[[#This Row],[Year Accepted]]=2022,Table1[[#This Row],[2021 AV (BOR final)]],Table1[[#This Row],[2022 AV (BOR final)]])</f>
        <v>48038</v>
      </c>
      <c r="AF1123" s="8">
        <f>IF(Table1[[#This Row],[Year Accepted]]=2022,Table1[[#This Row],[2022 AV (BOR final)]],Table1[[#This Row],[2023 AV (BOR final)]])</f>
        <v>48038</v>
      </c>
      <c r="AG1123" s="8">
        <f>IF(Table1[[#This Row],[Year Accepted]]=2022,Table1[[#This Row],[2021 Tax Bill]],Table1[[#This Row],[2022 Tax Bill]])</f>
        <v>9911.49</v>
      </c>
      <c r="AH1123" s="8">
        <f>IF(Table1[[#This Row],[Year Accepted]]=2022,Table1[[#This Row],[2022 Tax Bill]],Table1[[#This Row],[2023 Tax Bill]])</f>
        <v>10168.870000000001</v>
      </c>
    </row>
    <row r="1124" spans="1:34" x14ac:dyDescent="0.25">
      <c r="A1124" s="3" t="s">
        <v>25</v>
      </c>
      <c r="B1124" s="3" t="s">
        <v>26</v>
      </c>
      <c r="C1124" s="3" t="s">
        <v>27</v>
      </c>
      <c r="D1124" s="3" t="s">
        <v>3232</v>
      </c>
      <c r="E1124" s="3" t="s">
        <v>3233</v>
      </c>
      <c r="F1124" s="3" t="s">
        <v>3234</v>
      </c>
      <c r="G1124" s="3">
        <v>2023</v>
      </c>
      <c r="H1124" s="3">
        <v>2022</v>
      </c>
      <c r="I1124" s="4">
        <v>45081</v>
      </c>
      <c r="J1124" s="3" t="s">
        <v>240</v>
      </c>
      <c r="K1124" s="4">
        <v>9092.4699999999993</v>
      </c>
      <c r="L1124" s="4">
        <v>45081</v>
      </c>
      <c r="M1124" s="3" t="s">
        <v>240</v>
      </c>
      <c r="N1124" s="4">
        <v>9301.34</v>
      </c>
      <c r="O1124" s="4">
        <v>29301</v>
      </c>
      <c r="P1124" s="3" t="s">
        <v>240</v>
      </c>
      <c r="Q1124" s="4">
        <v>6202.58</v>
      </c>
      <c r="R1124" s="3">
        <v>-87.621653538943605</v>
      </c>
      <c r="S1124" s="3">
        <v>41.8077763136329</v>
      </c>
      <c r="T1124" s="3" t="s">
        <v>3235</v>
      </c>
      <c r="U1124" s="3" t="s">
        <v>33</v>
      </c>
      <c r="V1124" s="3" t="s">
        <v>34</v>
      </c>
      <c r="W1124" s="3" t="s">
        <v>35</v>
      </c>
      <c r="X1124" s="3" t="s">
        <v>36</v>
      </c>
      <c r="Y1124" s="3" t="s">
        <v>37</v>
      </c>
      <c r="Z1124" s="3" t="s">
        <v>38</v>
      </c>
      <c r="AA1124" s="8">
        <f>Table1[[#This Row],[2022 AV (BOR final)]]-Table1[[#This Row],[2021 AV (BOR final)]]</f>
        <v>0</v>
      </c>
      <c r="AB1124" s="8">
        <f>Table1[[#This Row],[2023 AV (BOR final)]]-Table1[[#This Row],[2022 AV (BOR final)]]</f>
        <v>-15780</v>
      </c>
      <c r="AC1124" s="8">
        <f>Table1[[#This Row],[2022 Tax Bill]]-Table1[[#This Row],[2021 Tax Bill]]</f>
        <v>208.8700000000008</v>
      </c>
      <c r="AD1124" s="3">
        <f>COUNTIF(D:D,Table1[[#This Row],[Project Name]])</f>
        <v>1</v>
      </c>
      <c r="AE1124" s="2">
        <f>IF(Table1[[#This Row],[Year Accepted]]=2022,Table1[[#This Row],[2021 AV (BOR final)]],Table1[[#This Row],[2022 AV (BOR final)]])</f>
        <v>45081</v>
      </c>
      <c r="AF1124" s="2">
        <f>IF(Table1[[#This Row],[Year Accepted]]=2022,Table1[[#This Row],[2022 AV (BOR final)]],Table1[[#This Row],[2023 AV (BOR final)]])</f>
        <v>29301</v>
      </c>
      <c r="AG1124" s="2">
        <f>IF(Table1[[#This Row],[Year Accepted]]=2022,Table1[[#This Row],[2021 Tax Bill]],Table1[[#This Row],[2022 Tax Bill]])</f>
        <v>9301.34</v>
      </c>
      <c r="AH1124" s="2">
        <f>IF(Table1[[#This Row],[Year Accepted]]=2022,Table1[[#This Row],[2022 Tax Bill]],Table1[[#This Row],[2023 Tax Bill]])</f>
        <v>6202.58</v>
      </c>
    </row>
    <row r="1125" spans="1:34" x14ac:dyDescent="0.25">
      <c r="A1125" s="3" t="s">
        <v>25</v>
      </c>
      <c r="B1125" s="3" t="s">
        <v>71</v>
      </c>
      <c r="C1125" s="3" t="s">
        <v>27</v>
      </c>
      <c r="D1125" s="3" t="s">
        <v>853</v>
      </c>
      <c r="E1125" s="3" t="s">
        <v>3808</v>
      </c>
      <c r="F1125" s="3" t="s">
        <v>3809</v>
      </c>
      <c r="G1125" s="3">
        <v>2023</v>
      </c>
      <c r="H1125" s="3">
        <v>2022</v>
      </c>
      <c r="I1125" s="4">
        <v>92867</v>
      </c>
      <c r="J1125" s="3" t="s">
        <v>31</v>
      </c>
      <c r="K1125" s="4">
        <v>21426.99</v>
      </c>
      <c r="L1125" s="4">
        <v>92867</v>
      </c>
      <c r="M1125" s="3" t="s">
        <v>31</v>
      </c>
      <c r="N1125" s="4">
        <v>21973.71</v>
      </c>
      <c r="O1125" s="4">
        <v>60363</v>
      </c>
      <c r="P1125" s="3" t="s">
        <v>31</v>
      </c>
      <c r="Q1125" s="4">
        <v>14686.01</v>
      </c>
      <c r="R1125" s="3">
        <v>-87.606830574935898</v>
      </c>
      <c r="S1125" s="3">
        <v>41.806118775672097</v>
      </c>
      <c r="T1125" s="3" t="s">
        <v>3810</v>
      </c>
      <c r="U1125" s="3" t="s">
        <v>33</v>
      </c>
      <c r="V1125" s="3" t="s">
        <v>309</v>
      </c>
      <c r="W1125" s="3" t="s">
        <v>35</v>
      </c>
      <c r="X1125" s="3" t="s">
        <v>36</v>
      </c>
      <c r="Y1125" s="3" t="s">
        <v>56</v>
      </c>
      <c r="Z1125" s="3" t="s">
        <v>57</v>
      </c>
      <c r="AA1125" s="8">
        <f>Table1[[#This Row],[2022 AV (BOR final)]]-Table1[[#This Row],[2021 AV (BOR final)]]</f>
        <v>0</v>
      </c>
      <c r="AB1125" s="8">
        <f>Table1[[#This Row],[2023 AV (BOR final)]]-Table1[[#This Row],[2022 AV (BOR final)]]</f>
        <v>-32504</v>
      </c>
      <c r="AC1125" s="8">
        <f>Table1[[#This Row],[2022 Tax Bill]]-Table1[[#This Row],[2021 Tax Bill]]</f>
        <v>546.71999999999753</v>
      </c>
      <c r="AD1125" s="3">
        <f>COUNTIF(D:D,Table1[[#This Row],[Project Name]])</f>
        <v>4</v>
      </c>
      <c r="AE1125" s="2">
        <f>IF(Table1[[#This Row],[Year Accepted]]=2022,Table1[[#This Row],[2021 AV (BOR final)]],Table1[[#This Row],[2022 AV (BOR final)]])</f>
        <v>92867</v>
      </c>
      <c r="AF1125" s="2">
        <f>IF(Table1[[#This Row],[Year Accepted]]=2022,Table1[[#This Row],[2022 AV (BOR final)]],Table1[[#This Row],[2023 AV (BOR final)]])</f>
        <v>60363</v>
      </c>
      <c r="AG1125" s="2">
        <f>IF(Table1[[#This Row],[Year Accepted]]=2022,Table1[[#This Row],[2021 Tax Bill]],Table1[[#This Row],[2022 Tax Bill]])</f>
        <v>21973.71</v>
      </c>
      <c r="AH1125" s="2">
        <f>IF(Table1[[#This Row],[Year Accepted]]=2022,Table1[[#This Row],[2022 Tax Bill]],Table1[[#This Row],[2023 Tax Bill]])</f>
        <v>14686.01</v>
      </c>
    </row>
    <row r="1126" spans="1:34" x14ac:dyDescent="0.25">
      <c r="A1126" s="3" t="s">
        <v>25</v>
      </c>
      <c r="B1126" s="3" t="s">
        <v>26</v>
      </c>
      <c r="C1126" s="3" t="s">
        <v>27</v>
      </c>
      <c r="D1126" s="3" t="s">
        <v>1453</v>
      </c>
      <c r="E1126" s="3" t="s">
        <v>1454</v>
      </c>
      <c r="F1126" s="3" t="s">
        <v>1455</v>
      </c>
      <c r="G1126" s="3">
        <v>2023</v>
      </c>
      <c r="H1126" s="3">
        <v>2022</v>
      </c>
      <c r="I1126" s="4">
        <v>454231</v>
      </c>
      <c r="J1126" s="3" t="s">
        <v>203</v>
      </c>
      <c r="K1126" s="4">
        <v>91614.44</v>
      </c>
      <c r="L1126" s="4">
        <v>355688</v>
      </c>
      <c r="M1126" s="3" t="s">
        <v>203</v>
      </c>
      <c r="N1126" s="4">
        <v>73387.509999999995</v>
      </c>
      <c r="O1126" s="4">
        <v>231196</v>
      </c>
      <c r="P1126" s="3" t="s">
        <v>203</v>
      </c>
      <c r="Q1126" s="4">
        <v>48940.44</v>
      </c>
      <c r="R1126" s="3">
        <v>-87.615353091943405</v>
      </c>
      <c r="S1126" s="3">
        <v>41.802578402890298</v>
      </c>
      <c r="T1126" s="3" t="s">
        <v>1456</v>
      </c>
      <c r="U1126" s="3" t="s">
        <v>33</v>
      </c>
      <c r="V1126" s="3" t="s">
        <v>170</v>
      </c>
      <c r="W1126" s="3" t="s">
        <v>35</v>
      </c>
      <c r="X1126" s="3" t="s">
        <v>36</v>
      </c>
      <c r="Y1126" s="3" t="s">
        <v>56</v>
      </c>
      <c r="Z1126" s="3" t="s">
        <v>57</v>
      </c>
      <c r="AA1126" s="8">
        <f>Table1[[#This Row],[2022 AV (BOR final)]]-Table1[[#This Row],[2021 AV (BOR final)]]</f>
        <v>-98543</v>
      </c>
      <c r="AB1126" s="8">
        <f>Table1[[#This Row],[2023 AV (BOR final)]]-Table1[[#This Row],[2022 AV (BOR final)]]</f>
        <v>-124492</v>
      </c>
      <c r="AC1126" s="8">
        <f>Table1[[#This Row],[2022 Tax Bill]]-Table1[[#This Row],[2021 Tax Bill]]</f>
        <v>-18226.930000000008</v>
      </c>
      <c r="AD1126" s="3">
        <f>COUNTIF(D:D,Table1[[#This Row],[Project Name]])</f>
        <v>1</v>
      </c>
      <c r="AE1126" s="2">
        <f>IF(Table1[[#This Row],[Year Accepted]]=2022,Table1[[#This Row],[2021 AV (BOR final)]],Table1[[#This Row],[2022 AV (BOR final)]])</f>
        <v>355688</v>
      </c>
      <c r="AF1126" s="2">
        <f>IF(Table1[[#This Row],[Year Accepted]]=2022,Table1[[#This Row],[2022 AV (BOR final)]],Table1[[#This Row],[2023 AV (BOR final)]])</f>
        <v>231196</v>
      </c>
      <c r="AG1126" s="2">
        <f>IF(Table1[[#This Row],[Year Accepted]]=2022,Table1[[#This Row],[2021 Tax Bill]],Table1[[#This Row],[2022 Tax Bill]])</f>
        <v>73387.509999999995</v>
      </c>
      <c r="AH1126" s="2">
        <f>IF(Table1[[#This Row],[Year Accepted]]=2022,Table1[[#This Row],[2022 Tax Bill]],Table1[[#This Row],[2023 Tax Bill]])</f>
        <v>48940.44</v>
      </c>
    </row>
    <row r="1127" spans="1:34" x14ac:dyDescent="0.25">
      <c r="A1127" s="3" t="s">
        <v>25</v>
      </c>
      <c r="B1127" s="3" t="s">
        <v>26</v>
      </c>
      <c r="C1127" s="3" t="s">
        <v>27</v>
      </c>
      <c r="D1127" s="3" t="s">
        <v>4549</v>
      </c>
      <c r="E1127" s="3" t="s">
        <v>4550</v>
      </c>
      <c r="F1127" s="3" t="s">
        <v>4551</v>
      </c>
      <c r="G1127" s="3">
        <v>2023</v>
      </c>
      <c r="H1127" s="3">
        <v>2022</v>
      </c>
      <c r="I1127" s="4">
        <v>74760</v>
      </c>
      <c r="J1127" s="3" t="s">
        <v>52</v>
      </c>
      <c r="K1127" s="4">
        <v>15078.46</v>
      </c>
      <c r="L1127" s="4">
        <v>74760</v>
      </c>
      <c r="M1127" s="3" t="s">
        <v>52</v>
      </c>
      <c r="N1127" s="4">
        <v>15424.91</v>
      </c>
      <c r="O1127" s="4">
        <v>74760</v>
      </c>
      <c r="P1127" s="3" t="s">
        <v>52</v>
      </c>
      <c r="Q1127" s="4">
        <v>15825.52</v>
      </c>
      <c r="R1127" s="3">
        <v>-87.611671738176199</v>
      </c>
      <c r="S1127" s="3">
        <v>41.802919389794297</v>
      </c>
      <c r="T1127" s="3" t="s">
        <v>4552</v>
      </c>
      <c r="U1127" s="3" t="s">
        <v>33</v>
      </c>
      <c r="V1127" s="3" t="s">
        <v>170</v>
      </c>
      <c r="W1127" s="3" t="s">
        <v>35</v>
      </c>
      <c r="X1127" s="3" t="s">
        <v>36</v>
      </c>
      <c r="Y1127" s="3" t="s">
        <v>56</v>
      </c>
      <c r="Z1127" s="3" t="s">
        <v>57</v>
      </c>
      <c r="AA1127" s="8">
        <f>Table1[[#This Row],[2022 AV (BOR final)]]-Table1[[#This Row],[2021 AV (BOR final)]]</f>
        <v>0</v>
      </c>
      <c r="AB1127" s="8">
        <f>Table1[[#This Row],[2023 AV (BOR final)]]-Table1[[#This Row],[2022 AV (BOR final)]]</f>
        <v>0</v>
      </c>
      <c r="AC1127" s="8">
        <f>Table1[[#This Row],[2022 Tax Bill]]-Table1[[#This Row],[2021 Tax Bill]]</f>
        <v>346.45000000000073</v>
      </c>
      <c r="AD1127" s="3">
        <f>COUNTIF(D:D,Table1[[#This Row],[Project Name]])</f>
        <v>1</v>
      </c>
      <c r="AE1127" s="8">
        <f>IF(Table1[[#This Row],[Year Accepted]]=2022,Table1[[#This Row],[2021 AV (BOR final)]],Table1[[#This Row],[2022 AV (BOR final)]])</f>
        <v>74760</v>
      </c>
      <c r="AF1127" s="8">
        <f>IF(Table1[[#This Row],[Year Accepted]]=2022,Table1[[#This Row],[2022 AV (BOR final)]],Table1[[#This Row],[2023 AV (BOR final)]])</f>
        <v>74760</v>
      </c>
      <c r="AG1127" s="8">
        <f>IF(Table1[[#This Row],[Year Accepted]]=2022,Table1[[#This Row],[2021 Tax Bill]],Table1[[#This Row],[2022 Tax Bill]])</f>
        <v>15424.91</v>
      </c>
      <c r="AH1127" s="8">
        <f>IF(Table1[[#This Row],[Year Accepted]]=2022,Table1[[#This Row],[2022 Tax Bill]],Table1[[#This Row],[2023 Tax Bill]])</f>
        <v>15825.52</v>
      </c>
    </row>
    <row r="1128" spans="1:34" x14ac:dyDescent="0.25">
      <c r="A1128" s="3" t="s">
        <v>25</v>
      </c>
      <c r="B1128" s="3" t="s">
        <v>71</v>
      </c>
      <c r="C1128" s="3" t="s">
        <v>27</v>
      </c>
      <c r="D1128" s="3" t="s">
        <v>1377</v>
      </c>
      <c r="E1128" s="3" t="s">
        <v>1378</v>
      </c>
      <c r="F1128" s="3" t="s">
        <v>1379</v>
      </c>
      <c r="G1128" s="3">
        <v>2023</v>
      </c>
      <c r="H1128" s="3">
        <v>2022</v>
      </c>
      <c r="I1128" s="4">
        <v>2101</v>
      </c>
      <c r="J1128" s="3" t="s">
        <v>185</v>
      </c>
      <c r="K1128" s="4">
        <v>423.78</v>
      </c>
      <c r="L1128" s="4">
        <v>2101</v>
      </c>
      <c r="M1128" s="3" t="s">
        <v>185</v>
      </c>
      <c r="N1128" s="4">
        <v>433.51</v>
      </c>
      <c r="O1128" s="4">
        <v>2101</v>
      </c>
      <c r="P1128" s="3" t="s">
        <v>185</v>
      </c>
      <c r="Q1128" s="4">
        <v>444.73</v>
      </c>
      <c r="R1128" s="3">
        <v>-87.610385493831501</v>
      </c>
      <c r="S1128" s="3">
        <v>41.8028749888216</v>
      </c>
      <c r="T1128" s="3" t="s">
        <v>1380</v>
      </c>
      <c r="U1128" s="3" t="s">
        <v>33</v>
      </c>
      <c r="V1128" s="3" t="s">
        <v>170</v>
      </c>
      <c r="W1128" s="3" t="s">
        <v>35</v>
      </c>
      <c r="X1128" s="3" t="s">
        <v>36</v>
      </c>
      <c r="Y1128" s="3" t="s">
        <v>56</v>
      </c>
      <c r="Z1128" s="3" t="s">
        <v>57</v>
      </c>
      <c r="AA1128" s="8">
        <f>Table1[[#This Row],[2022 AV (BOR final)]]-Table1[[#This Row],[2021 AV (BOR final)]]</f>
        <v>0</v>
      </c>
      <c r="AB1128" s="8">
        <f>Table1[[#This Row],[2023 AV (BOR final)]]-Table1[[#This Row],[2022 AV (BOR final)]]</f>
        <v>0</v>
      </c>
      <c r="AC1128" s="8">
        <f>Table1[[#This Row],[2022 Tax Bill]]-Table1[[#This Row],[2021 Tax Bill]]</f>
        <v>9.7300000000000182</v>
      </c>
      <c r="AD1128" s="3">
        <f>COUNTIF(D:D,Table1[[#This Row],[Project Name]])</f>
        <v>2</v>
      </c>
      <c r="AE1128" s="8">
        <f>IF(Table1[[#This Row],[Year Accepted]]=2022,Table1[[#This Row],[2021 AV (BOR final)]],Table1[[#This Row],[2022 AV (BOR final)]])</f>
        <v>2101</v>
      </c>
      <c r="AF1128" s="8">
        <f>IF(Table1[[#This Row],[Year Accepted]]=2022,Table1[[#This Row],[2022 AV (BOR final)]],Table1[[#This Row],[2023 AV (BOR final)]])</f>
        <v>2101</v>
      </c>
      <c r="AG1128" s="8">
        <f>IF(Table1[[#This Row],[Year Accepted]]=2022,Table1[[#This Row],[2021 Tax Bill]],Table1[[#This Row],[2022 Tax Bill]])</f>
        <v>433.51</v>
      </c>
      <c r="AH1128" s="8">
        <f>IF(Table1[[#This Row],[Year Accepted]]=2022,Table1[[#This Row],[2022 Tax Bill]],Table1[[#This Row],[2023 Tax Bill]])</f>
        <v>444.73</v>
      </c>
    </row>
    <row r="1129" spans="1:34" x14ac:dyDescent="0.25">
      <c r="A1129" s="3" t="s">
        <v>25</v>
      </c>
      <c r="B1129" s="3" t="s">
        <v>71</v>
      </c>
      <c r="C1129" s="3" t="s">
        <v>27</v>
      </c>
      <c r="D1129" s="3" t="s">
        <v>1377</v>
      </c>
      <c r="E1129" s="3" t="s">
        <v>5164</v>
      </c>
      <c r="F1129" s="3" t="s">
        <v>5165</v>
      </c>
      <c r="G1129" s="3">
        <v>2023</v>
      </c>
      <c r="H1129" s="3">
        <v>2022</v>
      </c>
      <c r="I1129" s="4">
        <v>64914</v>
      </c>
      <c r="J1129" s="3" t="s">
        <v>52</v>
      </c>
      <c r="K1129" s="4">
        <v>13092.57</v>
      </c>
      <c r="L1129" s="4">
        <v>64914</v>
      </c>
      <c r="M1129" s="3" t="s">
        <v>52</v>
      </c>
      <c r="N1129" s="4">
        <v>13393.41</v>
      </c>
      <c r="O1129" s="4">
        <v>48685</v>
      </c>
      <c r="P1129" s="3" t="s">
        <v>52</v>
      </c>
      <c r="Q1129" s="4">
        <v>10305.86</v>
      </c>
      <c r="R1129" s="3">
        <v>-87.610273288920595</v>
      </c>
      <c r="S1129" s="3">
        <v>41.802878954260301</v>
      </c>
      <c r="T1129" s="3" t="s">
        <v>5166</v>
      </c>
      <c r="U1129" s="3" t="s">
        <v>33</v>
      </c>
      <c r="V1129" s="3" t="s">
        <v>170</v>
      </c>
      <c r="W1129" s="3" t="s">
        <v>35</v>
      </c>
      <c r="X1129" s="3" t="s">
        <v>36</v>
      </c>
      <c r="Y1129" s="3" t="s">
        <v>56</v>
      </c>
      <c r="Z1129" s="3" t="s">
        <v>57</v>
      </c>
      <c r="AA1129" s="8">
        <f>Table1[[#This Row],[2022 AV (BOR final)]]-Table1[[#This Row],[2021 AV (BOR final)]]</f>
        <v>0</v>
      </c>
      <c r="AB1129" s="8">
        <f>Table1[[#This Row],[2023 AV (BOR final)]]-Table1[[#This Row],[2022 AV (BOR final)]]</f>
        <v>-16229</v>
      </c>
      <c r="AC1129" s="8">
        <f>Table1[[#This Row],[2022 Tax Bill]]-Table1[[#This Row],[2021 Tax Bill]]</f>
        <v>300.84000000000015</v>
      </c>
      <c r="AD1129" s="3">
        <f>COUNTIF(D:D,Table1[[#This Row],[Project Name]])</f>
        <v>2</v>
      </c>
      <c r="AE1129" s="2">
        <f>IF(Table1[[#This Row],[Year Accepted]]=2022,Table1[[#This Row],[2021 AV (BOR final)]],Table1[[#This Row],[2022 AV (BOR final)]])</f>
        <v>64914</v>
      </c>
      <c r="AF1129" s="2">
        <f>IF(Table1[[#This Row],[Year Accepted]]=2022,Table1[[#This Row],[2022 AV (BOR final)]],Table1[[#This Row],[2023 AV (BOR final)]])</f>
        <v>48685</v>
      </c>
      <c r="AG1129" s="2">
        <f>IF(Table1[[#This Row],[Year Accepted]]=2022,Table1[[#This Row],[2021 Tax Bill]],Table1[[#This Row],[2022 Tax Bill]])</f>
        <v>13393.41</v>
      </c>
      <c r="AH1129" s="2">
        <f>IF(Table1[[#This Row],[Year Accepted]]=2022,Table1[[#This Row],[2022 Tax Bill]],Table1[[#This Row],[2023 Tax Bill]])</f>
        <v>10305.86</v>
      </c>
    </row>
    <row r="1130" spans="1:34" x14ac:dyDescent="0.25">
      <c r="A1130" s="3" t="s">
        <v>25</v>
      </c>
      <c r="B1130" s="3" t="s">
        <v>71</v>
      </c>
      <c r="C1130" s="3" t="s">
        <v>27</v>
      </c>
      <c r="D1130" s="3" t="s">
        <v>4110</v>
      </c>
      <c r="E1130" s="3" t="s">
        <v>4111</v>
      </c>
      <c r="F1130" s="3" t="s">
        <v>4112</v>
      </c>
      <c r="G1130" s="3">
        <v>2023</v>
      </c>
      <c r="H1130" s="3">
        <v>2022</v>
      </c>
      <c r="I1130" s="4">
        <v>140378</v>
      </c>
      <c r="J1130" s="3" t="s">
        <v>52</v>
      </c>
      <c r="K1130" s="4">
        <v>28313.03</v>
      </c>
      <c r="L1130" s="4">
        <v>140378</v>
      </c>
      <c r="M1130" s="3" t="s">
        <v>52</v>
      </c>
      <c r="N1130" s="4">
        <v>28963.55</v>
      </c>
      <c r="O1130" s="4">
        <v>52211</v>
      </c>
      <c r="P1130" s="3" t="s">
        <v>52</v>
      </c>
      <c r="Q1130" s="4">
        <v>11052.23</v>
      </c>
      <c r="R1130" s="3">
        <v>-87.611005028918896</v>
      </c>
      <c r="S1130" s="3">
        <v>41.802472496972001</v>
      </c>
      <c r="T1130" s="3" t="s">
        <v>4113</v>
      </c>
      <c r="U1130" s="3" t="s">
        <v>33</v>
      </c>
      <c r="V1130" s="3" t="s">
        <v>170</v>
      </c>
      <c r="W1130" s="3" t="s">
        <v>35</v>
      </c>
      <c r="X1130" s="3" t="s">
        <v>36</v>
      </c>
      <c r="Y1130" s="3" t="s">
        <v>56</v>
      </c>
      <c r="Z1130" s="3" t="s">
        <v>57</v>
      </c>
      <c r="AA1130" s="8">
        <f>Table1[[#This Row],[2022 AV (BOR final)]]-Table1[[#This Row],[2021 AV (BOR final)]]</f>
        <v>0</v>
      </c>
      <c r="AB1130" s="8">
        <f>Table1[[#This Row],[2023 AV (BOR final)]]-Table1[[#This Row],[2022 AV (BOR final)]]</f>
        <v>-88167</v>
      </c>
      <c r="AC1130" s="8">
        <f>Table1[[#This Row],[2022 Tax Bill]]-Table1[[#This Row],[2021 Tax Bill]]</f>
        <v>650.52000000000044</v>
      </c>
      <c r="AD1130" s="3">
        <f>COUNTIF(D:D,Table1[[#This Row],[Project Name]])</f>
        <v>1</v>
      </c>
      <c r="AE1130" s="2">
        <f>IF(Table1[[#This Row],[Year Accepted]]=2022,Table1[[#This Row],[2021 AV (BOR final)]],Table1[[#This Row],[2022 AV (BOR final)]])</f>
        <v>140378</v>
      </c>
      <c r="AF1130" s="2">
        <f>IF(Table1[[#This Row],[Year Accepted]]=2022,Table1[[#This Row],[2022 AV (BOR final)]],Table1[[#This Row],[2023 AV (BOR final)]])</f>
        <v>52211</v>
      </c>
      <c r="AG1130" s="2">
        <f>IF(Table1[[#This Row],[Year Accepted]]=2022,Table1[[#This Row],[2021 Tax Bill]],Table1[[#This Row],[2022 Tax Bill]])</f>
        <v>28963.55</v>
      </c>
      <c r="AH1130" s="2">
        <f>IF(Table1[[#This Row],[Year Accepted]]=2022,Table1[[#This Row],[2022 Tax Bill]],Table1[[#This Row],[2023 Tax Bill]])</f>
        <v>11052.23</v>
      </c>
    </row>
    <row r="1131" spans="1:34" x14ac:dyDescent="0.25">
      <c r="A1131" s="3" t="s">
        <v>25</v>
      </c>
      <c r="B1131" s="3" t="s">
        <v>26</v>
      </c>
      <c r="C1131" s="3" t="s">
        <v>27</v>
      </c>
      <c r="D1131" s="3" t="s">
        <v>3340</v>
      </c>
      <c r="E1131" s="3" t="s">
        <v>3341</v>
      </c>
      <c r="F1131" s="3" t="s">
        <v>3342</v>
      </c>
      <c r="G1131" s="3">
        <v>2023</v>
      </c>
      <c r="H1131" s="3">
        <v>2022</v>
      </c>
      <c r="I1131" s="4">
        <v>111812</v>
      </c>
      <c r="J1131" s="3" t="s">
        <v>197</v>
      </c>
      <c r="K1131" s="4">
        <v>22551.52</v>
      </c>
      <c r="L1131" s="4">
        <v>111812</v>
      </c>
      <c r="M1131" s="3" t="s">
        <v>197</v>
      </c>
      <c r="N1131" s="4">
        <v>23069.69</v>
      </c>
      <c r="O1131" s="4">
        <v>72677</v>
      </c>
      <c r="P1131" s="3" t="s">
        <v>197</v>
      </c>
      <c r="Q1131" s="4">
        <v>15384.58</v>
      </c>
      <c r="R1131" s="3">
        <v>-87.609812906653005</v>
      </c>
      <c r="S1131" s="3">
        <v>41.8024910601792</v>
      </c>
      <c r="T1131" s="3" t="s">
        <v>3343</v>
      </c>
      <c r="U1131" s="3" t="s">
        <v>33</v>
      </c>
      <c r="V1131" s="3" t="s">
        <v>170</v>
      </c>
      <c r="W1131" s="3" t="s">
        <v>35</v>
      </c>
      <c r="X1131" s="3" t="s">
        <v>36</v>
      </c>
      <c r="Y1131" s="3" t="s">
        <v>56</v>
      </c>
      <c r="Z1131" s="3" t="s">
        <v>57</v>
      </c>
      <c r="AA1131" s="8">
        <f>Table1[[#This Row],[2022 AV (BOR final)]]-Table1[[#This Row],[2021 AV (BOR final)]]</f>
        <v>0</v>
      </c>
      <c r="AB1131" s="8">
        <f>Table1[[#This Row],[2023 AV (BOR final)]]-Table1[[#This Row],[2022 AV (BOR final)]]</f>
        <v>-39135</v>
      </c>
      <c r="AC1131" s="8">
        <f>Table1[[#This Row],[2022 Tax Bill]]-Table1[[#This Row],[2021 Tax Bill]]</f>
        <v>518.16999999999825</v>
      </c>
      <c r="AD1131" s="3">
        <f>COUNTIF(D:D,Table1[[#This Row],[Project Name]])</f>
        <v>1</v>
      </c>
      <c r="AE1131" s="2">
        <f>IF(Table1[[#This Row],[Year Accepted]]=2022,Table1[[#This Row],[2021 AV (BOR final)]],Table1[[#This Row],[2022 AV (BOR final)]])</f>
        <v>111812</v>
      </c>
      <c r="AF1131" s="2">
        <f>IF(Table1[[#This Row],[Year Accepted]]=2022,Table1[[#This Row],[2022 AV (BOR final)]],Table1[[#This Row],[2023 AV (BOR final)]])</f>
        <v>72677</v>
      </c>
      <c r="AG1131" s="2">
        <f>IF(Table1[[#This Row],[Year Accepted]]=2022,Table1[[#This Row],[2021 Tax Bill]],Table1[[#This Row],[2022 Tax Bill]])</f>
        <v>23069.69</v>
      </c>
      <c r="AH1131" s="2">
        <f>IF(Table1[[#This Row],[Year Accepted]]=2022,Table1[[#This Row],[2022 Tax Bill]],Table1[[#This Row],[2023 Tax Bill]])</f>
        <v>15384.58</v>
      </c>
    </row>
    <row r="1132" spans="1:34" x14ac:dyDescent="0.25">
      <c r="A1132" s="3" t="s">
        <v>25</v>
      </c>
      <c r="B1132" s="3" t="s">
        <v>26</v>
      </c>
      <c r="C1132" s="3" t="s">
        <v>27</v>
      </c>
      <c r="D1132" s="3" t="s">
        <v>1752</v>
      </c>
      <c r="E1132" s="3" t="s">
        <v>1753</v>
      </c>
      <c r="F1132" s="3" t="s">
        <v>1754</v>
      </c>
      <c r="G1132" s="3">
        <v>2023</v>
      </c>
      <c r="H1132" s="3">
        <v>2022</v>
      </c>
      <c r="I1132" s="4">
        <v>261580</v>
      </c>
      <c r="J1132" s="3" t="s">
        <v>52</v>
      </c>
      <c r="K1132" s="4">
        <v>52601.32</v>
      </c>
      <c r="L1132" s="4">
        <v>261580</v>
      </c>
      <c r="M1132" s="3" t="s">
        <v>52</v>
      </c>
      <c r="N1132" s="4">
        <v>53802.34</v>
      </c>
      <c r="O1132" s="4">
        <v>170027</v>
      </c>
      <c r="P1132" s="3" t="s">
        <v>52</v>
      </c>
      <c r="Q1132" s="4">
        <v>36002.21</v>
      </c>
      <c r="R1132" s="3">
        <v>-87.604877689349095</v>
      </c>
      <c r="S1132" s="3">
        <v>41.808784315836</v>
      </c>
      <c r="T1132" s="3" t="s">
        <v>1755</v>
      </c>
      <c r="U1132" s="3" t="s">
        <v>33</v>
      </c>
      <c r="V1132" s="3" t="s">
        <v>309</v>
      </c>
      <c r="W1132" s="3" t="s">
        <v>310</v>
      </c>
      <c r="X1132" s="3" t="s">
        <v>36</v>
      </c>
      <c r="Y1132" s="3" t="s">
        <v>56</v>
      </c>
      <c r="Z1132" s="3" t="s">
        <v>57</v>
      </c>
      <c r="AA1132" s="8">
        <f>Table1[[#This Row],[2022 AV (BOR final)]]-Table1[[#This Row],[2021 AV (BOR final)]]</f>
        <v>0</v>
      </c>
      <c r="AB1132" s="8">
        <f>Table1[[#This Row],[2023 AV (BOR final)]]-Table1[[#This Row],[2022 AV (BOR final)]]</f>
        <v>-91553</v>
      </c>
      <c r="AC1132" s="8">
        <f>Table1[[#This Row],[2022 Tax Bill]]-Table1[[#This Row],[2021 Tax Bill]]</f>
        <v>1201.0199999999968</v>
      </c>
      <c r="AD1132" s="3">
        <f>COUNTIF(D:D,Table1[[#This Row],[Project Name]])</f>
        <v>1</v>
      </c>
      <c r="AE1132" s="2">
        <f>IF(Table1[[#This Row],[Year Accepted]]=2022,Table1[[#This Row],[2021 AV (BOR final)]],Table1[[#This Row],[2022 AV (BOR final)]])</f>
        <v>261580</v>
      </c>
      <c r="AF1132" s="2">
        <f>IF(Table1[[#This Row],[Year Accepted]]=2022,Table1[[#This Row],[2022 AV (BOR final)]],Table1[[#This Row],[2023 AV (BOR final)]])</f>
        <v>170027</v>
      </c>
      <c r="AG1132" s="2">
        <f>IF(Table1[[#This Row],[Year Accepted]]=2022,Table1[[#This Row],[2021 Tax Bill]],Table1[[#This Row],[2022 Tax Bill]])</f>
        <v>53802.34</v>
      </c>
      <c r="AH1132" s="2">
        <f>IF(Table1[[#This Row],[Year Accepted]]=2022,Table1[[#This Row],[2022 Tax Bill]],Table1[[#This Row],[2023 Tax Bill]])</f>
        <v>36002.21</v>
      </c>
    </row>
    <row r="1133" spans="1:34" x14ac:dyDescent="0.25">
      <c r="A1133" s="3" t="s">
        <v>25</v>
      </c>
      <c r="B1133" s="3" t="s">
        <v>26</v>
      </c>
      <c r="C1133" s="3" t="s">
        <v>27</v>
      </c>
      <c r="D1133" s="3" t="s">
        <v>3597</v>
      </c>
      <c r="E1133" s="3" t="s">
        <v>3598</v>
      </c>
      <c r="F1133" s="3" t="s">
        <v>3599</v>
      </c>
      <c r="G1133" s="3">
        <v>2023</v>
      </c>
      <c r="H1133" s="3">
        <v>2022</v>
      </c>
      <c r="I1133" s="4">
        <v>550000</v>
      </c>
      <c r="J1133" s="3" t="s">
        <v>1631</v>
      </c>
      <c r="K1133" s="4">
        <v>102831.43</v>
      </c>
      <c r="L1133" s="4">
        <v>208608</v>
      </c>
      <c r="M1133" s="3" t="s">
        <v>1631</v>
      </c>
      <c r="N1133" s="4">
        <v>40374.36</v>
      </c>
      <c r="O1133" s="4">
        <v>208585</v>
      </c>
      <c r="P1133" s="3" t="s">
        <v>1631</v>
      </c>
      <c r="Q1133" s="4">
        <v>43043.48</v>
      </c>
      <c r="R1133" s="3">
        <v>-87.605083962363295</v>
      </c>
      <c r="S1133" s="3">
        <v>41.806682731954098</v>
      </c>
      <c r="T1133" s="3" t="s">
        <v>3600</v>
      </c>
      <c r="U1133" s="3" t="s">
        <v>33</v>
      </c>
      <c r="V1133" s="3" t="s">
        <v>309</v>
      </c>
      <c r="W1133" s="3" t="s">
        <v>310</v>
      </c>
      <c r="X1133" s="3" t="s">
        <v>36</v>
      </c>
      <c r="Y1133" s="3" t="s">
        <v>56</v>
      </c>
      <c r="Z1133" s="3" t="s">
        <v>57</v>
      </c>
      <c r="AA1133" s="8">
        <f>Table1[[#This Row],[2022 AV (BOR final)]]-Table1[[#This Row],[2021 AV (BOR final)]]</f>
        <v>-341392</v>
      </c>
      <c r="AB1133" s="8">
        <f>Table1[[#This Row],[2023 AV (BOR final)]]-Table1[[#This Row],[2022 AV (BOR final)]]</f>
        <v>-23</v>
      </c>
      <c r="AC1133" s="8">
        <f>Table1[[#This Row],[2022 Tax Bill]]-Table1[[#This Row],[2021 Tax Bill]]</f>
        <v>-62457.069999999992</v>
      </c>
      <c r="AD1133" s="3">
        <f>COUNTIF(D:D,Table1[[#This Row],[Project Name]])</f>
        <v>2</v>
      </c>
      <c r="AE1133" s="2">
        <f>IF(Table1[[#This Row],[Year Accepted]]=2022,Table1[[#This Row],[2021 AV (BOR final)]],Table1[[#This Row],[2022 AV (BOR final)]])</f>
        <v>208608</v>
      </c>
      <c r="AF1133" s="2">
        <f>IF(Table1[[#This Row],[Year Accepted]]=2022,Table1[[#This Row],[2022 AV (BOR final)]],Table1[[#This Row],[2023 AV (BOR final)]])</f>
        <v>208585</v>
      </c>
      <c r="AG1133" s="2">
        <f>IF(Table1[[#This Row],[Year Accepted]]=2022,Table1[[#This Row],[2021 Tax Bill]],Table1[[#This Row],[2022 Tax Bill]])</f>
        <v>40374.36</v>
      </c>
      <c r="AH1133" s="2">
        <f>IF(Table1[[#This Row],[Year Accepted]]=2022,Table1[[#This Row],[2022 Tax Bill]],Table1[[#This Row],[2023 Tax Bill]])</f>
        <v>43043.48</v>
      </c>
    </row>
    <row r="1134" spans="1:34" x14ac:dyDescent="0.25">
      <c r="A1134" s="3" t="s">
        <v>25</v>
      </c>
      <c r="B1134" s="3" t="s">
        <v>26</v>
      </c>
      <c r="C1134" s="3" t="s">
        <v>27</v>
      </c>
      <c r="D1134" s="3" t="s">
        <v>3597</v>
      </c>
      <c r="E1134" s="3" t="s">
        <v>3690</v>
      </c>
      <c r="F1134" s="3" t="s">
        <v>3691</v>
      </c>
      <c r="G1134" s="3">
        <v>2023</v>
      </c>
      <c r="H1134" s="3">
        <v>2022</v>
      </c>
      <c r="I1134" s="4">
        <v>550000</v>
      </c>
      <c r="J1134" s="3" t="s">
        <v>1631</v>
      </c>
      <c r="K1134" s="4">
        <v>102831.43</v>
      </c>
      <c r="L1134" s="4">
        <v>208608</v>
      </c>
      <c r="M1134" s="3" t="s">
        <v>1631</v>
      </c>
      <c r="N1134" s="4">
        <v>40374.36</v>
      </c>
      <c r="O1134" s="4">
        <v>208585</v>
      </c>
      <c r="P1134" s="3" t="s">
        <v>1631</v>
      </c>
      <c r="Q1134" s="4">
        <v>43043.48</v>
      </c>
      <c r="R1134" s="3">
        <v>-87.605078007564103</v>
      </c>
      <c r="S1134" s="3">
        <v>41.8064083337336</v>
      </c>
      <c r="T1134" s="3" t="s">
        <v>3692</v>
      </c>
      <c r="U1134" s="3" t="s">
        <v>33</v>
      </c>
      <c r="V1134" s="3" t="s">
        <v>309</v>
      </c>
      <c r="W1134" s="3" t="s">
        <v>310</v>
      </c>
      <c r="X1134" s="3" t="s">
        <v>36</v>
      </c>
      <c r="Y1134" s="3" t="s">
        <v>56</v>
      </c>
      <c r="Z1134" s="3" t="s">
        <v>57</v>
      </c>
      <c r="AA1134" s="8">
        <f>Table1[[#This Row],[2022 AV (BOR final)]]-Table1[[#This Row],[2021 AV (BOR final)]]</f>
        <v>-341392</v>
      </c>
      <c r="AB1134" s="8">
        <f>Table1[[#This Row],[2023 AV (BOR final)]]-Table1[[#This Row],[2022 AV (BOR final)]]</f>
        <v>-23</v>
      </c>
      <c r="AC1134" s="8">
        <f>Table1[[#This Row],[2022 Tax Bill]]-Table1[[#This Row],[2021 Tax Bill]]</f>
        <v>-62457.069999999992</v>
      </c>
      <c r="AD1134" s="3">
        <f>COUNTIF(D:D,Table1[[#This Row],[Project Name]])</f>
        <v>2</v>
      </c>
      <c r="AE1134" s="2">
        <f>IF(Table1[[#This Row],[Year Accepted]]=2022,Table1[[#This Row],[2021 AV (BOR final)]],Table1[[#This Row],[2022 AV (BOR final)]])</f>
        <v>208608</v>
      </c>
      <c r="AF1134" s="2">
        <f>IF(Table1[[#This Row],[Year Accepted]]=2022,Table1[[#This Row],[2022 AV (BOR final)]],Table1[[#This Row],[2023 AV (BOR final)]])</f>
        <v>208585</v>
      </c>
      <c r="AG1134" s="2">
        <f>IF(Table1[[#This Row],[Year Accepted]]=2022,Table1[[#This Row],[2021 Tax Bill]],Table1[[#This Row],[2022 Tax Bill]])</f>
        <v>40374.36</v>
      </c>
      <c r="AH1134" s="2">
        <f>IF(Table1[[#This Row],[Year Accepted]]=2022,Table1[[#This Row],[2022 Tax Bill]],Table1[[#This Row],[2023 Tax Bill]])</f>
        <v>43043.48</v>
      </c>
    </row>
    <row r="1135" spans="1:34" x14ac:dyDescent="0.25">
      <c r="A1135" s="3" t="s">
        <v>25</v>
      </c>
      <c r="B1135" s="3" t="s">
        <v>71</v>
      </c>
      <c r="C1135" s="3" t="s">
        <v>27</v>
      </c>
      <c r="D1135" s="3" t="s">
        <v>305</v>
      </c>
      <c r="E1135" s="3" t="s">
        <v>306</v>
      </c>
      <c r="F1135" s="3" t="s">
        <v>307</v>
      </c>
      <c r="G1135" s="3">
        <v>2023</v>
      </c>
      <c r="H1135" s="3">
        <v>2022</v>
      </c>
      <c r="I1135" s="4">
        <v>106822</v>
      </c>
      <c r="J1135" s="3" t="s">
        <v>52</v>
      </c>
      <c r="K1135" s="4">
        <v>21480.9</v>
      </c>
      <c r="L1135" s="4">
        <v>106822</v>
      </c>
      <c r="M1135" s="3" t="s">
        <v>52</v>
      </c>
      <c r="N1135" s="4">
        <v>21971.360000000001</v>
      </c>
      <c r="O1135" s="4">
        <v>80116</v>
      </c>
      <c r="P1135" s="3" t="s">
        <v>52</v>
      </c>
      <c r="Q1135" s="4">
        <v>16964.11</v>
      </c>
      <c r="R1135" s="3">
        <v>-87.603273899306203</v>
      </c>
      <c r="S1135" s="3">
        <v>41.803540003831898</v>
      </c>
      <c r="T1135" s="3" t="s">
        <v>308</v>
      </c>
      <c r="U1135" s="3" t="s">
        <v>33</v>
      </c>
      <c r="V1135" s="3" t="s">
        <v>309</v>
      </c>
      <c r="W1135" s="3" t="s">
        <v>310</v>
      </c>
      <c r="X1135" s="3" t="s">
        <v>36</v>
      </c>
      <c r="Y1135" s="3" t="s">
        <v>56</v>
      </c>
      <c r="Z1135" s="3" t="s">
        <v>57</v>
      </c>
      <c r="AA1135" s="8">
        <f>Table1[[#This Row],[2022 AV (BOR final)]]-Table1[[#This Row],[2021 AV (BOR final)]]</f>
        <v>0</v>
      </c>
      <c r="AB1135" s="8">
        <f>Table1[[#This Row],[2023 AV (BOR final)]]-Table1[[#This Row],[2022 AV (BOR final)]]</f>
        <v>-26706</v>
      </c>
      <c r="AC1135" s="8">
        <f>Table1[[#This Row],[2022 Tax Bill]]-Table1[[#This Row],[2021 Tax Bill]]</f>
        <v>490.45999999999913</v>
      </c>
      <c r="AD1135" s="3">
        <f>COUNTIF(D:D,Table1[[#This Row],[Project Name]])</f>
        <v>1</v>
      </c>
      <c r="AE1135" s="2">
        <f>IF(Table1[[#This Row],[Year Accepted]]=2022,Table1[[#This Row],[2021 AV (BOR final)]],Table1[[#This Row],[2022 AV (BOR final)]])</f>
        <v>106822</v>
      </c>
      <c r="AF1135" s="2">
        <f>IF(Table1[[#This Row],[Year Accepted]]=2022,Table1[[#This Row],[2022 AV (BOR final)]],Table1[[#This Row],[2023 AV (BOR final)]])</f>
        <v>80116</v>
      </c>
      <c r="AG1135" s="2">
        <f>IF(Table1[[#This Row],[Year Accepted]]=2022,Table1[[#This Row],[2021 Tax Bill]],Table1[[#This Row],[2022 Tax Bill]])</f>
        <v>21971.360000000001</v>
      </c>
      <c r="AH1135" s="2">
        <f>IF(Table1[[#This Row],[Year Accepted]]=2022,Table1[[#This Row],[2022 Tax Bill]],Table1[[#This Row],[2023 Tax Bill]])</f>
        <v>16964.11</v>
      </c>
    </row>
    <row r="1136" spans="1:34" x14ac:dyDescent="0.25">
      <c r="A1136" s="3" t="s">
        <v>25</v>
      </c>
      <c r="B1136" s="3" t="s">
        <v>26</v>
      </c>
      <c r="C1136" s="3" t="s">
        <v>27</v>
      </c>
      <c r="D1136" s="3" t="s">
        <v>3297</v>
      </c>
      <c r="E1136" s="3" t="s">
        <v>3298</v>
      </c>
      <c r="F1136" s="3" t="s">
        <v>3299</v>
      </c>
      <c r="G1136" s="3">
        <v>2023</v>
      </c>
      <c r="H1136" s="3">
        <v>2022</v>
      </c>
      <c r="I1136" s="4">
        <v>384566</v>
      </c>
      <c r="J1136" s="3" t="s">
        <v>247</v>
      </c>
      <c r="K1136" s="4">
        <v>77332.67</v>
      </c>
      <c r="L1136" s="4">
        <v>384566</v>
      </c>
      <c r="M1136" s="3" t="s">
        <v>247</v>
      </c>
      <c r="N1136" s="4">
        <v>79098.44</v>
      </c>
      <c r="O1136" s="4">
        <v>249967</v>
      </c>
      <c r="P1136" s="3" t="s">
        <v>247</v>
      </c>
      <c r="Q1136" s="4">
        <v>52929.05</v>
      </c>
      <c r="R1136" s="3">
        <v>-87.589466359967503</v>
      </c>
      <c r="S1136" s="3">
        <v>41.798505156890897</v>
      </c>
      <c r="T1136" s="3" t="s">
        <v>3300</v>
      </c>
      <c r="U1136" s="3" t="s">
        <v>33</v>
      </c>
      <c r="V1136" s="3" t="s">
        <v>54</v>
      </c>
      <c r="W1136" s="3" t="s">
        <v>3301</v>
      </c>
      <c r="X1136" s="3" t="s">
        <v>36</v>
      </c>
      <c r="Y1136" s="3" t="s">
        <v>95</v>
      </c>
      <c r="Z1136" s="3" t="s">
        <v>57</v>
      </c>
      <c r="AA1136" s="8">
        <f>Table1[[#This Row],[2022 AV (BOR final)]]-Table1[[#This Row],[2021 AV (BOR final)]]</f>
        <v>0</v>
      </c>
      <c r="AB1136" s="8">
        <f>Table1[[#This Row],[2023 AV (BOR final)]]-Table1[[#This Row],[2022 AV (BOR final)]]</f>
        <v>-134599</v>
      </c>
      <c r="AC1136" s="8">
        <f>Table1[[#This Row],[2022 Tax Bill]]-Table1[[#This Row],[2021 Tax Bill]]</f>
        <v>1765.7700000000041</v>
      </c>
      <c r="AD1136" s="3">
        <f>COUNTIF(D:D,Table1[[#This Row],[Project Name]])</f>
        <v>1</v>
      </c>
      <c r="AE1136" s="2">
        <f>IF(Table1[[#This Row],[Year Accepted]]=2022,Table1[[#This Row],[2021 AV (BOR final)]],Table1[[#This Row],[2022 AV (BOR final)]])</f>
        <v>384566</v>
      </c>
      <c r="AF1136" s="2">
        <f>IF(Table1[[#This Row],[Year Accepted]]=2022,Table1[[#This Row],[2022 AV (BOR final)]],Table1[[#This Row],[2023 AV (BOR final)]])</f>
        <v>249967</v>
      </c>
      <c r="AG1136" s="2">
        <f>IF(Table1[[#This Row],[Year Accepted]]=2022,Table1[[#This Row],[2021 Tax Bill]],Table1[[#This Row],[2022 Tax Bill]])</f>
        <v>79098.44</v>
      </c>
      <c r="AH1136" s="2">
        <f>IF(Table1[[#This Row],[Year Accepted]]=2022,Table1[[#This Row],[2022 Tax Bill]],Table1[[#This Row],[2023 Tax Bill]])</f>
        <v>52929.05</v>
      </c>
    </row>
    <row r="1137" spans="1:34" x14ac:dyDescent="0.25">
      <c r="A1137" s="3" t="s">
        <v>25</v>
      </c>
      <c r="B1137" s="3" t="s">
        <v>26</v>
      </c>
      <c r="C1137" s="3" t="s">
        <v>27</v>
      </c>
      <c r="D1137" s="3" t="s">
        <v>4908</v>
      </c>
      <c r="E1137" s="3" t="s">
        <v>4909</v>
      </c>
      <c r="F1137" s="3" t="s">
        <v>4910</v>
      </c>
      <c r="G1137" s="3">
        <v>2023</v>
      </c>
      <c r="H1137" s="3">
        <v>2022</v>
      </c>
      <c r="I1137" s="4">
        <v>31499</v>
      </c>
      <c r="J1137" s="3" t="s">
        <v>247</v>
      </c>
      <c r="K1137" s="4">
        <v>6334.16</v>
      </c>
      <c r="L1137" s="4">
        <v>31499</v>
      </c>
      <c r="M1137" s="3" t="s">
        <v>247</v>
      </c>
      <c r="N1137" s="4">
        <v>6478.81</v>
      </c>
      <c r="O1137" s="4">
        <v>20475</v>
      </c>
      <c r="P1137" s="3" t="s">
        <v>247</v>
      </c>
      <c r="Q1137" s="4">
        <v>4335.4799999999996</v>
      </c>
      <c r="R1137" s="3">
        <v>-87.600190323032294</v>
      </c>
      <c r="S1137" s="3">
        <v>41.782030407116999</v>
      </c>
      <c r="T1137" s="3" t="s">
        <v>4911</v>
      </c>
      <c r="U1137" s="3" t="s">
        <v>33</v>
      </c>
      <c r="V1137" s="3" t="s">
        <v>170</v>
      </c>
      <c r="W1137" s="3" t="s">
        <v>242</v>
      </c>
      <c r="X1137" s="3" t="s">
        <v>36</v>
      </c>
      <c r="Y1137" s="3" t="s">
        <v>37</v>
      </c>
      <c r="Z1137" s="3" t="s">
        <v>38</v>
      </c>
      <c r="AA1137" s="8">
        <f>Table1[[#This Row],[2022 AV (BOR final)]]-Table1[[#This Row],[2021 AV (BOR final)]]</f>
        <v>0</v>
      </c>
      <c r="AB1137" s="8">
        <f>Table1[[#This Row],[2023 AV (BOR final)]]-Table1[[#This Row],[2022 AV (BOR final)]]</f>
        <v>-11024</v>
      </c>
      <c r="AC1137" s="8">
        <f>Table1[[#This Row],[2022 Tax Bill]]-Table1[[#This Row],[2021 Tax Bill]]</f>
        <v>144.65000000000055</v>
      </c>
      <c r="AD1137" s="3">
        <f>COUNTIF(D:D,Table1[[#This Row],[Project Name]])</f>
        <v>1</v>
      </c>
      <c r="AE1137" s="2">
        <f>IF(Table1[[#This Row],[Year Accepted]]=2022,Table1[[#This Row],[2021 AV (BOR final)]],Table1[[#This Row],[2022 AV (BOR final)]])</f>
        <v>31499</v>
      </c>
      <c r="AF1137" s="2">
        <f>IF(Table1[[#This Row],[Year Accepted]]=2022,Table1[[#This Row],[2022 AV (BOR final)]],Table1[[#This Row],[2023 AV (BOR final)]])</f>
        <v>20475</v>
      </c>
      <c r="AG1137" s="2">
        <f>IF(Table1[[#This Row],[Year Accepted]]=2022,Table1[[#This Row],[2021 Tax Bill]],Table1[[#This Row],[2022 Tax Bill]])</f>
        <v>6478.81</v>
      </c>
      <c r="AH1137" s="2">
        <f>IF(Table1[[#This Row],[Year Accepted]]=2022,Table1[[#This Row],[2022 Tax Bill]],Table1[[#This Row],[2023 Tax Bill]])</f>
        <v>4335.4799999999996</v>
      </c>
    </row>
    <row r="1138" spans="1:34" x14ac:dyDescent="0.25">
      <c r="A1138" s="3" t="s">
        <v>25</v>
      </c>
      <c r="B1138" s="3" t="s">
        <v>26</v>
      </c>
      <c r="C1138" s="3" t="s">
        <v>27</v>
      </c>
      <c r="D1138" s="3" t="s">
        <v>735</v>
      </c>
      <c r="E1138" s="3" t="s">
        <v>736</v>
      </c>
      <c r="F1138" s="3" t="s">
        <v>737</v>
      </c>
      <c r="G1138" s="3">
        <v>2023</v>
      </c>
      <c r="H1138" s="3">
        <v>2022</v>
      </c>
      <c r="I1138" s="4">
        <v>37603</v>
      </c>
      <c r="J1138" s="3" t="s">
        <v>738</v>
      </c>
      <c r="K1138" s="4">
        <v>7561.65</v>
      </c>
      <c r="L1138" s="4">
        <v>37603</v>
      </c>
      <c r="M1138" s="3" t="s">
        <v>738</v>
      </c>
      <c r="N1138" s="4">
        <v>7734.28</v>
      </c>
      <c r="O1138" s="4">
        <v>37603</v>
      </c>
      <c r="P1138" s="3" t="s">
        <v>738</v>
      </c>
      <c r="Q1138" s="4">
        <v>7962.22</v>
      </c>
      <c r="R1138" s="3">
        <v>-87.588595511351201</v>
      </c>
      <c r="S1138" s="3">
        <v>41.785170251559897</v>
      </c>
      <c r="T1138" s="3" t="s">
        <v>739</v>
      </c>
      <c r="U1138" s="3" t="s">
        <v>33</v>
      </c>
      <c r="V1138" s="3" t="s">
        <v>54</v>
      </c>
      <c r="W1138" s="3" t="s">
        <v>242</v>
      </c>
      <c r="X1138" s="3" t="s">
        <v>36</v>
      </c>
      <c r="Y1138" s="3" t="s">
        <v>95</v>
      </c>
      <c r="Z1138" s="3" t="s">
        <v>57</v>
      </c>
      <c r="AA1138" s="8">
        <f>Table1[[#This Row],[2022 AV (BOR final)]]-Table1[[#This Row],[2021 AV (BOR final)]]</f>
        <v>0</v>
      </c>
      <c r="AB1138" s="8">
        <f>Table1[[#This Row],[2023 AV (BOR final)]]-Table1[[#This Row],[2022 AV (BOR final)]]</f>
        <v>0</v>
      </c>
      <c r="AC1138" s="8">
        <f>Table1[[#This Row],[2022 Tax Bill]]-Table1[[#This Row],[2021 Tax Bill]]</f>
        <v>172.63000000000011</v>
      </c>
      <c r="AD1138" s="3">
        <f>COUNTIF(D:D,Table1[[#This Row],[Project Name]])</f>
        <v>8</v>
      </c>
      <c r="AE1138" s="8">
        <f>IF(Table1[[#This Row],[Year Accepted]]=2022,Table1[[#This Row],[2021 AV (BOR final)]],Table1[[#This Row],[2022 AV (BOR final)]])</f>
        <v>37603</v>
      </c>
      <c r="AF1138" s="8">
        <f>IF(Table1[[#This Row],[Year Accepted]]=2022,Table1[[#This Row],[2022 AV (BOR final)]],Table1[[#This Row],[2023 AV (BOR final)]])</f>
        <v>37603</v>
      </c>
      <c r="AG1138" s="8">
        <f>IF(Table1[[#This Row],[Year Accepted]]=2022,Table1[[#This Row],[2021 Tax Bill]],Table1[[#This Row],[2022 Tax Bill]])</f>
        <v>7734.28</v>
      </c>
      <c r="AH1138" s="8">
        <f>IF(Table1[[#This Row],[Year Accepted]]=2022,Table1[[#This Row],[2022 Tax Bill]],Table1[[#This Row],[2023 Tax Bill]])</f>
        <v>7962.22</v>
      </c>
    </row>
    <row r="1139" spans="1:34" x14ac:dyDescent="0.25">
      <c r="A1139" s="3" t="s">
        <v>25</v>
      </c>
      <c r="B1139" s="3" t="s">
        <v>26</v>
      </c>
      <c r="C1139" s="3" t="s">
        <v>27</v>
      </c>
      <c r="D1139" s="3" t="s">
        <v>735</v>
      </c>
      <c r="E1139" s="3" t="s">
        <v>2148</v>
      </c>
      <c r="F1139" s="3" t="s">
        <v>2149</v>
      </c>
      <c r="G1139" s="3">
        <v>2023</v>
      </c>
      <c r="H1139" s="3">
        <v>2022</v>
      </c>
      <c r="I1139" s="4">
        <v>33468</v>
      </c>
      <c r="J1139" s="3" t="s">
        <v>738</v>
      </c>
      <c r="K1139" s="4">
        <v>6730.08</v>
      </c>
      <c r="L1139" s="4">
        <v>33468</v>
      </c>
      <c r="M1139" s="3" t="s">
        <v>738</v>
      </c>
      <c r="N1139" s="4">
        <v>6883.75</v>
      </c>
      <c r="O1139" s="4">
        <v>33468</v>
      </c>
      <c r="P1139" s="3" t="s">
        <v>738</v>
      </c>
      <c r="Q1139" s="4">
        <v>7086.69</v>
      </c>
      <c r="R1139" s="3">
        <v>-87.588609806945499</v>
      </c>
      <c r="S1139" s="3">
        <v>41.785032927063497</v>
      </c>
      <c r="T1139" s="3" t="s">
        <v>2150</v>
      </c>
      <c r="U1139" s="3" t="s">
        <v>33</v>
      </c>
      <c r="V1139" s="3" t="s">
        <v>54</v>
      </c>
      <c r="W1139" s="3" t="s">
        <v>242</v>
      </c>
      <c r="X1139" s="3" t="s">
        <v>36</v>
      </c>
      <c r="Y1139" s="3" t="s">
        <v>95</v>
      </c>
      <c r="Z1139" s="3" t="s">
        <v>57</v>
      </c>
      <c r="AA1139" s="8">
        <f>Table1[[#This Row],[2022 AV (BOR final)]]-Table1[[#This Row],[2021 AV (BOR final)]]</f>
        <v>0</v>
      </c>
      <c r="AB1139" s="8">
        <f>Table1[[#This Row],[2023 AV (BOR final)]]-Table1[[#This Row],[2022 AV (BOR final)]]</f>
        <v>0</v>
      </c>
      <c r="AC1139" s="8">
        <f>Table1[[#This Row],[2022 Tax Bill]]-Table1[[#This Row],[2021 Tax Bill]]</f>
        <v>153.67000000000007</v>
      </c>
      <c r="AD1139" s="3">
        <f>COUNTIF(D:D,Table1[[#This Row],[Project Name]])</f>
        <v>8</v>
      </c>
      <c r="AE1139" s="8">
        <f>IF(Table1[[#This Row],[Year Accepted]]=2022,Table1[[#This Row],[2021 AV (BOR final)]],Table1[[#This Row],[2022 AV (BOR final)]])</f>
        <v>33468</v>
      </c>
      <c r="AF1139" s="8">
        <f>IF(Table1[[#This Row],[Year Accepted]]=2022,Table1[[#This Row],[2022 AV (BOR final)]],Table1[[#This Row],[2023 AV (BOR final)]])</f>
        <v>33468</v>
      </c>
      <c r="AG1139" s="8">
        <f>IF(Table1[[#This Row],[Year Accepted]]=2022,Table1[[#This Row],[2021 Tax Bill]],Table1[[#This Row],[2022 Tax Bill]])</f>
        <v>6883.75</v>
      </c>
      <c r="AH1139" s="8">
        <f>IF(Table1[[#This Row],[Year Accepted]]=2022,Table1[[#This Row],[2022 Tax Bill]],Table1[[#This Row],[2023 Tax Bill]])</f>
        <v>7086.69</v>
      </c>
    </row>
    <row r="1140" spans="1:34" x14ac:dyDescent="0.25">
      <c r="A1140" s="3" t="s">
        <v>25</v>
      </c>
      <c r="B1140" s="3" t="s">
        <v>26</v>
      </c>
      <c r="C1140" s="3" t="s">
        <v>27</v>
      </c>
      <c r="D1140" s="3" t="s">
        <v>735</v>
      </c>
      <c r="E1140" s="3" t="s">
        <v>835</v>
      </c>
      <c r="F1140" s="3" t="s">
        <v>836</v>
      </c>
      <c r="G1140" s="3">
        <v>2023</v>
      </c>
      <c r="H1140" s="3">
        <v>2022</v>
      </c>
      <c r="I1140" s="4">
        <v>80126</v>
      </c>
      <c r="J1140" s="3" t="s">
        <v>738</v>
      </c>
      <c r="K1140" s="4">
        <v>16112.58</v>
      </c>
      <c r="L1140" s="4">
        <v>80126</v>
      </c>
      <c r="M1140" s="3" t="s">
        <v>738</v>
      </c>
      <c r="N1140" s="4">
        <v>16480.47</v>
      </c>
      <c r="O1140" s="4">
        <v>80126</v>
      </c>
      <c r="P1140" s="3" t="s">
        <v>738</v>
      </c>
      <c r="Q1140" s="4">
        <v>16966.22</v>
      </c>
      <c r="R1140" s="3">
        <v>-87.588577128457004</v>
      </c>
      <c r="S1140" s="3">
        <v>41.785385523520503</v>
      </c>
      <c r="T1140" s="3" t="s">
        <v>837</v>
      </c>
      <c r="U1140" s="3" t="s">
        <v>33</v>
      </c>
      <c r="V1140" s="3" t="s">
        <v>54</v>
      </c>
      <c r="W1140" s="3" t="s">
        <v>242</v>
      </c>
      <c r="X1140" s="3" t="s">
        <v>36</v>
      </c>
      <c r="Y1140" s="3" t="s">
        <v>95</v>
      </c>
      <c r="Z1140" s="3" t="s">
        <v>57</v>
      </c>
      <c r="AA1140" s="8">
        <f>Table1[[#This Row],[2022 AV (BOR final)]]-Table1[[#This Row],[2021 AV (BOR final)]]</f>
        <v>0</v>
      </c>
      <c r="AB1140" s="8">
        <f>Table1[[#This Row],[2023 AV (BOR final)]]-Table1[[#This Row],[2022 AV (BOR final)]]</f>
        <v>0</v>
      </c>
      <c r="AC1140" s="8">
        <f>Table1[[#This Row],[2022 Tax Bill]]-Table1[[#This Row],[2021 Tax Bill]]</f>
        <v>367.89000000000124</v>
      </c>
      <c r="AD1140" s="3">
        <f>COUNTIF(D:D,Table1[[#This Row],[Project Name]])</f>
        <v>8</v>
      </c>
      <c r="AE1140" s="8">
        <f>IF(Table1[[#This Row],[Year Accepted]]=2022,Table1[[#This Row],[2021 AV (BOR final)]],Table1[[#This Row],[2022 AV (BOR final)]])</f>
        <v>80126</v>
      </c>
      <c r="AF1140" s="8">
        <f>IF(Table1[[#This Row],[Year Accepted]]=2022,Table1[[#This Row],[2022 AV (BOR final)]],Table1[[#This Row],[2023 AV (BOR final)]])</f>
        <v>80126</v>
      </c>
      <c r="AG1140" s="8">
        <f>IF(Table1[[#This Row],[Year Accepted]]=2022,Table1[[#This Row],[2021 Tax Bill]],Table1[[#This Row],[2022 Tax Bill]])</f>
        <v>16480.47</v>
      </c>
      <c r="AH1140" s="8">
        <f>IF(Table1[[#This Row],[Year Accepted]]=2022,Table1[[#This Row],[2022 Tax Bill]],Table1[[#This Row],[2023 Tax Bill]])</f>
        <v>16966.22</v>
      </c>
    </row>
    <row r="1141" spans="1:34" x14ac:dyDescent="0.25">
      <c r="A1141" s="3" t="s">
        <v>25</v>
      </c>
      <c r="B1141" s="3" t="s">
        <v>26</v>
      </c>
      <c r="C1141" s="3" t="s">
        <v>27</v>
      </c>
      <c r="D1141" s="3" t="s">
        <v>735</v>
      </c>
      <c r="E1141" s="3" t="s">
        <v>2818</v>
      </c>
      <c r="F1141" s="3" t="s">
        <v>2819</v>
      </c>
      <c r="G1141" s="3">
        <v>2023</v>
      </c>
      <c r="H1141" s="3">
        <v>2022</v>
      </c>
      <c r="I1141" s="4">
        <v>532503</v>
      </c>
      <c r="J1141" s="3" t="s">
        <v>197</v>
      </c>
      <c r="K1141" s="4">
        <v>107081.48</v>
      </c>
      <c r="L1141" s="4">
        <v>532503</v>
      </c>
      <c r="M1141" s="3" t="s">
        <v>197</v>
      </c>
      <c r="N1141" s="4">
        <v>109526.44</v>
      </c>
      <c r="O1141" s="4">
        <v>532503</v>
      </c>
      <c r="P1141" s="3" t="s">
        <v>197</v>
      </c>
      <c r="Q1141" s="4">
        <v>112754.47</v>
      </c>
      <c r="R1141" s="3">
        <v>-87.588656235310594</v>
      </c>
      <c r="S1141" s="3">
        <v>41.784586044170503</v>
      </c>
      <c r="T1141" s="3" t="s">
        <v>2820</v>
      </c>
      <c r="U1141" s="3" t="s">
        <v>33</v>
      </c>
      <c r="V1141" s="3" t="s">
        <v>54</v>
      </c>
      <c r="W1141" s="3" t="s">
        <v>242</v>
      </c>
      <c r="X1141" s="3" t="s">
        <v>36</v>
      </c>
      <c r="Y1141" s="3" t="s">
        <v>95</v>
      </c>
      <c r="Z1141" s="3" t="s">
        <v>57</v>
      </c>
      <c r="AA1141" s="8">
        <f>Table1[[#This Row],[2022 AV (BOR final)]]-Table1[[#This Row],[2021 AV (BOR final)]]</f>
        <v>0</v>
      </c>
      <c r="AB1141" s="8">
        <f>Table1[[#This Row],[2023 AV (BOR final)]]-Table1[[#This Row],[2022 AV (BOR final)]]</f>
        <v>0</v>
      </c>
      <c r="AC1141" s="8">
        <f>Table1[[#This Row],[2022 Tax Bill]]-Table1[[#This Row],[2021 Tax Bill]]</f>
        <v>2444.9600000000064</v>
      </c>
      <c r="AD1141" s="3">
        <f>COUNTIF(D:D,Table1[[#This Row],[Project Name]])</f>
        <v>8</v>
      </c>
      <c r="AE1141" s="8">
        <f>IF(Table1[[#This Row],[Year Accepted]]=2022,Table1[[#This Row],[2021 AV (BOR final)]],Table1[[#This Row],[2022 AV (BOR final)]])</f>
        <v>532503</v>
      </c>
      <c r="AF1141" s="8">
        <f>IF(Table1[[#This Row],[Year Accepted]]=2022,Table1[[#This Row],[2022 AV (BOR final)]],Table1[[#This Row],[2023 AV (BOR final)]])</f>
        <v>532503</v>
      </c>
      <c r="AG1141" s="8">
        <f>IF(Table1[[#This Row],[Year Accepted]]=2022,Table1[[#This Row],[2021 Tax Bill]],Table1[[#This Row],[2022 Tax Bill]])</f>
        <v>109526.44</v>
      </c>
      <c r="AH1141" s="8">
        <f>IF(Table1[[#This Row],[Year Accepted]]=2022,Table1[[#This Row],[2022 Tax Bill]],Table1[[#This Row],[2023 Tax Bill]])</f>
        <v>112754.47</v>
      </c>
    </row>
    <row r="1142" spans="1:34" x14ac:dyDescent="0.25">
      <c r="A1142" s="3" t="s">
        <v>25</v>
      </c>
      <c r="B1142" s="3" t="s">
        <v>26</v>
      </c>
      <c r="C1142" s="3" t="s">
        <v>27</v>
      </c>
      <c r="D1142" s="3" t="s">
        <v>735</v>
      </c>
      <c r="E1142" s="3" t="s">
        <v>3724</v>
      </c>
      <c r="F1142" s="3" t="s">
        <v>3725</v>
      </c>
      <c r="G1142" s="3">
        <v>2023</v>
      </c>
      <c r="H1142" s="3">
        <v>2022</v>
      </c>
      <c r="I1142" s="4">
        <v>72136</v>
      </c>
      <c r="J1142" s="3" t="s">
        <v>738</v>
      </c>
      <c r="K1142" s="4">
        <v>14505.9</v>
      </c>
      <c r="L1142" s="4">
        <v>72136</v>
      </c>
      <c r="M1142" s="3" t="s">
        <v>738</v>
      </c>
      <c r="N1142" s="4">
        <v>14837.1</v>
      </c>
      <c r="O1142" s="4">
        <v>72136</v>
      </c>
      <c r="P1142" s="3" t="s">
        <v>738</v>
      </c>
      <c r="Q1142" s="4">
        <v>15274.4</v>
      </c>
      <c r="R1142" s="3">
        <v>-87.588710705200299</v>
      </c>
      <c r="S1142" s="3">
        <v>41.784062119852898</v>
      </c>
      <c r="T1142" s="3" t="s">
        <v>3726</v>
      </c>
      <c r="U1142" s="3" t="s">
        <v>33</v>
      </c>
      <c r="V1142" s="3" t="s">
        <v>54</v>
      </c>
      <c r="W1142" s="3" t="s">
        <v>242</v>
      </c>
      <c r="X1142" s="3" t="s">
        <v>36</v>
      </c>
      <c r="Y1142" s="3" t="s">
        <v>95</v>
      </c>
      <c r="Z1142" s="3" t="s">
        <v>57</v>
      </c>
      <c r="AA1142" s="8">
        <f>Table1[[#This Row],[2022 AV (BOR final)]]-Table1[[#This Row],[2021 AV (BOR final)]]</f>
        <v>0</v>
      </c>
      <c r="AB1142" s="8">
        <f>Table1[[#This Row],[2023 AV (BOR final)]]-Table1[[#This Row],[2022 AV (BOR final)]]</f>
        <v>0</v>
      </c>
      <c r="AC1142" s="8">
        <f>Table1[[#This Row],[2022 Tax Bill]]-Table1[[#This Row],[2021 Tax Bill]]</f>
        <v>331.20000000000073</v>
      </c>
      <c r="AD1142" s="3">
        <f>COUNTIF(D:D,Table1[[#This Row],[Project Name]])</f>
        <v>8</v>
      </c>
      <c r="AE1142" s="8">
        <f>IF(Table1[[#This Row],[Year Accepted]]=2022,Table1[[#This Row],[2021 AV (BOR final)]],Table1[[#This Row],[2022 AV (BOR final)]])</f>
        <v>72136</v>
      </c>
      <c r="AF1142" s="8">
        <f>IF(Table1[[#This Row],[Year Accepted]]=2022,Table1[[#This Row],[2022 AV (BOR final)]],Table1[[#This Row],[2023 AV (BOR final)]])</f>
        <v>72136</v>
      </c>
      <c r="AG1142" s="8">
        <f>IF(Table1[[#This Row],[Year Accepted]]=2022,Table1[[#This Row],[2021 Tax Bill]],Table1[[#This Row],[2022 Tax Bill]])</f>
        <v>14837.1</v>
      </c>
      <c r="AH1142" s="8">
        <f>IF(Table1[[#This Row],[Year Accepted]]=2022,Table1[[#This Row],[2022 Tax Bill]],Table1[[#This Row],[2023 Tax Bill]])</f>
        <v>15274.4</v>
      </c>
    </row>
    <row r="1143" spans="1:34" x14ac:dyDescent="0.25">
      <c r="A1143" s="3" t="s">
        <v>25</v>
      </c>
      <c r="B1143" s="3" t="s">
        <v>26</v>
      </c>
      <c r="C1143" s="3" t="s">
        <v>27</v>
      </c>
      <c r="D1143" s="3" t="s">
        <v>735</v>
      </c>
      <c r="E1143" s="3" t="s">
        <v>887</v>
      </c>
      <c r="F1143" s="3" t="s">
        <v>888</v>
      </c>
      <c r="G1143" s="3">
        <v>2023</v>
      </c>
      <c r="H1143" s="3">
        <v>2022</v>
      </c>
      <c r="I1143" s="4">
        <v>154119</v>
      </c>
      <c r="J1143" s="3" t="s">
        <v>52</v>
      </c>
      <c r="K1143" s="4">
        <v>30991.91</v>
      </c>
      <c r="L1143" s="4">
        <v>154119</v>
      </c>
      <c r="M1143" s="3" t="s">
        <v>52</v>
      </c>
      <c r="N1143" s="4">
        <v>31699.57</v>
      </c>
      <c r="O1143" s="4">
        <v>154119</v>
      </c>
      <c r="P1143" s="3" t="s">
        <v>52</v>
      </c>
      <c r="Q1143" s="4">
        <v>32633.8</v>
      </c>
      <c r="R1143" s="3">
        <v>-87.587064564727697</v>
      </c>
      <c r="S1143" s="3">
        <v>41.784844604786997</v>
      </c>
      <c r="T1143" s="3" t="s">
        <v>889</v>
      </c>
      <c r="U1143" s="3" t="s">
        <v>33</v>
      </c>
      <c r="V1143" s="3" t="s">
        <v>54</v>
      </c>
      <c r="W1143" s="3" t="s">
        <v>242</v>
      </c>
      <c r="X1143" s="3" t="s">
        <v>36</v>
      </c>
      <c r="Y1143" s="3" t="s">
        <v>95</v>
      </c>
      <c r="Z1143" s="3" t="s">
        <v>57</v>
      </c>
      <c r="AA1143" s="8">
        <f>Table1[[#This Row],[2022 AV (BOR final)]]-Table1[[#This Row],[2021 AV (BOR final)]]</f>
        <v>0</v>
      </c>
      <c r="AB1143" s="8">
        <f>Table1[[#This Row],[2023 AV (BOR final)]]-Table1[[#This Row],[2022 AV (BOR final)]]</f>
        <v>0</v>
      </c>
      <c r="AC1143" s="8">
        <f>Table1[[#This Row],[2022 Tax Bill]]-Table1[[#This Row],[2021 Tax Bill]]</f>
        <v>707.65999999999985</v>
      </c>
      <c r="AD1143" s="3">
        <f>COUNTIF(D:D,Table1[[#This Row],[Project Name]])</f>
        <v>8</v>
      </c>
      <c r="AE1143" s="8">
        <f>IF(Table1[[#This Row],[Year Accepted]]=2022,Table1[[#This Row],[2021 AV (BOR final)]],Table1[[#This Row],[2022 AV (BOR final)]])</f>
        <v>154119</v>
      </c>
      <c r="AF1143" s="8">
        <f>IF(Table1[[#This Row],[Year Accepted]]=2022,Table1[[#This Row],[2022 AV (BOR final)]],Table1[[#This Row],[2023 AV (BOR final)]])</f>
        <v>154119</v>
      </c>
      <c r="AG1143" s="8">
        <f>IF(Table1[[#This Row],[Year Accepted]]=2022,Table1[[#This Row],[2021 Tax Bill]],Table1[[#This Row],[2022 Tax Bill]])</f>
        <v>31699.57</v>
      </c>
      <c r="AH1143" s="8">
        <f>IF(Table1[[#This Row],[Year Accepted]]=2022,Table1[[#This Row],[2022 Tax Bill]],Table1[[#This Row],[2023 Tax Bill]])</f>
        <v>32633.8</v>
      </c>
    </row>
    <row r="1144" spans="1:34" x14ac:dyDescent="0.25">
      <c r="A1144" s="3" t="s">
        <v>25</v>
      </c>
      <c r="B1144" s="3" t="s">
        <v>26</v>
      </c>
      <c r="C1144" s="3" t="s">
        <v>27</v>
      </c>
      <c r="D1144" s="3" t="s">
        <v>735</v>
      </c>
      <c r="E1144" s="3" t="s">
        <v>3260</v>
      </c>
      <c r="F1144" s="3" t="s">
        <v>3261</v>
      </c>
      <c r="G1144" s="3">
        <v>2023</v>
      </c>
      <c r="H1144" s="3">
        <v>2022</v>
      </c>
      <c r="I1144" s="4">
        <v>15177</v>
      </c>
      <c r="J1144" s="3" t="s">
        <v>52</v>
      </c>
      <c r="K1144" s="4">
        <v>3051.96</v>
      </c>
      <c r="L1144" s="4">
        <v>15177</v>
      </c>
      <c r="M1144" s="3" t="s">
        <v>52</v>
      </c>
      <c r="N1144" s="4">
        <v>3121.64</v>
      </c>
      <c r="O1144" s="4">
        <v>15177</v>
      </c>
      <c r="P1144" s="3" t="s">
        <v>52</v>
      </c>
      <c r="Q1144" s="4">
        <v>3213.62</v>
      </c>
      <c r="R1144" s="3">
        <v>-87.587873040129196</v>
      </c>
      <c r="S1144" s="3">
        <v>41.784072378976397</v>
      </c>
      <c r="T1144" s="3" t="s">
        <v>3262</v>
      </c>
      <c r="U1144" s="3" t="s">
        <v>33</v>
      </c>
      <c r="V1144" s="3" t="s">
        <v>54</v>
      </c>
      <c r="W1144" s="3" t="s">
        <v>242</v>
      </c>
      <c r="X1144" s="3" t="s">
        <v>36</v>
      </c>
      <c r="Y1144" s="3" t="s">
        <v>95</v>
      </c>
      <c r="Z1144" s="3" t="s">
        <v>57</v>
      </c>
      <c r="AA1144" s="8">
        <f>Table1[[#This Row],[2022 AV (BOR final)]]-Table1[[#This Row],[2021 AV (BOR final)]]</f>
        <v>0</v>
      </c>
      <c r="AB1144" s="8">
        <f>Table1[[#This Row],[2023 AV (BOR final)]]-Table1[[#This Row],[2022 AV (BOR final)]]</f>
        <v>0</v>
      </c>
      <c r="AC1144" s="8">
        <f>Table1[[#This Row],[2022 Tax Bill]]-Table1[[#This Row],[2021 Tax Bill]]</f>
        <v>69.679999999999836</v>
      </c>
      <c r="AD1144" s="3">
        <f>COUNTIF(D:D,Table1[[#This Row],[Project Name]])</f>
        <v>8</v>
      </c>
      <c r="AE1144" s="8">
        <f>IF(Table1[[#This Row],[Year Accepted]]=2022,Table1[[#This Row],[2021 AV (BOR final)]],Table1[[#This Row],[2022 AV (BOR final)]])</f>
        <v>15177</v>
      </c>
      <c r="AF1144" s="8">
        <f>IF(Table1[[#This Row],[Year Accepted]]=2022,Table1[[#This Row],[2022 AV (BOR final)]],Table1[[#This Row],[2023 AV (BOR final)]])</f>
        <v>15177</v>
      </c>
      <c r="AG1144" s="8">
        <f>IF(Table1[[#This Row],[Year Accepted]]=2022,Table1[[#This Row],[2021 Tax Bill]],Table1[[#This Row],[2022 Tax Bill]])</f>
        <v>3121.64</v>
      </c>
      <c r="AH1144" s="8">
        <f>IF(Table1[[#This Row],[Year Accepted]]=2022,Table1[[#This Row],[2022 Tax Bill]],Table1[[#This Row],[2023 Tax Bill]])</f>
        <v>3213.62</v>
      </c>
    </row>
    <row r="1145" spans="1:34" x14ac:dyDescent="0.25">
      <c r="A1145" s="3" t="s">
        <v>25</v>
      </c>
      <c r="B1145" s="3" t="s">
        <v>26</v>
      </c>
      <c r="C1145" s="3" t="s">
        <v>27</v>
      </c>
      <c r="D1145" s="3" t="s">
        <v>735</v>
      </c>
      <c r="E1145" s="3" t="s">
        <v>996</v>
      </c>
      <c r="F1145" s="3" t="s">
        <v>997</v>
      </c>
      <c r="G1145" s="3">
        <v>2023</v>
      </c>
      <c r="H1145" s="3">
        <v>2022</v>
      </c>
      <c r="I1145" s="4">
        <v>62439</v>
      </c>
      <c r="J1145" s="3" t="s">
        <v>52</v>
      </c>
      <c r="K1145" s="4">
        <v>12555.94</v>
      </c>
      <c r="L1145" s="4">
        <v>62439</v>
      </c>
      <c r="M1145" s="3" t="s">
        <v>52</v>
      </c>
      <c r="N1145" s="4">
        <v>12842.6</v>
      </c>
      <c r="O1145" s="4">
        <v>62439</v>
      </c>
      <c r="P1145" s="3" t="s">
        <v>52</v>
      </c>
      <c r="Q1145" s="4">
        <v>13221.12</v>
      </c>
      <c r="R1145" s="3">
        <v>-87.587207545219201</v>
      </c>
      <c r="S1145" s="3">
        <v>41.784077898488398</v>
      </c>
      <c r="T1145" s="3" t="s">
        <v>998</v>
      </c>
      <c r="U1145" s="3" t="s">
        <v>33</v>
      </c>
      <c r="V1145" s="3" t="s">
        <v>54</v>
      </c>
      <c r="W1145" s="3" t="s">
        <v>242</v>
      </c>
      <c r="X1145" s="3" t="s">
        <v>36</v>
      </c>
      <c r="Y1145" s="3" t="s">
        <v>95</v>
      </c>
      <c r="Z1145" s="3" t="s">
        <v>57</v>
      </c>
      <c r="AA1145" s="8">
        <f>Table1[[#This Row],[2022 AV (BOR final)]]-Table1[[#This Row],[2021 AV (BOR final)]]</f>
        <v>0</v>
      </c>
      <c r="AB1145" s="8">
        <f>Table1[[#This Row],[2023 AV (BOR final)]]-Table1[[#This Row],[2022 AV (BOR final)]]</f>
        <v>0</v>
      </c>
      <c r="AC1145" s="8">
        <f>Table1[[#This Row],[2022 Tax Bill]]-Table1[[#This Row],[2021 Tax Bill]]</f>
        <v>286.65999999999985</v>
      </c>
      <c r="AD1145" s="3">
        <f>COUNTIF(D:D,Table1[[#This Row],[Project Name]])</f>
        <v>8</v>
      </c>
      <c r="AE1145" s="8">
        <f>IF(Table1[[#This Row],[Year Accepted]]=2022,Table1[[#This Row],[2021 AV (BOR final)]],Table1[[#This Row],[2022 AV (BOR final)]])</f>
        <v>62439</v>
      </c>
      <c r="AF1145" s="8">
        <f>IF(Table1[[#This Row],[Year Accepted]]=2022,Table1[[#This Row],[2022 AV (BOR final)]],Table1[[#This Row],[2023 AV (BOR final)]])</f>
        <v>62439</v>
      </c>
      <c r="AG1145" s="8">
        <f>IF(Table1[[#This Row],[Year Accepted]]=2022,Table1[[#This Row],[2021 Tax Bill]],Table1[[#This Row],[2022 Tax Bill]])</f>
        <v>12842.6</v>
      </c>
      <c r="AH1145" s="8">
        <f>IF(Table1[[#This Row],[Year Accepted]]=2022,Table1[[#This Row],[2022 Tax Bill]],Table1[[#This Row],[2023 Tax Bill]])</f>
        <v>13221.12</v>
      </c>
    </row>
    <row r="1146" spans="1:34" x14ac:dyDescent="0.25">
      <c r="A1146" s="3" t="s">
        <v>25</v>
      </c>
      <c r="B1146" s="3" t="s">
        <v>26</v>
      </c>
      <c r="C1146" s="3" t="s">
        <v>27</v>
      </c>
      <c r="D1146" s="3" t="s">
        <v>364</v>
      </c>
      <c r="E1146" s="3" t="s">
        <v>5257</v>
      </c>
      <c r="F1146" s="3" t="s">
        <v>5258</v>
      </c>
      <c r="G1146" s="3">
        <v>2023</v>
      </c>
      <c r="H1146" s="3">
        <v>2022</v>
      </c>
      <c r="I1146" s="4">
        <v>70197</v>
      </c>
      <c r="J1146" s="3" t="s">
        <v>52</v>
      </c>
      <c r="K1146" s="4">
        <v>14116</v>
      </c>
      <c r="L1146" s="4">
        <v>70197</v>
      </c>
      <c r="M1146" s="3" t="s">
        <v>52</v>
      </c>
      <c r="N1146" s="4">
        <v>14438.28</v>
      </c>
      <c r="O1146" s="4">
        <v>45628</v>
      </c>
      <c r="P1146" s="3" t="s">
        <v>52</v>
      </c>
      <c r="Q1146" s="4">
        <v>9661.49</v>
      </c>
      <c r="R1146" s="3">
        <v>-87.592595669545801</v>
      </c>
      <c r="S1146" s="3">
        <v>41.781823711210102</v>
      </c>
      <c r="T1146" s="3" t="s">
        <v>5259</v>
      </c>
      <c r="U1146" s="3" t="s">
        <v>33</v>
      </c>
      <c r="V1146" s="3" t="s">
        <v>170</v>
      </c>
      <c r="W1146" s="3" t="s">
        <v>242</v>
      </c>
      <c r="X1146" s="3" t="s">
        <v>36</v>
      </c>
      <c r="Y1146" s="3" t="s">
        <v>56</v>
      </c>
      <c r="Z1146" s="3" t="s">
        <v>57</v>
      </c>
      <c r="AA1146" s="8">
        <f>Table1[[#This Row],[2022 AV (BOR final)]]-Table1[[#This Row],[2021 AV (BOR final)]]</f>
        <v>0</v>
      </c>
      <c r="AB1146" s="8">
        <f>Table1[[#This Row],[2023 AV (BOR final)]]-Table1[[#This Row],[2022 AV (BOR final)]]</f>
        <v>-24569</v>
      </c>
      <c r="AC1146" s="8">
        <f>Table1[[#This Row],[2022 Tax Bill]]-Table1[[#This Row],[2021 Tax Bill]]</f>
        <v>322.28000000000065</v>
      </c>
      <c r="AD1146" s="3">
        <f>COUNTIF(D:D,Table1[[#This Row],[Project Name]])</f>
        <v>2</v>
      </c>
      <c r="AE1146" s="2">
        <f>IF(Table1[[#This Row],[Year Accepted]]=2022,Table1[[#This Row],[2021 AV (BOR final)]],Table1[[#This Row],[2022 AV (BOR final)]])</f>
        <v>70197</v>
      </c>
      <c r="AF1146" s="2">
        <f>IF(Table1[[#This Row],[Year Accepted]]=2022,Table1[[#This Row],[2022 AV (BOR final)]],Table1[[#This Row],[2023 AV (BOR final)]])</f>
        <v>45628</v>
      </c>
      <c r="AG1146" s="2">
        <f>IF(Table1[[#This Row],[Year Accepted]]=2022,Table1[[#This Row],[2021 Tax Bill]],Table1[[#This Row],[2022 Tax Bill]])</f>
        <v>14438.28</v>
      </c>
      <c r="AH1146" s="2">
        <f>IF(Table1[[#This Row],[Year Accepted]]=2022,Table1[[#This Row],[2022 Tax Bill]],Table1[[#This Row],[2023 Tax Bill]])</f>
        <v>9661.49</v>
      </c>
    </row>
    <row r="1147" spans="1:34" x14ac:dyDescent="0.25">
      <c r="A1147" s="3" t="s">
        <v>25</v>
      </c>
      <c r="B1147" s="3" t="s">
        <v>26</v>
      </c>
      <c r="C1147" s="3" t="s">
        <v>27</v>
      </c>
      <c r="D1147" s="3" t="s">
        <v>364</v>
      </c>
      <c r="E1147" s="3" t="s">
        <v>365</v>
      </c>
      <c r="F1147" s="3" t="s">
        <v>366</v>
      </c>
      <c r="G1147" s="3">
        <v>2023</v>
      </c>
      <c r="H1147" s="3">
        <v>2022</v>
      </c>
      <c r="I1147" s="4">
        <v>73798</v>
      </c>
      <c r="J1147" s="3" t="s">
        <v>52</v>
      </c>
      <c r="K1147" s="4">
        <v>14840.08</v>
      </c>
      <c r="L1147" s="4">
        <v>73798</v>
      </c>
      <c r="M1147" s="3" t="s">
        <v>52</v>
      </c>
      <c r="N1147" s="4">
        <v>15178.93</v>
      </c>
      <c r="O1147" s="4">
        <v>47968</v>
      </c>
      <c r="P1147" s="3" t="s">
        <v>52</v>
      </c>
      <c r="Q1147" s="4">
        <v>10156.959999999999</v>
      </c>
      <c r="R1147" s="3">
        <v>-87.592592338415301</v>
      </c>
      <c r="S1147" s="3">
        <v>41.781686525315003</v>
      </c>
      <c r="T1147" s="3" t="s">
        <v>367</v>
      </c>
      <c r="U1147" s="3" t="s">
        <v>33</v>
      </c>
      <c r="V1147" s="3" t="s">
        <v>170</v>
      </c>
      <c r="W1147" s="3" t="s">
        <v>242</v>
      </c>
      <c r="X1147" s="3" t="s">
        <v>36</v>
      </c>
      <c r="Y1147" s="3" t="s">
        <v>56</v>
      </c>
      <c r="Z1147" s="3" t="s">
        <v>57</v>
      </c>
      <c r="AA1147" s="8">
        <f>Table1[[#This Row],[2022 AV (BOR final)]]-Table1[[#This Row],[2021 AV (BOR final)]]</f>
        <v>0</v>
      </c>
      <c r="AB1147" s="8">
        <f>Table1[[#This Row],[2023 AV (BOR final)]]-Table1[[#This Row],[2022 AV (BOR final)]]</f>
        <v>-25830</v>
      </c>
      <c r="AC1147" s="8">
        <f>Table1[[#This Row],[2022 Tax Bill]]-Table1[[#This Row],[2021 Tax Bill]]</f>
        <v>338.85000000000036</v>
      </c>
      <c r="AD1147" s="3">
        <f>COUNTIF(D:D,Table1[[#This Row],[Project Name]])</f>
        <v>2</v>
      </c>
      <c r="AE1147" s="2">
        <f>IF(Table1[[#This Row],[Year Accepted]]=2022,Table1[[#This Row],[2021 AV (BOR final)]],Table1[[#This Row],[2022 AV (BOR final)]])</f>
        <v>73798</v>
      </c>
      <c r="AF1147" s="2">
        <f>IF(Table1[[#This Row],[Year Accepted]]=2022,Table1[[#This Row],[2022 AV (BOR final)]],Table1[[#This Row],[2023 AV (BOR final)]])</f>
        <v>47968</v>
      </c>
      <c r="AG1147" s="2">
        <f>IF(Table1[[#This Row],[Year Accepted]]=2022,Table1[[#This Row],[2021 Tax Bill]],Table1[[#This Row],[2022 Tax Bill]])</f>
        <v>15178.93</v>
      </c>
      <c r="AH1147" s="2">
        <f>IF(Table1[[#This Row],[Year Accepted]]=2022,Table1[[#This Row],[2022 Tax Bill]],Table1[[#This Row],[2023 Tax Bill]])</f>
        <v>10156.959999999999</v>
      </c>
    </row>
    <row r="1148" spans="1:34" x14ac:dyDescent="0.25">
      <c r="A1148" s="3" t="s">
        <v>25</v>
      </c>
      <c r="B1148" s="3" t="s">
        <v>26</v>
      </c>
      <c r="C1148" s="3" t="s">
        <v>27</v>
      </c>
      <c r="D1148" s="3" t="s">
        <v>5160</v>
      </c>
      <c r="E1148" s="3" t="s">
        <v>5161</v>
      </c>
      <c r="F1148" s="3" t="s">
        <v>5162</v>
      </c>
      <c r="G1148" s="3">
        <v>2023</v>
      </c>
      <c r="H1148" s="3">
        <v>2022</v>
      </c>
      <c r="I1148" s="4">
        <v>218283</v>
      </c>
      <c r="J1148" s="3" t="s">
        <v>52</v>
      </c>
      <c r="K1148" s="4">
        <v>44025.77</v>
      </c>
      <c r="L1148" s="4">
        <v>218283</v>
      </c>
      <c r="M1148" s="3" t="s">
        <v>52</v>
      </c>
      <c r="N1148" s="4">
        <v>45037.35</v>
      </c>
      <c r="O1148" s="4">
        <v>141884</v>
      </c>
      <c r="P1148" s="3" t="s">
        <v>52</v>
      </c>
      <c r="Q1148" s="4">
        <v>30034.58</v>
      </c>
      <c r="R1148" s="3">
        <v>-87.622767765449098</v>
      </c>
      <c r="S1148" s="3">
        <v>41.787890960527797</v>
      </c>
      <c r="T1148" s="3" t="s">
        <v>5163</v>
      </c>
      <c r="U1148" s="3" t="s">
        <v>33</v>
      </c>
      <c r="V1148" s="3" t="s">
        <v>170</v>
      </c>
      <c r="W1148" s="3" t="s">
        <v>171</v>
      </c>
      <c r="X1148" s="3" t="s">
        <v>47</v>
      </c>
      <c r="Y1148" s="3" t="s">
        <v>37</v>
      </c>
      <c r="Z1148" s="3" t="s">
        <v>38</v>
      </c>
      <c r="AA1148" s="8">
        <f>Table1[[#This Row],[2022 AV (BOR final)]]-Table1[[#This Row],[2021 AV (BOR final)]]</f>
        <v>0</v>
      </c>
      <c r="AB1148" s="8">
        <f>Table1[[#This Row],[2023 AV (BOR final)]]-Table1[[#This Row],[2022 AV (BOR final)]]</f>
        <v>-76399</v>
      </c>
      <c r="AC1148" s="8">
        <f>Table1[[#This Row],[2022 Tax Bill]]-Table1[[#This Row],[2021 Tax Bill]]</f>
        <v>1011.5800000000017</v>
      </c>
      <c r="AD1148" s="3">
        <f>COUNTIF(D:D,Table1[[#This Row],[Project Name]])</f>
        <v>1</v>
      </c>
      <c r="AE1148" s="2">
        <f>IF(Table1[[#This Row],[Year Accepted]]=2022,Table1[[#This Row],[2021 AV (BOR final)]],Table1[[#This Row],[2022 AV (BOR final)]])</f>
        <v>218283</v>
      </c>
      <c r="AF1148" s="2">
        <f>IF(Table1[[#This Row],[Year Accepted]]=2022,Table1[[#This Row],[2022 AV (BOR final)]],Table1[[#This Row],[2023 AV (BOR final)]])</f>
        <v>141884</v>
      </c>
      <c r="AG1148" s="2">
        <f>IF(Table1[[#This Row],[Year Accepted]]=2022,Table1[[#This Row],[2021 Tax Bill]],Table1[[#This Row],[2022 Tax Bill]])</f>
        <v>45037.35</v>
      </c>
      <c r="AH1148" s="2">
        <f>IF(Table1[[#This Row],[Year Accepted]]=2022,Table1[[#This Row],[2022 Tax Bill]],Table1[[#This Row],[2023 Tax Bill]])</f>
        <v>30034.58</v>
      </c>
    </row>
    <row r="1149" spans="1:34" x14ac:dyDescent="0.25">
      <c r="A1149" s="3" t="s">
        <v>25</v>
      </c>
      <c r="B1149" s="3" t="s">
        <v>26</v>
      </c>
      <c r="C1149" s="3" t="s">
        <v>27</v>
      </c>
      <c r="D1149" s="3" t="s">
        <v>410</v>
      </c>
      <c r="E1149" s="3" t="s">
        <v>411</v>
      </c>
      <c r="F1149" s="3" t="s">
        <v>412</v>
      </c>
      <c r="G1149" s="3">
        <v>2023</v>
      </c>
      <c r="H1149" s="3">
        <v>2022</v>
      </c>
      <c r="I1149" s="4">
        <v>55199</v>
      </c>
      <c r="J1149" s="3" t="s">
        <v>52</v>
      </c>
      <c r="K1149" s="4">
        <v>11100.01</v>
      </c>
      <c r="L1149" s="4">
        <v>55199</v>
      </c>
      <c r="M1149" s="3" t="s">
        <v>52</v>
      </c>
      <c r="N1149" s="4">
        <v>11353.43</v>
      </c>
      <c r="O1149" s="4">
        <v>35879</v>
      </c>
      <c r="P1149" s="3" t="s">
        <v>52</v>
      </c>
      <c r="Q1149" s="4">
        <v>7597.18</v>
      </c>
      <c r="R1149" s="3">
        <v>-87.612765444322505</v>
      </c>
      <c r="S1149" s="3">
        <v>41.785457086483497</v>
      </c>
      <c r="T1149" s="3" t="s">
        <v>413</v>
      </c>
      <c r="U1149" s="3" t="s">
        <v>33</v>
      </c>
      <c r="V1149" s="3" t="s">
        <v>170</v>
      </c>
      <c r="W1149" s="3" t="s">
        <v>242</v>
      </c>
      <c r="X1149" s="3" t="s">
        <v>36</v>
      </c>
      <c r="Y1149" s="3" t="s">
        <v>37</v>
      </c>
      <c r="Z1149" s="3" t="s">
        <v>38</v>
      </c>
      <c r="AA1149" s="8">
        <f>Table1[[#This Row],[2022 AV (BOR final)]]-Table1[[#This Row],[2021 AV (BOR final)]]</f>
        <v>0</v>
      </c>
      <c r="AB1149" s="8">
        <f>Table1[[#This Row],[2023 AV (BOR final)]]-Table1[[#This Row],[2022 AV (BOR final)]]</f>
        <v>-19320</v>
      </c>
      <c r="AC1149" s="8">
        <f>Table1[[#This Row],[2022 Tax Bill]]-Table1[[#This Row],[2021 Tax Bill]]</f>
        <v>253.42000000000007</v>
      </c>
      <c r="AD1149" s="3">
        <f>COUNTIF(D:D,Table1[[#This Row],[Project Name]])</f>
        <v>1</v>
      </c>
      <c r="AE1149" s="2">
        <f>IF(Table1[[#This Row],[Year Accepted]]=2022,Table1[[#This Row],[2021 AV (BOR final)]],Table1[[#This Row],[2022 AV (BOR final)]])</f>
        <v>55199</v>
      </c>
      <c r="AF1149" s="2">
        <f>IF(Table1[[#This Row],[Year Accepted]]=2022,Table1[[#This Row],[2022 AV (BOR final)]],Table1[[#This Row],[2023 AV (BOR final)]])</f>
        <v>35879</v>
      </c>
      <c r="AG1149" s="2">
        <f>IF(Table1[[#This Row],[Year Accepted]]=2022,Table1[[#This Row],[2021 Tax Bill]],Table1[[#This Row],[2022 Tax Bill]])</f>
        <v>11353.43</v>
      </c>
      <c r="AH1149" s="2">
        <f>IF(Table1[[#This Row],[Year Accepted]]=2022,Table1[[#This Row],[2022 Tax Bill]],Table1[[#This Row],[2023 Tax Bill]])</f>
        <v>7597.18</v>
      </c>
    </row>
    <row r="1150" spans="1:34" x14ac:dyDescent="0.25">
      <c r="A1150" s="3" t="s">
        <v>25</v>
      </c>
      <c r="B1150" s="3" t="s">
        <v>26</v>
      </c>
      <c r="C1150" s="3" t="s">
        <v>27</v>
      </c>
      <c r="D1150" s="3" t="s">
        <v>4426</v>
      </c>
      <c r="E1150" s="3" t="s">
        <v>4427</v>
      </c>
      <c r="F1150" s="3" t="s">
        <v>4428</v>
      </c>
      <c r="G1150" s="3">
        <v>2023</v>
      </c>
      <c r="H1150" s="3">
        <v>2022</v>
      </c>
      <c r="I1150" s="4">
        <v>71590</v>
      </c>
      <c r="J1150" s="3" t="s">
        <v>52</v>
      </c>
      <c r="K1150" s="4">
        <v>14396.07</v>
      </c>
      <c r="L1150" s="4">
        <v>71590</v>
      </c>
      <c r="M1150" s="3" t="s">
        <v>52</v>
      </c>
      <c r="N1150" s="4">
        <v>14724.82</v>
      </c>
      <c r="O1150" s="4">
        <v>46534</v>
      </c>
      <c r="P1150" s="3" t="s">
        <v>52</v>
      </c>
      <c r="Q1150" s="4">
        <v>9853.34</v>
      </c>
      <c r="R1150" s="3">
        <v>-87.590889967881495</v>
      </c>
      <c r="S1150" s="3">
        <v>41.772652574894501</v>
      </c>
      <c r="T1150" s="3" t="s">
        <v>4429</v>
      </c>
      <c r="U1150" s="3" t="s">
        <v>33</v>
      </c>
      <c r="V1150" s="3" t="s">
        <v>54</v>
      </c>
      <c r="W1150" s="3" t="s">
        <v>55</v>
      </c>
      <c r="X1150" s="3" t="s">
        <v>36</v>
      </c>
      <c r="Y1150" s="3" t="s">
        <v>56</v>
      </c>
      <c r="Z1150" s="3" t="s">
        <v>57</v>
      </c>
      <c r="AA1150" s="8">
        <f>Table1[[#This Row],[2022 AV (BOR final)]]-Table1[[#This Row],[2021 AV (BOR final)]]</f>
        <v>0</v>
      </c>
      <c r="AB1150" s="8">
        <f>Table1[[#This Row],[2023 AV (BOR final)]]-Table1[[#This Row],[2022 AV (BOR final)]]</f>
        <v>-25056</v>
      </c>
      <c r="AC1150" s="8">
        <f>Table1[[#This Row],[2022 Tax Bill]]-Table1[[#This Row],[2021 Tax Bill]]</f>
        <v>328.75</v>
      </c>
      <c r="AD1150" s="3">
        <f>COUNTIF(D:D,Table1[[#This Row],[Project Name]])</f>
        <v>1</v>
      </c>
      <c r="AE1150" s="2">
        <f>IF(Table1[[#This Row],[Year Accepted]]=2022,Table1[[#This Row],[2021 AV (BOR final)]],Table1[[#This Row],[2022 AV (BOR final)]])</f>
        <v>71590</v>
      </c>
      <c r="AF1150" s="2">
        <f>IF(Table1[[#This Row],[Year Accepted]]=2022,Table1[[#This Row],[2022 AV (BOR final)]],Table1[[#This Row],[2023 AV (BOR final)]])</f>
        <v>46534</v>
      </c>
      <c r="AG1150" s="2">
        <f>IF(Table1[[#This Row],[Year Accepted]]=2022,Table1[[#This Row],[2021 Tax Bill]],Table1[[#This Row],[2022 Tax Bill]])</f>
        <v>14724.82</v>
      </c>
      <c r="AH1150" s="2">
        <f>IF(Table1[[#This Row],[Year Accepted]]=2022,Table1[[#This Row],[2022 Tax Bill]],Table1[[#This Row],[2023 Tax Bill]])</f>
        <v>9853.34</v>
      </c>
    </row>
    <row r="1151" spans="1:34" x14ac:dyDescent="0.25">
      <c r="A1151" s="3" t="s">
        <v>25</v>
      </c>
      <c r="B1151" s="3" t="s">
        <v>26</v>
      </c>
      <c r="C1151" s="3" t="s">
        <v>27</v>
      </c>
      <c r="D1151" s="3" t="s">
        <v>1712</v>
      </c>
      <c r="E1151" s="3" t="s">
        <v>1713</v>
      </c>
      <c r="F1151" s="3" t="s">
        <v>1714</v>
      </c>
      <c r="G1151" s="3">
        <v>2023</v>
      </c>
      <c r="H1151" s="3">
        <v>2022</v>
      </c>
      <c r="I1151" s="4">
        <v>110032</v>
      </c>
      <c r="J1151" s="3" t="s">
        <v>52</v>
      </c>
      <c r="K1151" s="4">
        <v>22126.42</v>
      </c>
      <c r="L1151" s="4">
        <v>110032</v>
      </c>
      <c r="M1151" s="3" t="s">
        <v>52</v>
      </c>
      <c r="N1151" s="4">
        <v>22631.67</v>
      </c>
      <c r="O1151" s="4">
        <v>71521</v>
      </c>
      <c r="P1151" s="3" t="s">
        <v>52</v>
      </c>
      <c r="Q1151" s="4">
        <v>15144.18</v>
      </c>
      <c r="R1151" s="3">
        <v>-87.588972312503699</v>
      </c>
      <c r="S1151" s="3">
        <v>41.771749131613802</v>
      </c>
      <c r="T1151" s="3" t="s">
        <v>1715</v>
      </c>
      <c r="U1151" s="3" t="s">
        <v>33</v>
      </c>
      <c r="V1151" s="3" t="s">
        <v>54</v>
      </c>
      <c r="W1151" s="3" t="s">
        <v>55</v>
      </c>
      <c r="X1151" s="3" t="s">
        <v>36</v>
      </c>
      <c r="Y1151" s="3" t="s">
        <v>56</v>
      </c>
      <c r="Z1151" s="3" t="s">
        <v>57</v>
      </c>
      <c r="AA1151" s="8">
        <f>Table1[[#This Row],[2022 AV (BOR final)]]-Table1[[#This Row],[2021 AV (BOR final)]]</f>
        <v>0</v>
      </c>
      <c r="AB1151" s="8">
        <f>Table1[[#This Row],[2023 AV (BOR final)]]-Table1[[#This Row],[2022 AV (BOR final)]]</f>
        <v>-38511</v>
      </c>
      <c r="AC1151" s="8">
        <f>Table1[[#This Row],[2022 Tax Bill]]-Table1[[#This Row],[2021 Tax Bill]]</f>
        <v>505.25</v>
      </c>
      <c r="AD1151" s="3">
        <f>COUNTIF(D:D,Table1[[#This Row],[Project Name]])</f>
        <v>1</v>
      </c>
      <c r="AE1151" s="2">
        <f>IF(Table1[[#This Row],[Year Accepted]]=2022,Table1[[#This Row],[2021 AV (BOR final)]],Table1[[#This Row],[2022 AV (BOR final)]])</f>
        <v>110032</v>
      </c>
      <c r="AF1151" s="2">
        <f>IF(Table1[[#This Row],[Year Accepted]]=2022,Table1[[#This Row],[2022 AV (BOR final)]],Table1[[#This Row],[2023 AV (BOR final)]])</f>
        <v>71521</v>
      </c>
      <c r="AG1151" s="2">
        <f>IF(Table1[[#This Row],[Year Accepted]]=2022,Table1[[#This Row],[2021 Tax Bill]],Table1[[#This Row],[2022 Tax Bill]])</f>
        <v>22631.67</v>
      </c>
      <c r="AH1151" s="2">
        <f>IF(Table1[[#This Row],[Year Accepted]]=2022,Table1[[#This Row],[2022 Tax Bill]],Table1[[#This Row],[2023 Tax Bill]])</f>
        <v>15144.18</v>
      </c>
    </row>
    <row r="1152" spans="1:34" x14ac:dyDescent="0.25">
      <c r="A1152" s="3" t="s">
        <v>25</v>
      </c>
      <c r="B1152" s="3" t="s">
        <v>26</v>
      </c>
      <c r="C1152" s="3" t="s">
        <v>27</v>
      </c>
      <c r="D1152" s="3" t="s">
        <v>273</v>
      </c>
      <c r="E1152" s="3" t="s">
        <v>3344</v>
      </c>
      <c r="F1152" s="3" t="s">
        <v>3345</v>
      </c>
      <c r="G1152" s="3">
        <v>2023</v>
      </c>
      <c r="H1152" s="3">
        <v>2022</v>
      </c>
      <c r="I1152" s="4">
        <v>21567</v>
      </c>
      <c r="J1152" s="3" t="s">
        <v>52</v>
      </c>
      <c r="K1152" s="4">
        <v>4336.91</v>
      </c>
      <c r="L1152" s="4">
        <v>21567</v>
      </c>
      <c r="M1152" s="3" t="s">
        <v>52</v>
      </c>
      <c r="N1152" s="4">
        <v>4435.92</v>
      </c>
      <c r="O1152" s="4">
        <v>8017</v>
      </c>
      <c r="P1152" s="3" t="s">
        <v>52</v>
      </c>
      <c r="Q1152" s="4">
        <v>1697.58</v>
      </c>
      <c r="R1152" s="3">
        <v>-87.587181456719193</v>
      </c>
      <c r="S1152" s="3">
        <v>41.768126113751897</v>
      </c>
      <c r="T1152" s="3" t="s">
        <v>3346</v>
      </c>
      <c r="U1152" s="3" t="s">
        <v>33</v>
      </c>
      <c r="V1152" s="3" t="s">
        <v>54</v>
      </c>
      <c r="W1152" s="3" t="s">
        <v>55</v>
      </c>
      <c r="X1152" s="3" t="s">
        <v>36</v>
      </c>
      <c r="Y1152" s="3" t="s">
        <v>56</v>
      </c>
      <c r="Z1152" s="3" t="s">
        <v>57</v>
      </c>
      <c r="AA1152" s="8">
        <f>Table1[[#This Row],[2022 AV (BOR final)]]-Table1[[#This Row],[2021 AV (BOR final)]]</f>
        <v>0</v>
      </c>
      <c r="AB1152" s="8">
        <f>Table1[[#This Row],[2023 AV (BOR final)]]-Table1[[#This Row],[2022 AV (BOR final)]]</f>
        <v>-13550</v>
      </c>
      <c r="AC1152" s="8">
        <f>Table1[[#This Row],[2022 Tax Bill]]-Table1[[#This Row],[2021 Tax Bill]]</f>
        <v>99.010000000000218</v>
      </c>
      <c r="AD1152" s="3">
        <f>COUNTIF(D:D,Table1[[#This Row],[Project Name]])</f>
        <v>2</v>
      </c>
      <c r="AE1152" s="2">
        <f>IF(Table1[[#This Row],[Year Accepted]]=2022,Table1[[#This Row],[2021 AV (BOR final)]],Table1[[#This Row],[2022 AV (BOR final)]])</f>
        <v>21567</v>
      </c>
      <c r="AF1152" s="2">
        <f>IF(Table1[[#This Row],[Year Accepted]]=2022,Table1[[#This Row],[2022 AV (BOR final)]],Table1[[#This Row],[2023 AV (BOR final)]])</f>
        <v>8017</v>
      </c>
      <c r="AG1152" s="2">
        <f>IF(Table1[[#This Row],[Year Accepted]]=2022,Table1[[#This Row],[2021 Tax Bill]],Table1[[#This Row],[2022 Tax Bill]])</f>
        <v>4435.92</v>
      </c>
      <c r="AH1152" s="2">
        <f>IF(Table1[[#This Row],[Year Accepted]]=2022,Table1[[#This Row],[2022 Tax Bill]],Table1[[#This Row],[2023 Tax Bill]])</f>
        <v>1697.58</v>
      </c>
    </row>
    <row r="1153" spans="1:34" x14ac:dyDescent="0.25">
      <c r="A1153" s="3" t="s">
        <v>25</v>
      </c>
      <c r="B1153" s="3" t="s">
        <v>26</v>
      </c>
      <c r="C1153" s="3" t="s">
        <v>27</v>
      </c>
      <c r="D1153" s="3" t="s">
        <v>273</v>
      </c>
      <c r="E1153" s="3" t="s">
        <v>274</v>
      </c>
      <c r="F1153" s="3" t="s">
        <v>275</v>
      </c>
      <c r="G1153" s="3">
        <v>2023</v>
      </c>
      <c r="H1153" s="3">
        <v>2022</v>
      </c>
      <c r="I1153" s="4">
        <v>21631</v>
      </c>
      <c r="J1153" s="3" t="s">
        <v>52</v>
      </c>
      <c r="K1153" s="4">
        <v>4349.7700000000004</v>
      </c>
      <c r="L1153" s="4">
        <v>21631</v>
      </c>
      <c r="M1153" s="3" t="s">
        <v>52</v>
      </c>
      <c r="N1153" s="4">
        <v>4449.1499999999996</v>
      </c>
      <c r="O1153" s="4">
        <v>8059</v>
      </c>
      <c r="P1153" s="3" t="s">
        <v>52</v>
      </c>
      <c r="Q1153" s="4">
        <v>1706.42</v>
      </c>
      <c r="R1153" s="3">
        <v>-87.5870887610089</v>
      </c>
      <c r="S1153" s="3">
        <v>41.768126991407598</v>
      </c>
      <c r="T1153" s="3" t="s">
        <v>276</v>
      </c>
      <c r="U1153" s="3" t="s">
        <v>33</v>
      </c>
      <c r="V1153" s="3" t="s">
        <v>54</v>
      </c>
      <c r="W1153" s="3" t="s">
        <v>55</v>
      </c>
      <c r="X1153" s="3" t="s">
        <v>36</v>
      </c>
      <c r="Y1153" s="3" t="s">
        <v>56</v>
      </c>
      <c r="Z1153" s="3" t="s">
        <v>57</v>
      </c>
      <c r="AA1153" s="8">
        <f>Table1[[#This Row],[2022 AV (BOR final)]]-Table1[[#This Row],[2021 AV (BOR final)]]</f>
        <v>0</v>
      </c>
      <c r="AB1153" s="8">
        <f>Table1[[#This Row],[2023 AV (BOR final)]]-Table1[[#This Row],[2022 AV (BOR final)]]</f>
        <v>-13572</v>
      </c>
      <c r="AC1153" s="8">
        <f>Table1[[#This Row],[2022 Tax Bill]]-Table1[[#This Row],[2021 Tax Bill]]</f>
        <v>99.3799999999992</v>
      </c>
      <c r="AD1153" s="3">
        <f>COUNTIF(D:D,Table1[[#This Row],[Project Name]])</f>
        <v>2</v>
      </c>
      <c r="AE1153" s="2">
        <f>IF(Table1[[#This Row],[Year Accepted]]=2022,Table1[[#This Row],[2021 AV (BOR final)]],Table1[[#This Row],[2022 AV (BOR final)]])</f>
        <v>21631</v>
      </c>
      <c r="AF1153" s="2">
        <f>IF(Table1[[#This Row],[Year Accepted]]=2022,Table1[[#This Row],[2022 AV (BOR final)]],Table1[[#This Row],[2023 AV (BOR final)]])</f>
        <v>8059</v>
      </c>
      <c r="AG1153" s="2">
        <f>IF(Table1[[#This Row],[Year Accepted]]=2022,Table1[[#This Row],[2021 Tax Bill]],Table1[[#This Row],[2022 Tax Bill]])</f>
        <v>4449.1499999999996</v>
      </c>
      <c r="AH1153" s="2">
        <f>IF(Table1[[#This Row],[Year Accepted]]=2022,Table1[[#This Row],[2022 Tax Bill]],Table1[[#This Row],[2023 Tax Bill]])</f>
        <v>1706.42</v>
      </c>
    </row>
    <row r="1154" spans="1:34" x14ac:dyDescent="0.25">
      <c r="A1154" s="3" t="s">
        <v>25</v>
      </c>
      <c r="B1154" s="3" t="s">
        <v>71</v>
      </c>
      <c r="C1154" s="3" t="s">
        <v>27</v>
      </c>
      <c r="D1154" s="3" t="s">
        <v>433</v>
      </c>
      <c r="E1154" s="3" t="s">
        <v>2811</v>
      </c>
      <c r="F1154" s="3" t="s">
        <v>2812</v>
      </c>
      <c r="G1154" s="3">
        <v>2023</v>
      </c>
      <c r="H1154" s="3">
        <v>2022</v>
      </c>
      <c r="I1154" s="4">
        <v>0</v>
      </c>
      <c r="J1154" s="3" t="s">
        <v>295</v>
      </c>
      <c r="K1154" s="4">
        <v>0</v>
      </c>
      <c r="L1154" s="4">
        <v>120952</v>
      </c>
      <c r="M1154" s="3" t="s">
        <v>52</v>
      </c>
      <c r="N1154" s="4">
        <v>24877.66</v>
      </c>
      <c r="O1154" s="4">
        <v>90714</v>
      </c>
      <c r="P1154" s="3" t="s">
        <v>52</v>
      </c>
      <c r="Q1154" s="4">
        <v>19208.189999999999</v>
      </c>
      <c r="R1154" s="3">
        <v>-87.582201502968701</v>
      </c>
      <c r="S1154" s="3">
        <v>41.769913607196401</v>
      </c>
      <c r="T1154" s="3" t="s">
        <v>2813</v>
      </c>
      <c r="U1154" s="3" t="s">
        <v>33</v>
      </c>
      <c r="V1154" s="3" t="s">
        <v>54</v>
      </c>
      <c r="W1154" s="3" t="s">
        <v>55</v>
      </c>
      <c r="X1154" s="3" t="s">
        <v>36</v>
      </c>
      <c r="Y1154" s="3" t="s">
        <v>95</v>
      </c>
      <c r="Z1154" s="3" t="s">
        <v>57</v>
      </c>
      <c r="AA1154" s="8">
        <f>Table1[[#This Row],[2022 AV (BOR final)]]-Table1[[#This Row],[2021 AV (BOR final)]]</f>
        <v>120952</v>
      </c>
      <c r="AB1154" s="8">
        <f>Table1[[#This Row],[2023 AV (BOR final)]]-Table1[[#This Row],[2022 AV (BOR final)]]</f>
        <v>-30238</v>
      </c>
      <c r="AC1154" s="8">
        <f>Table1[[#This Row],[2022 Tax Bill]]-Table1[[#This Row],[2021 Tax Bill]]</f>
        <v>24877.66</v>
      </c>
      <c r="AD1154" s="3">
        <f>COUNTIF(D:D,Table1[[#This Row],[Project Name]])</f>
        <v>17</v>
      </c>
      <c r="AE1154" s="2">
        <f>IF(Table1[[#This Row],[Year Accepted]]=2022,Table1[[#This Row],[2021 AV (BOR final)]],Table1[[#This Row],[2022 AV (BOR final)]])</f>
        <v>120952</v>
      </c>
      <c r="AF1154" s="2">
        <f>IF(Table1[[#This Row],[Year Accepted]]=2022,Table1[[#This Row],[2022 AV (BOR final)]],Table1[[#This Row],[2023 AV (BOR final)]])</f>
        <v>90714</v>
      </c>
      <c r="AG1154" s="2">
        <f>IF(Table1[[#This Row],[Year Accepted]]=2022,Table1[[#This Row],[2021 Tax Bill]],Table1[[#This Row],[2022 Tax Bill]])</f>
        <v>24877.66</v>
      </c>
      <c r="AH1154" s="2">
        <f>IF(Table1[[#This Row],[Year Accepted]]=2022,Table1[[#This Row],[2022 Tax Bill]],Table1[[#This Row],[2023 Tax Bill]])</f>
        <v>19208.189999999999</v>
      </c>
    </row>
    <row r="1155" spans="1:34" x14ac:dyDescent="0.25">
      <c r="A1155" s="3" t="s">
        <v>25</v>
      </c>
      <c r="B1155" s="3" t="s">
        <v>26</v>
      </c>
      <c r="C1155" s="3" t="s">
        <v>27</v>
      </c>
      <c r="D1155" s="3" t="s">
        <v>3623</v>
      </c>
      <c r="E1155" s="3" t="s">
        <v>3624</v>
      </c>
      <c r="F1155" s="3" t="s">
        <v>3625</v>
      </c>
      <c r="G1155" s="3">
        <v>2023</v>
      </c>
      <c r="H1155" s="3">
        <v>2022</v>
      </c>
      <c r="I1155" s="4">
        <v>70838</v>
      </c>
      <c r="J1155" s="3" t="s">
        <v>52</v>
      </c>
      <c r="K1155" s="4">
        <v>14244.85</v>
      </c>
      <c r="L1155" s="4">
        <v>70838</v>
      </c>
      <c r="M1155" s="3" t="s">
        <v>52</v>
      </c>
      <c r="N1155" s="4">
        <v>14570.12</v>
      </c>
      <c r="O1155" s="4">
        <v>46045</v>
      </c>
      <c r="P1155" s="3" t="s">
        <v>52</v>
      </c>
      <c r="Q1155" s="4">
        <v>9749.7999999999993</v>
      </c>
      <c r="R1155" s="3">
        <v>-87.5839691114397</v>
      </c>
      <c r="S1155" s="3">
        <v>41.7690881646649</v>
      </c>
      <c r="T1155" s="3" t="s">
        <v>3626</v>
      </c>
      <c r="U1155" s="3" t="s">
        <v>33</v>
      </c>
      <c r="V1155" s="3" t="s">
        <v>54</v>
      </c>
      <c r="W1155" s="3" t="s">
        <v>55</v>
      </c>
      <c r="X1155" s="3" t="s">
        <v>36</v>
      </c>
      <c r="Y1155" s="3" t="s">
        <v>56</v>
      </c>
      <c r="Z1155" s="3" t="s">
        <v>57</v>
      </c>
      <c r="AA1155" s="8">
        <f>Table1[[#This Row],[2022 AV (BOR final)]]-Table1[[#This Row],[2021 AV (BOR final)]]</f>
        <v>0</v>
      </c>
      <c r="AB1155" s="8">
        <f>Table1[[#This Row],[2023 AV (BOR final)]]-Table1[[#This Row],[2022 AV (BOR final)]]</f>
        <v>-24793</v>
      </c>
      <c r="AC1155" s="8">
        <f>Table1[[#This Row],[2022 Tax Bill]]-Table1[[#This Row],[2021 Tax Bill]]</f>
        <v>325.27000000000044</v>
      </c>
      <c r="AD1155" s="3">
        <f>COUNTIF(D:D,Table1[[#This Row],[Project Name]])</f>
        <v>1</v>
      </c>
      <c r="AE1155" s="2">
        <f>IF(Table1[[#This Row],[Year Accepted]]=2022,Table1[[#This Row],[2021 AV (BOR final)]],Table1[[#This Row],[2022 AV (BOR final)]])</f>
        <v>70838</v>
      </c>
      <c r="AF1155" s="2">
        <f>IF(Table1[[#This Row],[Year Accepted]]=2022,Table1[[#This Row],[2022 AV (BOR final)]],Table1[[#This Row],[2023 AV (BOR final)]])</f>
        <v>46045</v>
      </c>
      <c r="AG1155" s="2">
        <f>IF(Table1[[#This Row],[Year Accepted]]=2022,Table1[[#This Row],[2021 Tax Bill]],Table1[[#This Row],[2022 Tax Bill]])</f>
        <v>14570.12</v>
      </c>
      <c r="AH1155" s="2">
        <f>IF(Table1[[#This Row],[Year Accepted]]=2022,Table1[[#This Row],[2022 Tax Bill]],Table1[[#This Row],[2023 Tax Bill]])</f>
        <v>9749.7999999999993</v>
      </c>
    </row>
    <row r="1156" spans="1:34" x14ac:dyDescent="0.25">
      <c r="A1156" s="3" t="s">
        <v>25</v>
      </c>
      <c r="B1156" s="3" t="s">
        <v>26</v>
      </c>
      <c r="C1156" s="3" t="s">
        <v>27</v>
      </c>
      <c r="D1156" s="3" t="s">
        <v>4048</v>
      </c>
      <c r="E1156" s="3" t="s">
        <v>4049</v>
      </c>
      <c r="F1156" s="3" t="s">
        <v>4050</v>
      </c>
      <c r="G1156" s="3">
        <v>2023</v>
      </c>
      <c r="H1156" s="3">
        <v>2022</v>
      </c>
      <c r="I1156" s="4">
        <v>131947</v>
      </c>
      <c r="J1156" s="3" t="s">
        <v>52</v>
      </c>
      <c r="K1156" s="4">
        <v>26533.31</v>
      </c>
      <c r="L1156" s="4">
        <v>131947</v>
      </c>
      <c r="M1156" s="3" t="s">
        <v>52</v>
      </c>
      <c r="N1156" s="4">
        <v>27139.13</v>
      </c>
      <c r="O1156" s="4">
        <v>85766</v>
      </c>
      <c r="P1156" s="3" t="s">
        <v>52</v>
      </c>
      <c r="Q1156" s="4">
        <v>18160.46</v>
      </c>
      <c r="R1156" s="3">
        <v>-87.5817487892798</v>
      </c>
      <c r="S1156" s="3">
        <v>41.769583335674099</v>
      </c>
      <c r="T1156" s="3" t="s">
        <v>4051</v>
      </c>
      <c r="U1156" s="3" t="s">
        <v>33</v>
      </c>
      <c r="V1156" s="3" t="s">
        <v>54</v>
      </c>
      <c r="W1156" s="3" t="s">
        <v>55</v>
      </c>
      <c r="X1156" s="3" t="s">
        <v>36</v>
      </c>
      <c r="Y1156" s="3" t="s">
        <v>56</v>
      </c>
      <c r="Z1156" s="3" t="s">
        <v>57</v>
      </c>
      <c r="AA1156" s="8">
        <f>Table1[[#This Row],[2022 AV (BOR final)]]-Table1[[#This Row],[2021 AV (BOR final)]]</f>
        <v>0</v>
      </c>
      <c r="AB1156" s="8">
        <f>Table1[[#This Row],[2023 AV (BOR final)]]-Table1[[#This Row],[2022 AV (BOR final)]]</f>
        <v>-46181</v>
      </c>
      <c r="AC1156" s="8">
        <f>Table1[[#This Row],[2022 Tax Bill]]-Table1[[#This Row],[2021 Tax Bill]]</f>
        <v>605.81999999999971</v>
      </c>
      <c r="AD1156" s="3">
        <f>COUNTIF(D:D,Table1[[#This Row],[Project Name]])</f>
        <v>1</v>
      </c>
      <c r="AE1156" s="2">
        <f>IF(Table1[[#This Row],[Year Accepted]]=2022,Table1[[#This Row],[2021 AV (BOR final)]],Table1[[#This Row],[2022 AV (BOR final)]])</f>
        <v>131947</v>
      </c>
      <c r="AF1156" s="2">
        <f>IF(Table1[[#This Row],[Year Accepted]]=2022,Table1[[#This Row],[2022 AV (BOR final)]],Table1[[#This Row],[2023 AV (BOR final)]])</f>
        <v>85766</v>
      </c>
      <c r="AG1156" s="2">
        <f>IF(Table1[[#This Row],[Year Accepted]]=2022,Table1[[#This Row],[2021 Tax Bill]],Table1[[#This Row],[2022 Tax Bill]])</f>
        <v>27139.13</v>
      </c>
      <c r="AH1156" s="2">
        <f>IF(Table1[[#This Row],[Year Accepted]]=2022,Table1[[#This Row],[2022 Tax Bill]],Table1[[#This Row],[2023 Tax Bill]])</f>
        <v>18160.46</v>
      </c>
    </row>
    <row r="1157" spans="1:34" x14ac:dyDescent="0.25">
      <c r="A1157" s="3" t="s">
        <v>25</v>
      </c>
      <c r="B1157" s="3" t="s">
        <v>26</v>
      </c>
      <c r="C1157" s="3" t="s">
        <v>27</v>
      </c>
      <c r="D1157" s="3" t="s">
        <v>1566</v>
      </c>
      <c r="E1157" s="3" t="s">
        <v>1567</v>
      </c>
      <c r="F1157" s="3" t="s">
        <v>1568</v>
      </c>
      <c r="G1157" s="3">
        <v>2023</v>
      </c>
      <c r="H1157" s="3">
        <v>2022</v>
      </c>
      <c r="I1157" s="4">
        <v>59504</v>
      </c>
      <c r="J1157" s="3" t="s">
        <v>52</v>
      </c>
      <c r="K1157" s="4">
        <v>11965.73</v>
      </c>
      <c r="L1157" s="4">
        <v>59504</v>
      </c>
      <c r="M1157" s="3" t="s">
        <v>52</v>
      </c>
      <c r="N1157" s="4">
        <v>12238.93</v>
      </c>
      <c r="O1157" s="4">
        <v>59504</v>
      </c>
      <c r="P1157" s="3" t="s">
        <v>52</v>
      </c>
      <c r="Q1157" s="4">
        <v>12599.64</v>
      </c>
      <c r="R1157" s="3">
        <v>-87.570359691765603</v>
      </c>
      <c r="S1157" s="3">
        <v>41.7706976598271</v>
      </c>
      <c r="T1157" s="3" t="s">
        <v>1569</v>
      </c>
      <c r="U1157" s="3" t="s">
        <v>33</v>
      </c>
      <c r="V1157" s="3" t="s">
        <v>54</v>
      </c>
      <c r="W1157" s="3" t="s">
        <v>55</v>
      </c>
      <c r="X1157" s="3" t="s">
        <v>36</v>
      </c>
      <c r="Y1157" s="3" t="s">
        <v>95</v>
      </c>
      <c r="Z1157" s="3" t="s">
        <v>57</v>
      </c>
      <c r="AA1157" s="8">
        <f>Table1[[#This Row],[2022 AV (BOR final)]]-Table1[[#This Row],[2021 AV (BOR final)]]</f>
        <v>0</v>
      </c>
      <c r="AB1157" s="8">
        <f>Table1[[#This Row],[2023 AV (BOR final)]]-Table1[[#This Row],[2022 AV (BOR final)]]</f>
        <v>0</v>
      </c>
      <c r="AC1157" s="8">
        <f>Table1[[#This Row],[2022 Tax Bill]]-Table1[[#This Row],[2021 Tax Bill]]</f>
        <v>273.20000000000073</v>
      </c>
      <c r="AD1157" s="3">
        <f>COUNTIF(D:D,Table1[[#This Row],[Project Name]])</f>
        <v>1</v>
      </c>
      <c r="AE1157" s="8">
        <f>IF(Table1[[#This Row],[Year Accepted]]=2022,Table1[[#This Row],[2021 AV (BOR final)]],Table1[[#This Row],[2022 AV (BOR final)]])</f>
        <v>59504</v>
      </c>
      <c r="AF1157" s="8">
        <f>IF(Table1[[#This Row],[Year Accepted]]=2022,Table1[[#This Row],[2022 AV (BOR final)]],Table1[[#This Row],[2023 AV (BOR final)]])</f>
        <v>59504</v>
      </c>
      <c r="AG1157" s="8">
        <f>IF(Table1[[#This Row],[Year Accepted]]=2022,Table1[[#This Row],[2021 Tax Bill]],Table1[[#This Row],[2022 Tax Bill]])</f>
        <v>12238.93</v>
      </c>
      <c r="AH1157" s="8">
        <f>IF(Table1[[#This Row],[Year Accepted]]=2022,Table1[[#This Row],[2022 Tax Bill]],Table1[[#This Row],[2023 Tax Bill]])</f>
        <v>12599.64</v>
      </c>
    </row>
    <row r="1158" spans="1:34" x14ac:dyDescent="0.25">
      <c r="A1158" s="3" t="s">
        <v>25</v>
      </c>
      <c r="B1158" s="3" t="s">
        <v>26</v>
      </c>
      <c r="C1158" s="3" t="s">
        <v>27</v>
      </c>
      <c r="D1158" s="3" t="s">
        <v>4761</v>
      </c>
      <c r="E1158" s="3" t="s">
        <v>4762</v>
      </c>
      <c r="F1158" s="3" t="s">
        <v>4763</v>
      </c>
      <c r="G1158" s="3">
        <v>2023</v>
      </c>
      <c r="H1158" s="3">
        <v>2022</v>
      </c>
      <c r="I1158" s="4">
        <v>80290</v>
      </c>
      <c r="J1158" s="3" t="s">
        <v>126</v>
      </c>
      <c r="K1158" s="4">
        <v>16145.6</v>
      </c>
      <c r="L1158" s="4">
        <v>80290</v>
      </c>
      <c r="M1158" s="3" t="s">
        <v>126</v>
      </c>
      <c r="N1158" s="4">
        <v>16514.240000000002</v>
      </c>
      <c r="O1158" s="4">
        <v>52189</v>
      </c>
      <c r="P1158" s="3" t="s">
        <v>126</v>
      </c>
      <c r="Q1158" s="4">
        <v>11050.74</v>
      </c>
      <c r="R1158" s="3">
        <v>-87.569383146892505</v>
      </c>
      <c r="S1158" s="3">
        <v>41.768480991677002</v>
      </c>
      <c r="T1158" s="3" t="s">
        <v>4764</v>
      </c>
      <c r="U1158" s="3" t="s">
        <v>33</v>
      </c>
      <c r="V1158" s="3" t="s">
        <v>54</v>
      </c>
      <c r="W1158" s="3" t="s">
        <v>55</v>
      </c>
      <c r="X1158" s="3" t="s">
        <v>36</v>
      </c>
      <c r="Y1158" s="3" t="s">
        <v>95</v>
      </c>
      <c r="Z1158" s="3" t="s">
        <v>57</v>
      </c>
      <c r="AA1158" s="8">
        <f>Table1[[#This Row],[2022 AV (BOR final)]]-Table1[[#This Row],[2021 AV (BOR final)]]</f>
        <v>0</v>
      </c>
      <c r="AB1158" s="8">
        <f>Table1[[#This Row],[2023 AV (BOR final)]]-Table1[[#This Row],[2022 AV (BOR final)]]</f>
        <v>-28101</v>
      </c>
      <c r="AC1158" s="8">
        <f>Table1[[#This Row],[2022 Tax Bill]]-Table1[[#This Row],[2021 Tax Bill]]</f>
        <v>368.64000000000124</v>
      </c>
      <c r="AD1158" s="3">
        <f>COUNTIF(D:D,Table1[[#This Row],[Project Name]])</f>
        <v>1</v>
      </c>
      <c r="AE1158" s="2">
        <f>IF(Table1[[#This Row],[Year Accepted]]=2022,Table1[[#This Row],[2021 AV (BOR final)]],Table1[[#This Row],[2022 AV (BOR final)]])</f>
        <v>80290</v>
      </c>
      <c r="AF1158" s="2">
        <f>IF(Table1[[#This Row],[Year Accepted]]=2022,Table1[[#This Row],[2022 AV (BOR final)]],Table1[[#This Row],[2023 AV (BOR final)]])</f>
        <v>52189</v>
      </c>
      <c r="AG1158" s="2">
        <f>IF(Table1[[#This Row],[Year Accepted]]=2022,Table1[[#This Row],[2021 Tax Bill]],Table1[[#This Row],[2022 Tax Bill]])</f>
        <v>16514.240000000002</v>
      </c>
      <c r="AH1158" s="2">
        <f>IF(Table1[[#This Row],[Year Accepted]]=2022,Table1[[#This Row],[2022 Tax Bill]],Table1[[#This Row],[2023 Tax Bill]])</f>
        <v>11050.74</v>
      </c>
    </row>
    <row r="1159" spans="1:34" x14ac:dyDescent="0.25">
      <c r="A1159" s="3" t="s">
        <v>25</v>
      </c>
      <c r="B1159" s="3" t="s">
        <v>26</v>
      </c>
      <c r="C1159" s="3" t="s">
        <v>27</v>
      </c>
      <c r="D1159" s="3" t="s">
        <v>2093</v>
      </c>
      <c r="E1159" s="3" t="s">
        <v>2094</v>
      </c>
      <c r="F1159" s="3" t="s">
        <v>2095</v>
      </c>
      <c r="G1159" s="3">
        <v>2023</v>
      </c>
      <c r="H1159" s="3">
        <v>2022</v>
      </c>
      <c r="I1159" s="4">
        <v>144300</v>
      </c>
      <c r="J1159" s="3" t="s">
        <v>52</v>
      </c>
      <c r="K1159" s="4">
        <v>36548.01</v>
      </c>
      <c r="L1159" s="4">
        <v>144300</v>
      </c>
      <c r="M1159" s="3" t="s">
        <v>52</v>
      </c>
      <c r="N1159" s="4">
        <v>37430.080000000002</v>
      </c>
      <c r="O1159" s="4">
        <v>93794</v>
      </c>
      <c r="P1159" s="3" t="s">
        <v>52</v>
      </c>
      <c r="Q1159" s="4">
        <v>25447.84</v>
      </c>
      <c r="R1159" s="3">
        <v>-87.571784155047695</v>
      </c>
      <c r="S1159" s="3">
        <v>41.767150228032001</v>
      </c>
      <c r="T1159" s="3" t="s">
        <v>2096</v>
      </c>
      <c r="U1159" s="3" t="s">
        <v>33</v>
      </c>
      <c r="V1159" s="3" t="s">
        <v>54</v>
      </c>
      <c r="W1159" s="3" t="s">
        <v>55</v>
      </c>
      <c r="X1159" s="3" t="s">
        <v>36</v>
      </c>
      <c r="Y1159" s="3" t="s">
        <v>95</v>
      </c>
      <c r="Z1159" s="3" t="s">
        <v>57</v>
      </c>
      <c r="AA1159" s="8">
        <f>Table1[[#This Row],[2022 AV (BOR final)]]-Table1[[#This Row],[2021 AV (BOR final)]]</f>
        <v>0</v>
      </c>
      <c r="AB1159" s="8">
        <f>Table1[[#This Row],[2023 AV (BOR final)]]-Table1[[#This Row],[2022 AV (BOR final)]]</f>
        <v>-50506</v>
      </c>
      <c r="AC1159" s="8">
        <f>Table1[[#This Row],[2022 Tax Bill]]-Table1[[#This Row],[2021 Tax Bill]]</f>
        <v>882.06999999999971</v>
      </c>
      <c r="AD1159" s="3">
        <f>COUNTIF(D:D,Table1[[#This Row],[Project Name]])</f>
        <v>1</v>
      </c>
      <c r="AE1159" s="2">
        <f>IF(Table1[[#This Row],[Year Accepted]]=2022,Table1[[#This Row],[2021 AV (BOR final)]],Table1[[#This Row],[2022 AV (BOR final)]])</f>
        <v>144300</v>
      </c>
      <c r="AF1159" s="2">
        <f>IF(Table1[[#This Row],[Year Accepted]]=2022,Table1[[#This Row],[2022 AV (BOR final)]],Table1[[#This Row],[2023 AV (BOR final)]])</f>
        <v>93794</v>
      </c>
      <c r="AG1159" s="2">
        <f>IF(Table1[[#This Row],[Year Accepted]]=2022,Table1[[#This Row],[2021 Tax Bill]],Table1[[#This Row],[2022 Tax Bill]])</f>
        <v>37430.080000000002</v>
      </c>
      <c r="AH1159" s="2">
        <f>IF(Table1[[#This Row],[Year Accepted]]=2022,Table1[[#This Row],[2022 Tax Bill]],Table1[[#This Row],[2023 Tax Bill]])</f>
        <v>25447.84</v>
      </c>
    </row>
    <row r="1160" spans="1:34" x14ac:dyDescent="0.25">
      <c r="A1160" s="3" t="s">
        <v>25</v>
      </c>
      <c r="B1160" s="3" t="s">
        <v>26</v>
      </c>
      <c r="C1160" s="3" t="s">
        <v>27</v>
      </c>
      <c r="D1160" s="3" t="s">
        <v>3083</v>
      </c>
      <c r="E1160" s="3" t="s">
        <v>3084</v>
      </c>
      <c r="F1160" s="3" t="s">
        <v>3085</v>
      </c>
      <c r="G1160" s="3">
        <v>2023</v>
      </c>
      <c r="H1160" s="3">
        <v>2022</v>
      </c>
      <c r="I1160" s="4">
        <v>830794</v>
      </c>
      <c r="J1160" s="3" t="s">
        <v>43</v>
      </c>
      <c r="K1160" s="4">
        <v>167065.04</v>
      </c>
      <c r="L1160" s="4">
        <v>980211</v>
      </c>
      <c r="M1160" s="3" t="s">
        <v>43</v>
      </c>
      <c r="N1160" s="4">
        <v>201612.06</v>
      </c>
      <c r="O1160" s="4">
        <v>637136</v>
      </c>
      <c r="P1160" s="3" t="s">
        <v>43</v>
      </c>
      <c r="Q1160" s="4">
        <v>134909.87</v>
      </c>
      <c r="R1160" s="3">
        <v>-87.566994472884403</v>
      </c>
      <c r="S1160" s="3">
        <v>41.767846490320998</v>
      </c>
      <c r="T1160" s="3" t="s">
        <v>3086</v>
      </c>
      <c r="U1160" s="3" t="s">
        <v>33</v>
      </c>
      <c r="V1160" s="3" t="s">
        <v>54</v>
      </c>
      <c r="W1160" s="3" t="s">
        <v>55</v>
      </c>
      <c r="X1160" s="3" t="s">
        <v>36</v>
      </c>
      <c r="Y1160" s="3" t="s">
        <v>95</v>
      </c>
      <c r="Z1160" s="3" t="s">
        <v>57</v>
      </c>
      <c r="AA1160" s="8">
        <f>Table1[[#This Row],[2022 AV (BOR final)]]-Table1[[#This Row],[2021 AV (BOR final)]]</f>
        <v>149417</v>
      </c>
      <c r="AB1160" s="8">
        <f>Table1[[#This Row],[2023 AV (BOR final)]]-Table1[[#This Row],[2022 AV (BOR final)]]</f>
        <v>-343075</v>
      </c>
      <c r="AC1160" s="8">
        <f>Table1[[#This Row],[2022 Tax Bill]]-Table1[[#This Row],[2021 Tax Bill]]</f>
        <v>34547.01999999999</v>
      </c>
      <c r="AD1160" s="3">
        <f>COUNTIF(D:D,Table1[[#This Row],[Project Name]])</f>
        <v>1</v>
      </c>
      <c r="AE1160" s="2">
        <f>IF(Table1[[#This Row],[Year Accepted]]=2022,Table1[[#This Row],[2021 AV (BOR final)]],Table1[[#This Row],[2022 AV (BOR final)]])</f>
        <v>980211</v>
      </c>
      <c r="AF1160" s="2">
        <f>IF(Table1[[#This Row],[Year Accepted]]=2022,Table1[[#This Row],[2022 AV (BOR final)]],Table1[[#This Row],[2023 AV (BOR final)]])</f>
        <v>637136</v>
      </c>
      <c r="AG1160" s="2">
        <f>IF(Table1[[#This Row],[Year Accepted]]=2022,Table1[[#This Row],[2021 Tax Bill]],Table1[[#This Row],[2022 Tax Bill]])</f>
        <v>201612.06</v>
      </c>
      <c r="AH1160" s="2">
        <f>IF(Table1[[#This Row],[Year Accepted]]=2022,Table1[[#This Row],[2022 Tax Bill]],Table1[[#This Row],[2023 Tax Bill]])</f>
        <v>134909.87</v>
      </c>
    </row>
    <row r="1161" spans="1:34" x14ac:dyDescent="0.25">
      <c r="A1161" s="3" t="s">
        <v>25</v>
      </c>
      <c r="B1161" s="3" t="s">
        <v>26</v>
      </c>
      <c r="C1161" s="3" t="s">
        <v>27</v>
      </c>
      <c r="D1161" s="3" t="s">
        <v>609</v>
      </c>
      <c r="E1161" s="3" t="s">
        <v>610</v>
      </c>
      <c r="F1161" s="3" t="s">
        <v>611</v>
      </c>
      <c r="G1161" s="3">
        <v>2023</v>
      </c>
      <c r="H1161" s="3">
        <v>2022</v>
      </c>
      <c r="I1161" s="4">
        <v>148686</v>
      </c>
      <c r="J1161" s="3" t="s">
        <v>52</v>
      </c>
      <c r="K1161" s="4">
        <v>29899.360000000001</v>
      </c>
      <c r="L1161" s="4">
        <v>148686</v>
      </c>
      <c r="M1161" s="3" t="s">
        <v>52</v>
      </c>
      <c r="N1161" s="4">
        <v>30582.06</v>
      </c>
      <c r="O1161" s="4">
        <v>96645</v>
      </c>
      <c r="P1161" s="3" t="s">
        <v>52</v>
      </c>
      <c r="Q1161" s="4">
        <v>20464</v>
      </c>
      <c r="R1161" s="3">
        <v>-87.585083996025304</v>
      </c>
      <c r="S1161" s="3">
        <v>41.765559733063697</v>
      </c>
      <c r="T1161" s="3" t="s">
        <v>612</v>
      </c>
      <c r="U1161" s="3" t="s">
        <v>33</v>
      </c>
      <c r="V1161" s="3" t="s">
        <v>94</v>
      </c>
      <c r="W1161" s="3" t="s">
        <v>55</v>
      </c>
      <c r="X1161" s="3" t="s">
        <v>79</v>
      </c>
      <c r="Y1161" s="3" t="s">
        <v>56</v>
      </c>
      <c r="Z1161" s="3" t="s">
        <v>57</v>
      </c>
      <c r="AA1161" s="8">
        <f>Table1[[#This Row],[2022 AV (BOR final)]]-Table1[[#This Row],[2021 AV (BOR final)]]</f>
        <v>0</v>
      </c>
      <c r="AB1161" s="8">
        <f>Table1[[#This Row],[2023 AV (BOR final)]]-Table1[[#This Row],[2022 AV (BOR final)]]</f>
        <v>-52041</v>
      </c>
      <c r="AC1161" s="8">
        <f>Table1[[#This Row],[2022 Tax Bill]]-Table1[[#This Row],[2021 Tax Bill]]</f>
        <v>682.70000000000073</v>
      </c>
      <c r="AD1161" s="3">
        <f>COUNTIF(D:D,Table1[[#This Row],[Project Name]])</f>
        <v>1</v>
      </c>
      <c r="AE1161" s="2">
        <f>IF(Table1[[#This Row],[Year Accepted]]=2022,Table1[[#This Row],[2021 AV (BOR final)]],Table1[[#This Row],[2022 AV (BOR final)]])</f>
        <v>148686</v>
      </c>
      <c r="AF1161" s="2">
        <f>IF(Table1[[#This Row],[Year Accepted]]=2022,Table1[[#This Row],[2022 AV (BOR final)]],Table1[[#This Row],[2023 AV (BOR final)]])</f>
        <v>96645</v>
      </c>
      <c r="AG1161" s="2">
        <f>IF(Table1[[#This Row],[Year Accepted]]=2022,Table1[[#This Row],[2021 Tax Bill]],Table1[[#This Row],[2022 Tax Bill]])</f>
        <v>30582.06</v>
      </c>
      <c r="AH1161" s="2">
        <f>IF(Table1[[#This Row],[Year Accepted]]=2022,Table1[[#This Row],[2022 Tax Bill]],Table1[[#This Row],[2023 Tax Bill]])</f>
        <v>20464</v>
      </c>
    </row>
    <row r="1162" spans="1:34" x14ac:dyDescent="0.25">
      <c r="A1162" s="3" t="s">
        <v>25</v>
      </c>
      <c r="B1162" s="3" t="s">
        <v>26</v>
      </c>
      <c r="C1162" s="3" t="s">
        <v>27</v>
      </c>
      <c r="D1162" s="3" t="s">
        <v>4696</v>
      </c>
      <c r="E1162" s="3" t="s">
        <v>4697</v>
      </c>
      <c r="F1162" s="3" t="s">
        <v>4698</v>
      </c>
      <c r="G1162" s="3">
        <v>2023</v>
      </c>
      <c r="H1162" s="3">
        <v>2022</v>
      </c>
      <c r="I1162" s="4">
        <v>54201</v>
      </c>
      <c r="J1162" s="3" t="s">
        <v>52</v>
      </c>
      <c r="K1162" s="4">
        <v>10899.3</v>
      </c>
      <c r="L1162" s="4">
        <v>59377</v>
      </c>
      <c r="M1162" s="3" t="s">
        <v>52</v>
      </c>
      <c r="N1162" s="4">
        <v>12212.83</v>
      </c>
      <c r="O1162" s="4">
        <v>38594</v>
      </c>
      <c r="P1162" s="3" t="s">
        <v>52</v>
      </c>
      <c r="Q1162" s="4">
        <v>8172.05</v>
      </c>
      <c r="R1162" s="3">
        <v>-87.583969059652603</v>
      </c>
      <c r="S1162" s="3">
        <v>41.765082782519798</v>
      </c>
      <c r="T1162" s="3" t="s">
        <v>4699</v>
      </c>
      <c r="U1162" s="3" t="s">
        <v>33</v>
      </c>
      <c r="V1162" s="3" t="s">
        <v>94</v>
      </c>
      <c r="W1162" s="3" t="s">
        <v>55</v>
      </c>
      <c r="X1162" s="3" t="s">
        <v>79</v>
      </c>
      <c r="Y1162" s="3" t="s">
        <v>56</v>
      </c>
      <c r="Z1162" s="3" t="s">
        <v>57</v>
      </c>
      <c r="AA1162" s="8">
        <f>Table1[[#This Row],[2022 AV (BOR final)]]-Table1[[#This Row],[2021 AV (BOR final)]]</f>
        <v>5176</v>
      </c>
      <c r="AB1162" s="8">
        <f>Table1[[#This Row],[2023 AV (BOR final)]]-Table1[[#This Row],[2022 AV (BOR final)]]</f>
        <v>-20783</v>
      </c>
      <c r="AC1162" s="8">
        <f>Table1[[#This Row],[2022 Tax Bill]]-Table1[[#This Row],[2021 Tax Bill]]</f>
        <v>1313.5300000000007</v>
      </c>
      <c r="AD1162" s="3">
        <f>COUNTIF(D:D,Table1[[#This Row],[Project Name]])</f>
        <v>2</v>
      </c>
      <c r="AE1162" s="2">
        <f>IF(Table1[[#This Row],[Year Accepted]]=2022,Table1[[#This Row],[2021 AV (BOR final)]],Table1[[#This Row],[2022 AV (BOR final)]])</f>
        <v>59377</v>
      </c>
      <c r="AF1162" s="2">
        <f>IF(Table1[[#This Row],[Year Accepted]]=2022,Table1[[#This Row],[2022 AV (BOR final)]],Table1[[#This Row],[2023 AV (BOR final)]])</f>
        <v>38594</v>
      </c>
      <c r="AG1162" s="2">
        <f>IF(Table1[[#This Row],[Year Accepted]]=2022,Table1[[#This Row],[2021 Tax Bill]],Table1[[#This Row],[2022 Tax Bill]])</f>
        <v>12212.83</v>
      </c>
      <c r="AH1162" s="2">
        <f>IF(Table1[[#This Row],[Year Accepted]]=2022,Table1[[#This Row],[2022 Tax Bill]],Table1[[#This Row],[2023 Tax Bill]])</f>
        <v>8172.05</v>
      </c>
    </row>
    <row r="1163" spans="1:34" x14ac:dyDescent="0.25">
      <c r="A1163" s="3" t="s">
        <v>25</v>
      </c>
      <c r="B1163" s="3" t="s">
        <v>26</v>
      </c>
      <c r="C1163" s="3" t="s">
        <v>27</v>
      </c>
      <c r="D1163" s="3" t="s">
        <v>2771</v>
      </c>
      <c r="E1163" s="3" t="s">
        <v>2772</v>
      </c>
      <c r="F1163" s="3" t="s">
        <v>2773</v>
      </c>
      <c r="G1163" s="3">
        <v>2023</v>
      </c>
      <c r="H1163" s="3">
        <v>2022</v>
      </c>
      <c r="I1163" s="4">
        <v>14987</v>
      </c>
      <c r="J1163" s="3" t="s">
        <v>269</v>
      </c>
      <c r="K1163" s="4">
        <v>3013.72</v>
      </c>
      <c r="L1163" s="4">
        <v>14987</v>
      </c>
      <c r="M1163" s="3" t="s">
        <v>269</v>
      </c>
      <c r="N1163" s="4">
        <v>3082.53</v>
      </c>
      <c r="O1163" s="4">
        <v>9742</v>
      </c>
      <c r="P1163" s="3" t="s">
        <v>269</v>
      </c>
      <c r="Q1163" s="4">
        <v>2062.83</v>
      </c>
      <c r="R1163" s="3">
        <v>-87.576617004105998</v>
      </c>
      <c r="S1163" s="3">
        <v>41.764561106460697</v>
      </c>
      <c r="T1163" s="3" t="s">
        <v>2774</v>
      </c>
      <c r="U1163" s="3" t="s">
        <v>33</v>
      </c>
      <c r="V1163" s="3" t="s">
        <v>54</v>
      </c>
      <c r="W1163" s="3" t="s">
        <v>55</v>
      </c>
      <c r="X1163" s="3" t="s">
        <v>36</v>
      </c>
      <c r="Y1163" s="3" t="s">
        <v>56</v>
      </c>
      <c r="Z1163" s="3" t="s">
        <v>57</v>
      </c>
      <c r="AA1163" s="8">
        <f>Table1[[#This Row],[2022 AV (BOR final)]]-Table1[[#This Row],[2021 AV (BOR final)]]</f>
        <v>0</v>
      </c>
      <c r="AB1163" s="8">
        <f>Table1[[#This Row],[2023 AV (BOR final)]]-Table1[[#This Row],[2022 AV (BOR final)]]</f>
        <v>-5245</v>
      </c>
      <c r="AC1163" s="8">
        <f>Table1[[#This Row],[2022 Tax Bill]]-Table1[[#This Row],[2021 Tax Bill]]</f>
        <v>68.8100000000004</v>
      </c>
      <c r="AD1163" s="3">
        <f>COUNTIF(D:D,Table1[[#This Row],[Project Name]])</f>
        <v>2</v>
      </c>
      <c r="AE1163" s="2">
        <f>IF(Table1[[#This Row],[Year Accepted]]=2022,Table1[[#This Row],[2021 AV (BOR final)]],Table1[[#This Row],[2022 AV (BOR final)]])</f>
        <v>14987</v>
      </c>
      <c r="AF1163" s="2">
        <f>IF(Table1[[#This Row],[Year Accepted]]=2022,Table1[[#This Row],[2022 AV (BOR final)]],Table1[[#This Row],[2023 AV (BOR final)]])</f>
        <v>9742</v>
      </c>
      <c r="AG1163" s="2">
        <f>IF(Table1[[#This Row],[Year Accepted]]=2022,Table1[[#This Row],[2021 Tax Bill]],Table1[[#This Row],[2022 Tax Bill]])</f>
        <v>3082.53</v>
      </c>
      <c r="AH1163" s="2">
        <f>IF(Table1[[#This Row],[Year Accepted]]=2022,Table1[[#This Row],[2022 Tax Bill]],Table1[[#This Row],[2023 Tax Bill]])</f>
        <v>2062.83</v>
      </c>
    </row>
    <row r="1164" spans="1:34" x14ac:dyDescent="0.25">
      <c r="A1164" s="3" t="s">
        <v>25</v>
      </c>
      <c r="B1164" s="3" t="s">
        <v>26</v>
      </c>
      <c r="C1164" s="3" t="s">
        <v>27</v>
      </c>
      <c r="D1164" s="3" t="s">
        <v>2771</v>
      </c>
      <c r="E1164" s="3" t="s">
        <v>3881</v>
      </c>
      <c r="F1164" s="3" t="s">
        <v>3882</v>
      </c>
      <c r="G1164" s="3">
        <v>2023</v>
      </c>
      <c r="H1164" s="3">
        <v>2022</v>
      </c>
      <c r="I1164" s="4">
        <v>309407</v>
      </c>
      <c r="J1164" s="3" t="s">
        <v>197</v>
      </c>
      <c r="K1164" s="4">
        <v>62218.879999999997</v>
      </c>
      <c r="L1164" s="4">
        <v>309407</v>
      </c>
      <c r="M1164" s="3" t="s">
        <v>197</v>
      </c>
      <c r="N1164" s="4">
        <v>63639.519999999997</v>
      </c>
      <c r="O1164" s="4">
        <v>201115</v>
      </c>
      <c r="P1164" s="3" t="s">
        <v>197</v>
      </c>
      <c r="Q1164" s="4">
        <v>42584.93</v>
      </c>
      <c r="R1164" s="3">
        <v>-87.576621987378999</v>
      </c>
      <c r="S1164" s="3">
        <v>41.764788830077698</v>
      </c>
      <c r="T1164" s="3" t="s">
        <v>3883</v>
      </c>
      <c r="U1164" s="3" t="s">
        <v>33</v>
      </c>
      <c r="V1164" s="3" t="s">
        <v>54</v>
      </c>
      <c r="W1164" s="3" t="s">
        <v>55</v>
      </c>
      <c r="X1164" s="3" t="s">
        <v>36</v>
      </c>
      <c r="Y1164" s="3" t="s">
        <v>56</v>
      </c>
      <c r="Z1164" s="3" t="s">
        <v>57</v>
      </c>
      <c r="AA1164" s="8">
        <f>Table1[[#This Row],[2022 AV (BOR final)]]-Table1[[#This Row],[2021 AV (BOR final)]]</f>
        <v>0</v>
      </c>
      <c r="AB1164" s="8">
        <f>Table1[[#This Row],[2023 AV (BOR final)]]-Table1[[#This Row],[2022 AV (BOR final)]]</f>
        <v>-108292</v>
      </c>
      <c r="AC1164" s="8">
        <f>Table1[[#This Row],[2022 Tax Bill]]-Table1[[#This Row],[2021 Tax Bill]]</f>
        <v>1420.6399999999994</v>
      </c>
      <c r="AD1164" s="3">
        <f>COUNTIF(D:D,Table1[[#This Row],[Project Name]])</f>
        <v>2</v>
      </c>
      <c r="AE1164" s="2">
        <f>IF(Table1[[#This Row],[Year Accepted]]=2022,Table1[[#This Row],[2021 AV (BOR final)]],Table1[[#This Row],[2022 AV (BOR final)]])</f>
        <v>309407</v>
      </c>
      <c r="AF1164" s="2">
        <f>IF(Table1[[#This Row],[Year Accepted]]=2022,Table1[[#This Row],[2022 AV (BOR final)]],Table1[[#This Row],[2023 AV (BOR final)]])</f>
        <v>201115</v>
      </c>
      <c r="AG1164" s="2">
        <f>IF(Table1[[#This Row],[Year Accepted]]=2022,Table1[[#This Row],[2021 Tax Bill]],Table1[[#This Row],[2022 Tax Bill]])</f>
        <v>63639.519999999997</v>
      </c>
      <c r="AH1164" s="2">
        <f>IF(Table1[[#This Row],[Year Accepted]]=2022,Table1[[#This Row],[2022 Tax Bill]],Table1[[#This Row],[2023 Tax Bill]])</f>
        <v>42584.93</v>
      </c>
    </row>
    <row r="1165" spans="1:34" x14ac:dyDescent="0.25">
      <c r="A1165" s="3" t="s">
        <v>25</v>
      </c>
      <c r="B1165" s="3" t="s">
        <v>26</v>
      </c>
      <c r="C1165" s="3" t="s">
        <v>27</v>
      </c>
      <c r="D1165" s="3" t="s">
        <v>58</v>
      </c>
      <c r="E1165" s="3" t="s">
        <v>948</v>
      </c>
      <c r="F1165" s="3" t="s">
        <v>949</v>
      </c>
      <c r="G1165" s="3">
        <v>2023</v>
      </c>
      <c r="H1165" s="3">
        <v>2022</v>
      </c>
      <c r="I1165" s="4">
        <v>15205</v>
      </c>
      <c r="J1165" s="3" t="s">
        <v>61</v>
      </c>
      <c r="K1165" s="4">
        <v>3057.58</v>
      </c>
      <c r="L1165" s="4">
        <v>15205</v>
      </c>
      <c r="M1165" s="3" t="s">
        <v>61</v>
      </c>
      <c r="N1165" s="4">
        <v>3127.41</v>
      </c>
      <c r="O1165" s="4">
        <v>9883</v>
      </c>
      <c r="P1165" s="3" t="s">
        <v>61</v>
      </c>
      <c r="Q1165" s="4">
        <v>2092.66</v>
      </c>
      <c r="R1165" s="3">
        <v>-87.585034522778002</v>
      </c>
      <c r="S1165" s="3">
        <v>41.759035696032598</v>
      </c>
      <c r="T1165" s="3" t="s">
        <v>950</v>
      </c>
      <c r="U1165" s="3" t="s">
        <v>33</v>
      </c>
      <c r="V1165" s="3" t="s">
        <v>63</v>
      </c>
      <c r="W1165" s="3" t="s">
        <v>55</v>
      </c>
      <c r="X1165" s="3" t="s">
        <v>36</v>
      </c>
      <c r="Y1165" s="3" t="s">
        <v>56</v>
      </c>
      <c r="Z1165" s="3" t="s">
        <v>57</v>
      </c>
      <c r="AA1165" s="8">
        <f>Table1[[#This Row],[2022 AV (BOR final)]]-Table1[[#This Row],[2021 AV (BOR final)]]</f>
        <v>0</v>
      </c>
      <c r="AB1165" s="8">
        <f>Table1[[#This Row],[2023 AV (BOR final)]]-Table1[[#This Row],[2022 AV (BOR final)]]</f>
        <v>-5322</v>
      </c>
      <c r="AC1165" s="8">
        <f>Table1[[#This Row],[2022 Tax Bill]]-Table1[[#This Row],[2021 Tax Bill]]</f>
        <v>69.829999999999927</v>
      </c>
      <c r="AD1165" s="3">
        <f>COUNTIF(D:D,Table1[[#This Row],[Project Name]])</f>
        <v>2</v>
      </c>
      <c r="AE1165" s="2">
        <f>IF(Table1[[#This Row],[Year Accepted]]=2022,Table1[[#This Row],[2021 AV (BOR final)]],Table1[[#This Row],[2022 AV (BOR final)]])</f>
        <v>15205</v>
      </c>
      <c r="AF1165" s="2">
        <f>IF(Table1[[#This Row],[Year Accepted]]=2022,Table1[[#This Row],[2022 AV (BOR final)]],Table1[[#This Row],[2023 AV (BOR final)]])</f>
        <v>9883</v>
      </c>
      <c r="AG1165" s="2">
        <f>IF(Table1[[#This Row],[Year Accepted]]=2022,Table1[[#This Row],[2021 Tax Bill]],Table1[[#This Row],[2022 Tax Bill]])</f>
        <v>3127.41</v>
      </c>
      <c r="AH1165" s="2">
        <f>IF(Table1[[#This Row],[Year Accepted]]=2022,Table1[[#This Row],[2022 Tax Bill]],Table1[[#This Row],[2023 Tax Bill]])</f>
        <v>2092.66</v>
      </c>
    </row>
    <row r="1166" spans="1:34" x14ac:dyDescent="0.25">
      <c r="A1166" s="3" t="s">
        <v>25</v>
      </c>
      <c r="B1166" s="3" t="s">
        <v>26</v>
      </c>
      <c r="C1166" s="3" t="s">
        <v>27</v>
      </c>
      <c r="D1166" s="3" t="s">
        <v>58</v>
      </c>
      <c r="E1166" s="3" t="s">
        <v>59</v>
      </c>
      <c r="F1166" s="3" t="s">
        <v>60</v>
      </c>
      <c r="G1166" s="3">
        <v>2023</v>
      </c>
      <c r="H1166" s="3">
        <v>2022</v>
      </c>
      <c r="I1166" s="4">
        <v>15205</v>
      </c>
      <c r="J1166" s="3" t="s">
        <v>61</v>
      </c>
      <c r="K1166" s="4">
        <v>3057.58</v>
      </c>
      <c r="L1166" s="4">
        <v>15205</v>
      </c>
      <c r="M1166" s="3" t="s">
        <v>61</v>
      </c>
      <c r="N1166" s="4">
        <v>3127.41</v>
      </c>
      <c r="O1166" s="4">
        <v>9883</v>
      </c>
      <c r="P1166" s="3" t="s">
        <v>61</v>
      </c>
      <c r="Q1166" s="4">
        <v>2092.66</v>
      </c>
      <c r="R1166" s="3">
        <v>-87.584942881292406</v>
      </c>
      <c r="S1166" s="3">
        <v>41.759036745524199</v>
      </c>
      <c r="T1166" s="3" t="s">
        <v>62</v>
      </c>
      <c r="U1166" s="3" t="s">
        <v>33</v>
      </c>
      <c r="V1166" s="3" t="s">
        <v>63</v>
      </c>
      <c r="W1166" s="3" t="s">
        <v>55</v>
      </c>
      <c r="X1166" s="3" t="s">
        <v>36</v>
      </c>
      <c r="Y1166" s="3" t="s">
        <v>56</v>
      </c>
      <c r="Z1166" s="3" t="s">
        <v>57</v>
      </c>
      <c r="AA1166" s="8">
        <f>Table1[[#This Row],[2022 AV (BOR final)]]-Table1[[#This Row],[2021 AV (BOR final)]]</f>
        <v>0</v>
      </c>
      <c r="AB1166" s="8">
        <f>Table1[[#This Row],[2023 AV (BOR final)]]-Table1[[#This Row],[2022 AV (BOR final)]]</f>
        <v>-5322</v>
      </c>
      <c r="AC1166" s="8">
        <f>Table1[[#This Row],[2022 Tax Bill]]-Table1[[#This Row],[2021 Tax Bill]]</f>
        <v>69.829999999999927</v>
      </c>
      <c r="AD1166" s="3">
        <f>COUNTIF(D:D,Table1[[#This Row],[Project Name]])</f>
        <v>2</v>
      </c>
      <c r="AE1166" s="2">
        <f>IF(Table1[[#This Row],[Year Accepted]]=2022,Table1[[#This Row],[2021 AV (BOR final)]],Table1[[#This Row],[2022 AV (BOR final)]])</f>
        <v>15205</v>
      </c>
      <c r="AF1166" s="2">
        <f>IF(Table1[[#This Row],[Year Accepted]]=2022,Table1[[#This Row],[2022 AV (BOR final)]],Table1[[#This Row],[2023 AV (BOR final)]])</f>
        <v>9883</v>
      </c>
      <c r="AG1166" s="2">
        <f>IF(Table1[[#This Row],[Year Accepted]]=2022,Table1[[#This Row],[2021 Tax Bill]],Table1[[#This Row],[2022 Tax Bill]])</f>
        <v>3127.41</v>
      </c>
      <c r="AH1166" s="2">
        <f>IF(Table1[[#This Row],[Year Accepted]]=2022,Table1[[#This Row],[2022 Tax Bill]],Table1[[#This Row],[2023 Tax Bill]])</f>
        <v>2092.66</v>
      </c>
    </row>
    <row r="1167" spans="1:34" x14ac:dyDescent="0.25">
      <c r="A1167" s="3" t="s">
        <v>25</v>
      </c>
      <c r="B1167" s="3" t="s">
        <v>26</v>
      </c>
      <c r="C1167" s="3" t="s">
        <v>27</v>
      </c>
      <c r="D1167" s="3" t="s">
        <v>925</v>
      </c>
      <c r="E1167" s="3" t="s">
        <v>3561</v>
      </c>
      <c r="F1167" s="3" t="s">
        <v>3562</v>
      </c>
      <c r="G1167" s="3">
        <v>2023</v>
      </c>
      <c r="H1167" s="3">
        <v>2022</v>
      </c>
      <c r="I1167" s="4">
        <v>12482</v>
      </c>
      <c r="J1167" s="3" t="s">
        <v>52</v>
      </c>
      <c r="K1167" s="4">
        <v>2510.04</v>
      </c>
      <c r="L1167" s="4">
        <v>12482</v>
      </c>
      <c r="M1167" s="3" t="s">
        <v>52</v>
      </c>
      <c r="N1167" s="4">
        <v>2567.35</v>
      </c>
      <c r="O1167" s="4">
        <v>8113</v>
      </c>
      <c r="P1167" s="3" t="s">
        <v>52</v>
      </c>
      <c r="Q1167" s="4">
        <v>1717.86</v>
      </c>
      <c r="R1167" s="3">
        <v>-87.584856701760799</v>
      </c>
      <c r="S1167" s="3">
        <v>41.759037720590399</v>
      </c>
      <c r="T1167" s="3" t="s">
        <v>3563</v>
      </c>
      <c r="U1167" s="3" t="s">
        <v>33</v>
      </c>
      <c r="V1167" s="3" t="s">
        <v>63</v>
      </c>
      <c r="W1167" s="3" t="s">
        <v>55</v>
      </c>
      <c r="X1167" s="3" t="s">
        <v>36</v>
      </c>
      <c r="Y1167" s="3" t="s">
        <v>56</v>
      </c>
      <c r="Z1167" s="3" t="s">
        <v>57</v>
      </c>
      <c r="AA1167" s="8">
        <f>Table1[[#This Row],[2022 AV (BOR final)]]-Table1[[#This Row],[2021 AV (BOR final)]]</f>
        <v>0</v>
      </c>
      <c r="AB1167" s="8">
        <f>Table1[[#This Row],[2023 AV (BOR final)]]-Table1[[#This Row],[2022 AV (BOR final)]]</f>
        <v>-4369</v>
      </c>
      <c r="AC1167" s="8">
        <f>Table1[[#This Row],[2022 Tax Bill]]-Table1[[#This Row],[2021 Tax Bill]]</f>
        <v>57.309999999999945</v>
      </c>
      <c r="AD1167" s="3">
        <f>COUNTIF(D:D,Table1[[#This Row],[Project Name]])</f>
        <v>2</v>
      </c>
      <c r="AE1167" s="2">
        <f>IF(Table1[[#This Row],[Year Accepted]]=2022,Table1[[#This Row],[2021 AV (BOR final)]],Table1[[#This Row],[2022 AV (BOR final)]])</f>
        <v>12482</v>
      </c>
      <c r="AF1167" s="2">
        <f>IF(Table1[[#This Row],[Year Accepted]]=2022,Table1[[#This Row],[2022 AV (BOR final)]],Table1[[#This Row],[2023 AV (BOR final)]])</f>
        <v>8113</v>
      </c>
      <c r="AG1167" s="2">
        <f>IF(Table1[[#This Row],[Year Accepted]]=2022,Table1[[#This Row],[2021 Tax Bill]],Table1[[#This Row],[2022 Tax Bill]])</f>
        <v>2567.35</v>
      </c>
      <c r="AH1167" s="2">
        <f>IF(Table1[[#This Row],[Year Accepted]]=2022,Table1[[#This Row],[2022 Tax Bill]],Table1[[#This Row],[2023 Tax Bill]])</f>
        <v>1717.86</v>
      </c>
    </row>
    <row r="1168" spans="1:34" x14ac:dyDescent="0.25">
      <c r="A1168" s="3" t="s">
        <v>25</v>
      </c>
      <c r="B1168" s="3" t="s">
        <v>26</v>
      </c>
      <c r="C1168" s="3" t="s">
        <v>27</v>
      </c>
      <c r="D1168" s="3" t="s">
        <v>925</v>
      </c>
      <c r="E1168" s="3" t="s">
        <v>926</v>
      </c>
      <c r="F1168" s="3" t="s">
        <v>927</v>
      </c>
      <c r="G1168" s="3">
        <v>2023</v>
      </c>
      <c r="H1168" s="3">
        <v>2022</v>
      </c>
      <c r="I1168" s="4">
        <v>17928</v>
      </c>
      <c r="J1168" s="3" t="s">
        <v>52</v>
      </c>
      <c r="K1168" s="4">
        <v>3605.13</v>
      </c>
      <c r="L1168" s="4">
        <v>17928</v>
      </c>
      <c r="M1168" s="3" t="s">
        <v>52</v>
      </c>
      <c r="N1168" s="4">
        <v>3687.47</v>
      </c>
      <c r="O1168" s="4">
        <v>11652</v>
      </c>
      <c r="P1168" s="3" t="s">
        <v>52</v>
      </c>
      <c r="Q1168" s="4">
        <v>2467.25</v>
      </c>
      <c r="R1168" s="3">
        <v>-87.584765062648898</v>
      </c>
      <c r="S1168" s="3">
        <v>41.759038767975902</v>
      </c>
      <c r="T1168" s="3" t="s">
        <v>928</v>
      </c>
      <c r="U1168" s="3" t="s">
        <v>33</v>
      </c>
      <c r="V1168" s="3" t="s">
        <v>63</v>
      </c>
      <c r="W1168" s="3" t="s">
        <v>55</v>
      </c>
      <c r="X1168" s="3" t="s">
        <v>36</v>
      </c>
      <c r="Y1168" s="3" t="s">
        <v>56</v>
      </c>
      <c r="Z1168" s="3" t="s">
        <v>57</v>
      </c>
      <c r="AA1168" s="8">
        <f>Table1[[#This Row],[2022 AV (BOR final)]]-Table1[[#This Row],[2021 AV (BOR final)]]</f>
        <v>0</v>
      </c>
      <c r="AB1168" s="8">
        <f>Table1[[#This Row],[2023 AV (BOR final)]]-Table1[[#This Row],[2022 AV (BOR final)]]</f>
        <v>-6276</v>
      </c>
      <c r="AC1168" s="8">
        <f>Table1[[#This Row],[2022 Tax Bill]]-Table1[[#This Row],[2021 Tax Bill]]</f>
        <v>82.339999999999691</v>
      </c>
      <c r="AD1168" s="3">
        <f>COUNTIF(D:D,Table1[[#This Row],[Project Name]])</f>
        <v>2</v>
      </c>
      <c r="AE1168" s="2">
        <f>IF(Table1[[#This Row],[Year Accepted]]=2022,Table1[[#This Row],[2021 AV (BOR final)]],Table1[[#This Row],[2022 AV (BOR final)]])</f>
        <v>17928</v>
      </c>
      <c r="AF1168" s="2">
        <f>IF(Table1[[#This Row],[Year Accepted]]=2022,Table1[[#This Row],[2022 AV (BOR final)]],Table1[[#This Row],[2023 AV (BOR final)]])</f>
        <v>11652</v>
      </c>
      <c r="AG1168" s="2">
        <f>IF(Table1[[#This Row],[Year Accepted]]=2022,Table1[[#This Row],[2021 Tax Bill]],Table1[[#This Row],[2022 Tax Bill]])</f>
        <v>3687.47</v>
      </c>
      <c r="AH1168" s="2">
        <f>IF(Table1[[#This Row],[Year Accepted]]=2022,Table1[[#This Row],[2022 Tax Bill]],Table1[[#This Row],[2023 Tax Bill]])</f>
        <v>2467.25</v>
      </c>
    </row>
    <row r="1169" spans="1:34" x14ac:dyDescent="0.25">
      <c r="A1169" s="3" t="s">
        <v>25</v>
      </c>
      <c r="B1169" s="3" t="s">
        <v>26</v>
      </c>
      <c r="C1169" s="3" t="s">
        <v>27</v>
      </c>
      <c r="D1169" s="3" t="s">
        <v>2001</v>
      </c>
      <c r="E1169" s="3" t="s">
        <v>4795</v>
      </c>
      <c r="F1169" s="3" t="s">
        <v>4796</v>
      </c>
      <c r="G1169" s="3">
        <v>2023</v>
      </c>
      <c r="H1169" s="3">
        <v>2022</v>
      </c>
      <c r="I1169" s="4">
        <v>28702</v>
      </c>
      <c r="J1169" s="3" t="s">
        <v>52</v>
      </c>
      <c r="K1169" s="4">
        <v>5771.68</v>
      </c>
      <c r="L1169" s="4">
        <v>28702</v>
      </c>
      <c r="M1169" s="3" t="s">
        <v>52</v>
      </c>
      <c r="N1169" s="4">
        <v>5903.49</v>
      </c>
      <c r="O1169" s="4">
        <v>12586</v>
      </c>
      <c r="P1169" s="3" t="s">
        <v>52</v>
      </c>
      <c r="Q1169" s="4">
        <v>2665</v>
      </c>
      <c r="R1169" s="3">
        <v>-87.574024873269394</v>
      </c>
      <c r="S1169" s="3">
        <v>41.763715086866199</v>
      </c>
      <c r="T1169" s="3" t="s">
        <v>4797</v>
      </c>
      <c r="U1169" s="3" t="s">
        <v>33</v>
      </c>
      <c r="V1169" s="3" t="s">
        <v>54</v>
      </c>
      <c r="W1169" s="3" t="s">
        <v>55</v>
      </c>
      <c r="X1169" s="3" t="s">
        <v>36</v>
      </c>
      <c r="Y1169" s="3" t="s">
        <v>56</v>
      </c>
      <c r="Z1169" s="3" t="s">
        <v>57</v>
      </c>
      <c r="AA1169" s="8">
        <f>Table1[[#This Row],[2022 AV (BOR final)]]-Table1[[#This Row],[2021 AV (BOR final)]]</f>
        <v>0</v>
      </c>
      <c r="AB1169" s="8">
        <f>Table1[[#This Row],[2023 AV (BOR final)]]-Table1[[#This Row],[2022 AV (BOR final)]]</f>
        <v>-16116</v>
      </c>
      <c r="AC1169" s="8">
        <f>Table1[[#This Row],[2022 Tax Bill]]-Table1[[#This Row],[2021 Tax Bill]]</f>
        <v>131.80999999999949</v>
      </c>
      <c r="AD1169" s="3">
        <f>COUNTIF(D:D,Table1[[#This Row],[Project Name]])</f>
        <v>3</v>
      </c>
      <c r="AE1169" s="2">
        <f>IF(Table1[[#This Row],[Year Accepted]]=2022,Table1[[#This Row],[2021 AV (BOR final)]],Table1[[#This Row],[2022 AV (BOR final)]])</f>
        <v>28702</v>
      </c>
      <c r="AF1169" s="2">
        <f>IF(Table1[[#This Row],[Year Accepted]]=2022,Table1[[#This Row],[2022 AV (BOR final)]],Table1[[#This Row],[2023 AV (BOR final)]])</f>
        <v>12586</v>
      </c>
      <c r="AG1169" s="2">
        <f>IF(Table1[[#This Row],[Year Accepted]]=2022,Table1[[#This Row],[2021 Tax Bill]],Table1[[#This Row],[2022 Tax Bill]])</f>
        <v>5903.49</v>
      </c>
      <c r="AH1169" s="2">
        <f>IF(Table1[[#This Row],[Year Accepted]]=2022,Table1[[#This Row],[2022 Tax Bill]],Table1[[#This Row],[2023 Tax Bill]])</f>
        <v>2665</v>
      </c>
    </row>
    <row r="1170" spans="1:34" x14ac:dyDescent="0.25">
      <c r="A1170" s="3" t="s">
        <v>25</v>
      </c>
      <c r="B1170" s="3" t="s">
        <v>26</v>
      </c>
      <c r="C1170" s="3" t="s">
        <v>27</v>
      </c>
      <c r="D1170" s="3" t="s">
        <v>2001</v>
      </c>
      <c r="E1170" s="3" t="s">
        <v>3132</v>
      </c>
      <c r="F1170" s="3" t="s">
        <v>3133</v>
      </c>
      <c r="G1170" s="3">
        <v>2023</v>
      </c>
      <c r="H1170" s="3">
        <v>2022</v>
      </c>
      <c r="I1170" s="4">
        <v>28705</v>
      </c>
      <c r="J1170" s="3" t="s">
        <v>52</v>
      </c>
      <c r="K1170" s="4">
        <v>5772.35</v>
      </c>
      <c r="L1170" s="4">
        <v>28705</v>
      </c>
      <c r="M1170" s="3" t="s">
        <v>52</v>
      </c>
      <c r="N1170" s="4">
        <v>5904.12</v>
      </c>
      <c r="O1170" s="4">
        <v>12588</v>
      </c>
      <c r="P1170" s="3" t="s">
        <v>52</v>
      </c>
      <c r="Q1170" s="4">
        <v>2665.42</v>
      </c>
      <c r="R1170" s="3">
        <v>-87.573841652020903</v>
      </c>
      <c r="S1170" s="3">
        <v>41.763717082322501</v>
      </c>
      <c r="T1170" s="3" t="s">
        <v>3134</v>
      </c>
      <c r="U1170" s="3" t="s">
        <v>33</v>
      </c>
      <c r="V1170" s="3" t="s">
        <v>54</v>
      </c>
      <c r="W1170" s="3" t="s">
        <v>55</v>
      </c>
      <c r="X1170" s="3" t="s">
        <v>36</v>
      </c>
      <c r="Y1170" s="3" t="s">
        <v>56</v>
      </c>
      <c r="Z1170" s="3" t="s">
        <v>57</v>
      </c>
      <c r="AA1170" s="8">
        <f>Table1[[#This Row],[2022 AV (BOR final)]]-Table1[[#This Row],[2021 AV (BOR final)]]</f>
        <v>0</v>
      </c>
      <c r="AB1170" s="8">
        <f>Table1[[#This Row],[2023 AV (BOR final)]]-Table1[[#This Row],[2022 AV (BOR final)]]</f>
        <v>-16117</v>
      </c>
      <c r="AC1170" s="8">
        <f>Table1[[#This Row],[2022 Tax Bill]]-Table1[[#This Row],[2021 Tax Bill]]</f>
        <v>131.76999999999953</v>
      </c>
      <c r="AD1170" s="3">
        <f>COUNTIF(D:D,Table1[[#This Row],[Project Name]])</f>
        <v>3</v>
      </c>
      <c r="AE1170" s="2">
        <f>IF(Table1[[#This Row],[Year Accepted]]=2022,Table1[[#This Row],[2021 AV (BOR final)]],Table1[[#This Row],[2022 AV (BOR final)]])</f>
        <v>28705</v>
      </c>
      <c r="AF1170" s="2">
        <f>IF(Table1[[#This Row],[Year Accepted]]=2022,Table1[[#This Row],[2022 AV (BOR final)]],Table1[[#This Row],[2023 AV (BOR final)]])</f>
        <v>12588</v>
      </c>
      <c r="AG1170" s="2">
        <f>IF(Table1[[#This Row],[Year Accepted]]=2022,Table1[[#This Row],[2021 Tax Bill]],Table1[[#This Row],[2022 Tax Bill]])</f>
        <v>5904.12</v>
      </c>
      <c r="AH1170" s="2">
        <f>IF(Table1[[#This Row],[Year Accepted]]=2022,Table1[[#This Row],[2022 Tax Bill]],Table1[[#This Row],[2023 Tax Bill]])</f>
        <v>2665.42</v>
      </c>
    </row>
    <row r="1171" spans="1:34" x14ac:dyDescent="0.25">
      <c r="A1171" s="3" t="s">
        <v>25</v>
      </c>
      <c r="B1171" s="3" t="s">
        <v>26</v>
      </c>
      <c r="C1171" s="3" t="s">
        <v>27</v>
      </c>
      <c r="D1171" s="3" t="s">
        <v>2001</v>
      </c>
      <c r="E1171" s="3" t="s">
        <v>2002</v>
      </c>
      <c r="F1171" s="3" t="s">
        <v>2003</v>
      </c>
      <c r="G1171" s="3">
        <v>2023</v>
      </c>
      <c r="H1171" s="3">
        <v>2022</v>
      </c>
      <c r="I1171" s="4">
        <v>27595</v>
      </c>
      <c r="J1171" s="3" t="s">
        <v>52</v>
      </c>
      <c r="K1171" s="4">
        <v>5549.13</v>
      </c>
      <c r="L1171" s="4">
        <v>27595</v>
      </c>
      <c r="M1171" s="3" t="s">
        <v>52</v>
      </c>
      <c r="N1171" s="4">
        <v>5675.84</v>
      </c>
      <c r="O1171" s="4">
        <v>11683</v>
      </c>
      <c r="P1171" s="3" t="s">
        <v>52</v>
      </c>
      <c r="Q1171" s="4">
        <v>2473.7800000000002</v>
      </c>
      <c r="R1171" s="3">
        <v>-87.574178785171696</v>
      </c>
      <c r="S1171" s="3">
        <v>41.763713453072299</v>
      </c>
      <c r="T1171" s="3" t="s">
        <v>2004</v>
      </c>
      <c r="U1171" s="3" t="s">
        <v>33</v>
      </c>
      <c r="V1171" s="3" t="s">
        <v>54</v>
      </c>
      <c r="W1171" s="3" t="s">
        <v>55</v>
      </c>
      <c r="X1171" s="3" t="s">
        <v>36</v>
      </c>
      <c r="Y1171" s="3" t="s">
        <v>56</v>
      </c>
      <c r="Z1171" s="3" t="s">
        <v>57</v>
      </c>
      <c r="AA1171" s="8">
        <f>Table1[[#This Row],[2022 AV (BOR final)]]-Table1[[#This Row],[2021 AV (BOR final)]]</f>
        <v>0</v>
      </c>
      <c r="AB1171" s="8">
        <f>Table1[[#This Row],[2023 AV (BOR final)]]-Table1[[#This Row],[2022 AV (BOR final)]]</f>
        <v>-15912</v>
      </c>
      <c r="AC1171" s="8">
        <f>Table1[[#This Row],[2022 Tax Bill]]-Table1[[#This Row],[2021 Tax Bill]]</f>
        <v>126.71000000000004</v>
      </c>
      <c r="AD1171" s="3">
        <f>COUNTIF(D:D,Table1[[#This Row],[Project Name]])</f>
        <v>3</v>
      </c>
      <c r="AE1171" s="2">
        <f>IF(Table1[[#This Row],[Year Accepted]]=2022,Table1[[#This Row],[2021 AV (BOR final)]],Table1[[#This Row],[2022 AV (BOR final)]])</f>
        <v>27595</v>
      </c>
      <c r="AF1171" s="2">
        <f>IF(Table1[[#This Row],[Year Accepted]]=2022,Table1[[#This Row],[2022 AV (BOR final)]],Table1[[#This Row],[2023 AV (BOR final)]])</f>
        <v>11683</v>
      </c>
      <c r="AG1171" s="2">
        <f>IF(Table1[[#This Row],[Year Accepted]]=2022,Table1[[#This Row],[2021 Tax Bill]],Table1[[#This Row],[2022 Tax Bill]])</f>
        <v>5675.84</v>
      </c>
      <c r="AH1171" s="2">
        <f>IF(Table1[[#This Row],[Year Accepted]]=2022,Table1[[#This Row],[2022 Tax Bill]],Table1[[#This Row],[2023 Tax Bill]])</f>
        <v>2473.7800000000002</v>
      </c>
    </row>
    <row r="1172" spans="1:34" x14ac:dyDescent="0.25">
      <c r="A1172" s="3" t="s">
        <v>25</v>
      </c>
      <c r="B1172" s="3" t="s">
        <v>26</v>
      </c>
      <c r="C1172" s="3" t="s">
        <v>27</v>
      </c>
      <c r="D1172" s="3" t="s">
        <v>4578</v>
      </c>
      <c r="E1172" s="3" t="s">
        <v>4579</v>
      </c>
      <c r="F1172" s="3" t="s">
        <v>4580</v>
      </c>
      <c r="G1172" s="3">
        <v>2023</v>
      </c>
      <c r="H1172" s="3">
        <v>2022</v>
      </c>
      <c r="I1172" s="4">
        <v>85005</v>
      </c>
      <c r="J1172" s="3" t="s">
        <v>52</v>
      </c>
      <c r="K1172" s="4">
        <v>17093.759999999998</v>
      </c>
      <c r="L1172" s="4">
        <v>85005</v>
      </c>
      <c r="M1172" s="3" t="s">
        <v>52</v>
      </c>
      <c r="N1172" s="4">
        <v>17484.02</v>
      </c>
      <c r="O1172" s="4">
        <v>55253</v>
      </c>
      <c r="P1172" s="3" t="s">
        <v>52</v>
      </c>
      <c r="Q1172" s="4">
        <v>11699.53</v>
      </c>
      <c r="R1172" s="3">
        <v>-87.566789849256807</v>
      </c>
      <c r="S1172" s="3">
        <v>41.762440215269102</v>
      </c>
      <c r="T1172" s="3" t="s">
        <v>4581</v>
      </c>
      <c r="U1172" s="3" t="s">
        <v>33</v>
      </c>
      <c r="V1172" s="3" t="s">
        <v>94</v>
      </c>
      <c r="W1172" s="3" t="s">
        <v>55</v>
      </c>
      <c r="X1172" s="3" t="s">
        <v>79</v>
      </c>
      <c r="Y1172" s="3" t="s">
        <v>56</v>
      </c>
      <c r="Z1172" s="3" t="s">
        <v>57</v>
      </c>
      <c r="AA1172" s="8">
        <f>Table1[[#This Row],[2022 AV (BOR final)]]-Table1[[#This Row],[2021 AV (BOR final)]]</f>
        <v>0</v>
      </c>
      <c r="AB1172" s="8">
        <f>Table1[[#This Row],[2023 AV (BOR final)]]-Table1[[#This Row],[2022 AV (BOR final)]]</f>
        <v>-29752</v>
      </c>
      <c r="AC1172" s="8">
        <f>Table1[[#This Row],[2022 Tax Bill]]-Table1[[#This Row],[2021 Tax Bill]]</f>
        <v>390.26000000000204</v>
      </c>
      <c r="AD1172" s="3">
        <f>COUNTIF(D:D,Table1[[#This Row],[Project Name]])</f>
        <v>1</v>
      </c>
      <c r="AE1172" s="2">
        <f>IF(Table1[[#This Row],[Year Accepted]]=2022,Table1[[#This Row],[2021 AV (BOR final)]],Table1[[#This Row],[2022 AV (BOR final)]])</f>
        <v>85005</v>
      </c>
      <c r="AF1172" s="2">
        <f>IF(Table1[[#This Row],[Year Accepted]]=2022,Table1[[#This Row],[2022 AV (BOR final)]],Table1[[#This Row],[2023 AV (BOR final)]])</f>
        <v>55253</v>
      </c>
      <c r="AG1172" s="2">
        <f>IF(Table1[[#This Row],[Year Accepted]]=2022,Table1[[#This Row],[2021 Tax Bill]],Table1[[#This Row],[2022 Tax Bill]])</f>
        <v>17484.02</v>
      </c>
      <c r="AH1172" s="2">
        <f>IF(Table1[[#This Row],[Year Accepted]]=2022,Table1[[#This Row],[2022 Tax Bill]],Table1[[#This Row],[2023 Tax Bill]])</f>
        <v>11699.53</v>
      </c>
    </row>
    <row r="1173" spans="1:34" x14ac:dyDescent="0.25">
      <c r="A1173" s="3" t="s">
        <v>25</v>
      </c>
      <c r="B1173" s="3" t="s">
        <v>26</v>
      </c>
      <c r="C1173" s="3" t="s">
        <v>27</v>
      </c>
      <c r="D1173" s="3" t="s">
        <v>2767</v>
      </c>
      <c r="E1173" s="3" t="s">
        <v>2768</v>
      </c>
      <c r="F1173" s="3" t="s">
        <v>2769</v>
      </c>
      <c r="G1173" s="3">
        <v>2023</v>
      </c>
      <c r="H1173" s="3">
        <v>2022</v>
      </c>
      <c r="I1173" s="4">
        <v>102501</v>
      </c>
      <c r="J1173" s="3" t="s">
        <v>31</v>
      </c>
      <c r="K1173" s="4">
        <v>20612.03</v>
      </c>
      <c r="L1173" s="4">
        <v>102501</v>
      </c>
      <c r="M1173" s="3" t="s">
        <v>31</v>
      </c>
      <c r="N1173" s="4">
        <v>21082.63</v>
      </c>
      <c r="O1173" s="4">
        <v>66625</v>
      </c>
      <c r="P1173" s="3" t="s">
        <v>31</v>
      </c>
      <c r="Q1173" s="4">
        <v>14107.46</v>
      </c>
      <c r="R1173" s="3">
        <v>-87.581994515390505</v>
      </c>
      <c r="S1173" s="3">
        <v>41.758541084551702</v>
      </c>
      <c r="T1173" s="3" t="s">
        <v>2770</v>
      </c>
      <c r="U1173" s="3" t="s">
        <v>33</v>
      </c>
      <c r="V1173" s="3" t="s">
        <v>63</v>
      </c>
      <c r="W1173" s="3" t="s">
        <v>55</v>
      </c>
      <c r="X1173" s="3" t="s">
        <v>36</v>
      </c>
      <c r="Y1173" s="3" t="s">
        <v>56</v>
      </c>
      <c r="Z1173" s="3" t="s">
        <v>57</v>
      </c>
      <c r="AA1173" s="8">
        <f>Table1[[#This Row],[2022 AV (BOR final)]]-Table1[[#This Row],[2021 AV (BOR final)]]</f>
        <v>0</v>
      </c>
      <c r="AB1173" s="8">
        <f>Table1[[#This Row],[2023 AV (BOR final)]]-Table1[[#This Row],[2022 AV (BOR final)]]</f>
        <v>-35876</v>
      </c>
      <c r="AC1173" s="8">
        <f>Table1[[#This Row],[2022 Tax Bill]]-Table1[[#This Row],[2021 Tax Bill]]</f>
        <v>470.60000000000218</v>
      </c>
      <c r="AD1173" s="3">
        <f>COUNTIF(D:D,Table1[[#This Row],[Project Name]])</f>
        <v>1</v>
      </c>
      <c r="AE1173" s="2">
        <f>IF(Table1[[#This Row],[Year Accepted]]=2022,Table1[[#This Row],[2021 AV (BOR final)]],Table1[[#This Row],[2022 AV (BOR final)]])</f>
        <v>102501</v>
      </c>
      <c r="AF1173" s="2">
        <f>IF(Table1[[#This Row],[Year Accepted]]=2022,Table1[[#This Row],[2022 AV (BOR final)]],Table1[[#This Row],[2023 AV (BOR final)]])</f>
        <v>66625</v>
      </c>
      <c r="AG1173" s="2">
        <f>IF(Table1[[#This Row],[Year Accepted]]=2022,Table1[[#This Row],[2021 Tax Bill]],Table1[[#This Row],[2022 Tax Bill]])</f>
        <v>21082.63</v>
      </c>
      <c r="AH1173" s="2">
        <f>IF(Table1[[#This Row],[Year Accepted]]=2022,Table1[[#This Row],[2022 Tax Bill]],Table1[[#This Row],[2023 Tax Bill]])</f>
        <v>14107.46</v>
      </c>
    </row>
    <row r="1174" spans="1:34" x14ac:dyDescent="0.25">
      <c r="A1174" s="3" t="s">
        <v>25</v>
      </c>
      <c r="B1174" s="3" t="s">
        <v>26</v>
      </c>
      <c r="C1174" s="3" t="s">
        <v>27</v>
      </c>
      <c r="D1174" s="3" t="s">
        <v>256</v>
      </c>
      <c r="E1174" s="3" t="s">
        <v>257</v>
      </c>
      <c r="F1174" s="3" t="s">
        <v>258</v>
      </c>
      <c r="G1174" s="3">
        <v>2023</v>
      </c>
      <c r="H1174" s="3">
        <v>2022</v>
      </c>
      <c r="I1174" s="4">
        <v>79834</v>
      </c>
      <c r="J1174" s="3" t="s">
        <v>52</v>
      </c>
      <c r="K1174" s="4">
        <v>16053.91</v>
      </c>
      <c r="L1174" s="4">
        <v>79834</v>
      </c>
      <c r="M1174" s="3" t="s">
        <v>52</v>
      </c>
      <c r="N1174" s="4">
        <v>16420.46</v>
      </c>
      <c r="O1174" s="4">
        <v>51892</v>
      </c>
      <c r="P1174" s="3" t="s">
        <v>52</v>
      </c>
      <c r="Q1174" s="4">
        <v>10987.84</v>
      </c>
      <c r="R1174" s="3">
        <v>-87.583048362658303</v>
      </c>
      <c r="S1174" s="3">
        <v>41.755321617681197</v>
      </c>
      <c r="T1174" s="3" t="s">
        <v>259</v>
      </c>
      <c r="U1174" s="3" t="s">
        <v>33</v>
      </c>
      <c r="V1174" s="3" t="s">
        <v>63</v>
      </c>
      <c r="W1174" s="3" t="s">
        <v>55</v>
      </c>
      <c r="X1174" s="3" t="s">
        <v>36</v>
      </c>
      <c r="Y1174" s="3" t="s">
        <v>177</v>
      </c>
      <c r="Z1174" s="3" t="s">
        <v>144</v>
      </c>
      <c r="AA1174" s="8">
        <f>Table1[[#This Row],[2022 AV (BOR final)]]-Table1[[#This Row],[2021 AV (BOR final)]]</f>
        <v>0</v>
      </c>
      <c r="AB1174" s="8">
        <f>Table1[[#This Row],[2023 AV (BOR final)]]-Table1[[#This Row],[2022 AV (BOR final)]]</f>
        <v>-27942</v>
      </c>
      <c r="AC1174" s="8">
        <f>Table1[[#This Row],[2022 Tax Bill]]-Table1[[#This Row],[2021 Tax Bill]]</f>
        <v>366.54999999999927</v>
      </c>
      <c r="AD1174" s="3">
        <f>COUNTIF(D:D,Table1[[#This Row],[Project Name]])</f>
        <v>1</v>
      </c>
      <c r="AE1174" s="2">
        <f>IF(Table1[[#This Row],[Year Accepted]]=2022,Table1[[#This Row],[2021 AV (BOR final)]],Table1[[#This Row],[2022 AV (BOR final)]])</f>
        <v>79834</v>
      </c>
      <c r="AF1174" s="2">
        <f>IF(Table1[[#This Row],[Year Accepted]]=2022,Table1[[#This Row],[2022 AV (BOR final)]],Table1[[#This Row],[2023 AV (BOR final)]])</f>
        <v>51892</v>
      </c>
      <c r="AG1174" s="2">
        <f>IF(Table1[[#This Row],[Year Accepted]]=2022,Table1[[#This Row],[2021 Tax Bill]],Table1[[#This Row],[2022 Tax Bill]])</f>
        <v>16420.46</v>
      </c>
      <c r="AH1174" s="2">
        <f>IF(Table1[[#This Row],[Year Accepted]]=2022,Table1[[#This Row],[2022 Tax Bill]],Table1[[#This Row],[2023 Tax Bill]])</f>
        <v>10987.84</v>
      </c>
    </row>
    <row r="1175" spans="1:34" x14ac:dyDescent="0.25">
      <c r="A1175" s="3" t="s">
        <v>25</v>
      </c>
      <c r="B1175" s="3" t="s">
        <v>26</v>
      </c>
      <c r="C1175" s="3" t="s">
        <v>27</v>
      </c>
      <c r="D1175" s="3" t="s">
        <v>1542</v>
      </c>
      <c r="E1175" s="3" t="s">
        <v>1543</v>
      </c>
      <c r="F1175" s="3" t="s">
        <v>1544</v>
      </c>
      <c r="G1175" s="3">
        <v>2023</v>
      </c>
      <c r="H1175" s="3">
        <v>2022</v>
      </c>
      <c r="I1175" s="4">
        <v>99173</v>
      </c>
      <c r="J1175" s="3" t="s">
        <v>52</v>
      </c>
      <c r="K1175" s="4">
        <v>19942.8</v>
      </c>
      <c r="L1175" s="4">
        <v>99173</v>
      </c>
      <c r="M1175" s="3" t="s">
        <v>52</v>
      </c>
      <c r="N1175" s="4">
        <v>20398.12</v>
      </c>
      <c r="O1175" s="4">
        <v>64462</v>
      </c>
      <c r="P1175" s="3" t="s">
        <v>52</v>
      </c>
      <c r="Q1175" s="4">
        <v>13649.48</v>
      </c>
      <c r="R1175" s="3">
        <v>-87.584778180148405</v>
      </c>
      <c r="S1175" s="3">
        <v>41.753529399525398</v>
      </c>
      <c r="T1175" s="3" t="s">
        <v>1545</v>
      </c>
      <c r="U1175" s="3" t="s">
        <v>33</v>
      </c>
      <c r="V1175" s="3" t="s">
        <v>63</v>
      </c>
      <c r="W1175" s="3" t="s">
        <v>55</v>
      </c>
      <c r="X1175" s="3" t="s">
        <v>36</v>
      </c>
      <c r="Y1175" s="3" t="s">
        <v>177</v>
      </c>
      <c r="Z1175" s="3" t="s">
        <v>144</v>
      </c>
      <c r="AA1175" s="8">
        <f>Table1[[#This Row],[2022 AV (BOR final)]]-Table1[[#This Row],[2021 AV (BOR final)]]</f>
        <v>0</v>
      </c>
      <c r="AB1175" s="8">
        <f>Table1[[#This Row],[2023 AV (BOR final)]]-Table1[[#This Row],[2022 AV (BOR final)]]</f>
        <v>-34711</v>
      </c>
      <c r="AC1175" s="8">
        <f>Table1[[#This Row],[2022 Tax Bill]]-Table1[[#This Row],[2021 Tax Bill]]</f>
        <v>455.31999999999971</v>
      </c>
      <c r="AD1175" s="3">
        <f>COUNTIF(D:D,Table1[[#This Row],[Project Name]])</f>
        <v>1</v>
      </c>
      <c r="AE1175" s="2">
        <f>IF(Table1[[#This Row],[Year Accepted]]=2022,Table1[[#This Row],[2021 AV (BOR final)]],Table1[[#This Row],[2022 AV (BOR final)]])</f>
        <v>99173</v>
      </c>
      <c r="AF1175" s="2">
        <f>IF(Table1[[#This Row],[Year Accepted]]=2022,Table1[[#This Row],[2022 AV (BOR final)]],Table1[[#This Row],[2023 AV (BOR final)]])</f>
        <v>64462</v>
      </c>
      <c r="AG1175" s="2">
        <f>IF(Table1[[#This Row],[Year Accepted]]=2022,Table1[[#This Row],[2021 Tax Bill]],Table1[[#This Row],[2022 Tax Bill]])</f>
        <v>20398.12</v>
      </c>
      <c r="AH1175" s="2">
        <f>IF(Table1[[#This Row],[Year Accepted]]=2022,Table1[[#This Row],[2022 Tax Bill]],Table1[[#This Row],[2023 Tax Bill]])</f>
        <v>13649.48</v>
      </c>
    </row>
    <row r="1176" spans="1:34" x14ac:dyDescent="0.25">
      <c r="A1176" s="3" t="s">
        <v>25</v>
      </c>
      <c r="B1176" s="3" t="s">
        <v>26</v>
      </c>
      <c r="C1176" s="3" t="s">
        <v>27</v>
      </c>
      <c r="D1176" s="3" t="s">
        <v>2914</v>
      </c>
      <c r="E1176" s="3" t="s">
        <v>2915</v>
      </c>
      <c r="F1176" s="3" t="s">
        <v>2916</v>
      </c>
      <c r="G1176" s="3">
        <v>2023</v>
      </c>
      <c r="H1176" s="3">
        <v>2022</v>
      </c>
      <c r="I1176" s="4">
        <v>64256</v>
      </c>
      <c r="J1176" s="3" t="s">
        <v>52</v>
      </c>
      <c r="K1176" s="4">
        <v>12921.26</v>
      </c>
      <c r="L1176" s="4">
        <v>64256</v>
      </c>
      <c r="M1176" s="3" t="s">
        <v>52</v>
      </c>
      <c r="N1176" s="4">
        <v>13216.3</v>
      </c>
      <c r="O1176" s="4">
        <v>29484</v>
      </c>
      <c r="P1176" s="3" t="s">
        <v>52</v>
      </c>
      <c r="Q1176" s="4">
        <v>6243.1</v>
      </c>
      <c r="R1176" s="3">
        <v>-87.5841297746815</v>
      </c>
      <c r="S1176" s="3">
        <v>41.753150016724902</v>
      </c>
      <c r="T1176" s="3" t="s">
        <v>2917</v>
      </c>
      <c r="U1176" s="3" t="s">
        <v>33</v>
      </c>
      <c r="V1176" s="3" t="s">
        <v>63</v>
      </c>
      <c r="W1176" s="3" t="s">
        <v>55</v>
      </c>
      <c r="X1176" s="3" t="s">
        <v>36</v>
      </c>
      <c r="Y1176" s="3" t="s">
        <v>177</v>
      </c>
      <c r="Z1176" s="3" t="s">
        <v>144</v>
      </c>
      <c r="AA1176" s="8">
        <f>Table1[[#This Row],[2022 AV (BOR final)]]-Table1[[#This Row],[2021 AV (BOR final)]]</f>
        <v>0</v>
      </c>
      <c r="AB1176" s="8">
        <f>Table1[[#This Row],[2023 AV (BOR final)]]-Table1[[#This Row],[2022 AV (BOR final)]]</f>
        <v>-34772</v>
      </c>
      <c r="AC1176" s="8">
        <f>Table1[[#This Row],[2022 Tax Bill]]-Table1[[#This Row],[2021 Tax Bill]]</f>
        <v>295.03999999999905</v>
      </c>
      <c r="AD1176" s="3">
        <f>COUNTIF(D:D,Table1[[#This Row],[Project Name]])</f>
        <v>1</v>
      </c>
      <c r="AE1176" s="2">
        <f>IF(Table1[[#This Row],[Year Accepted]]=2022,Table1[[#This Row],[2021 AV (BOR final)]],Table1[[#This Row],[2022 AV (BOR final)]])</f>
        <v>64256</v>
      </c>
      <c r="AF1176" s="2">
        <f>IF(Table1[[#This Row],[Year Accepted]]=2022,Table1[[#This Row],[2022 AV (BOR final)]],Table1[[#This Row],[2023 AV (BOR final)]])</f>
        <v>29484</v>
      </c>
      <c r="AG1176" s="2">
        <f>IF(Table1[[#This Row],[Year Accepted]]=2022,Table1[[#This Row],[2021 Tax Bill]],Table1[[#This Row],[2022 Tax Bill]])</f>
        <v>13216.3</v>
      </c>
      <c r="AH1176" s="2">
        <f>IF(Table1[[#This Row],[Year Accepted]]=2022,Table1[[#This Row],[2022 Tax Bill]],Table1[[#This Row],[2023 Tax Bill]])</f>
        <v>6243.1</v>
      </c>
    </row>
    <row r="1177" spans="1:34" x14ac:dyDescent="0.25">
      <c r="A1177" s="3" t="s">
        <v>25</v>
      </c>
      <c r="B1177" s="3" t="s">
        <v>26</v>
      </c>
      <c r="C1177" s="3" t="s">
        <v>27</v>
      </c>
      <c r="D1177" s="3" t="s">
        <v>5306</v>
      </c>
      <c r="E1177" s="3" t="s">
        <v>5307</v>
      </c>
      <c r="F1177" s="3" t="s">
        <v>5308</v>
      </c>
      <c r="G1177" s="3">
        <v>2023</v>
      </c>
      <c r="H1177" s="3">
        <v>2022</v>
      </c>
      <c r="I1177" s="4">
        <v>51738</v>
      </c>
      <c r="J1177" s="3" t="s">
        <v>61</v>
      </c>
      <c r="K1177" s="4">
        <v>10404.06</v>
      </c>
      <c r="L1177" s="4">
        <v>51738</v>
      </c>
      <c r="M1177" s="3" t="s">
        <v>61</v>
      </c>
      <c r="N1177" s="4">
        <v>10641.56</v>
      </c>
      <c r="O1177" s="4">
        <v>33630</v>
      </c>
      <c r="P1177" s="3" t="s">
        <v>61</v>
      </c>
      <c r="Q1177" s="4">
        <v>7120.95</v>
      </c>
      <c r="R1177" s="3">
        <v>-87.597329229344794</v>
      </c>
      <c r="S1177" s="3">
        <v>41.762504237313998</v>
      </c>
      <c r="T1177" s="3" t="s">
        <v>5309</v>
      </c>
      <c r="U1177" s="3" t="s">
        <v>33</v>
      </c>
      <c r="V1177" s="3" t="s">
        <v>54</v>
      </c>
      <c r="W1177" s="3" t="s">
        <v>109</v>
      </c>
      <c r="X1177" s="3" t="s">
        <v>36</v>
      </c>
      <c r="Y1177" s="3" t="s">
        <v>37</v>
      </c>
      <c r="Z1177" s="3" t="s">
        <v>38</v>
      </c>
      <c r="AA1177" s="8">
        <f>Table1[[#This Row],[2022 AV (BOR final)]]-Table1[[#This Row],[2021 AV (BOR final)]]</f>
        <v>0</v>
      </c>
      <c r="AB1177" s="8">
        <f>Table1[[#This Row],[2023 AV (BOR final)]]-Table1[[#This Row],[2022 AV (BOR final)]]</f>
        <v>-18108</v>
      </c>
      <c r="AC1177" s="8">
        <f>Table1[[#This Row],[2022 Tax Bill]]-Table1[[#This Row],[2021 Tax Bill]]</f>
        <v>237.5</v>
      </c>
      <c r="AD1177" s="3">
        <f>COUNTIF(D:D,Table1[[#This Row],[Project Name]])</f>
        <v>1</v>
      </c>
      <c r="AE1177" s="2">
        <f>IF(Table1[[#This Row],[Year Accepted]]=2022,Table1[[#This Row],[2021 AV (BOR final)]],Table1[[#This Row],[2022 AV (BOR final)]])</f>
        <v>51738</v>
      </c>
      <c r="AF1177" s="2">
        <f>IF(Table1[[#This Row],[Year Accepted]]=2022,Table1[[#This Row],[2022 AV (BOR final)]],Table1[[#This Row],[2023 AV (BOR final)]])</f>
        <v>33630</v>
      </c>
      <c r="AG1177" s="2">
        <f>IF(Table1[[#This Row],[Year Accepted]]=2022,Table1[[#This Row],[2021 Tax Bill]],Table1[[#This Row],[2022 Tax Bill]])</f>
        <v>10641.56</v>
      </c>
      <c r="AH1177" s="2">
        <f>IF(Table1[[#This Row],[Year Accepted]]=2022,Table1[[#This Row],[2022 Tax Bill]],Table1[[#This Row],[2023 Tax Bill]])</f>
        <v>7120.95</v>
      </c>
    </row>
    <row r="1178" spans="1:34" x14ac:dyDescent="0.25">
      <c r="A1178" s="3" t="s">
        <v>25</v>
      </c>
      <c r="B1178" s="3" t="s">
        <v>26</v>
      </c>
      <c r="C1178" s="3" t="s">
        <v>27</v>
      </c>
      <c r="D1178" s="3" t="s">
        <v>4621</v>
      </c>
      <c r="E1178" s="3" t="s">
        <v>4622</v>
      </c>
      <c r="F1178" s="3" t="s">
        <v>4623</v>
      </c>
      <c r="G1178" s="3">
        <v>2023</v>
      </c>
      <c r="H1178" s="3">
        <v>2022</v>
      </c>
      <c r="I1178" s="4">
        <v>77608</v>
      </c>
      <c r="J1178" s="3" t="s">
        <v>52</v>
      </c>
      <c r="K1178" s="4">
        <v>15606.29</v>
      </c>
      <c r="L1178" s="4">
        <v>77608</v>
      </c>
      <c r="M1178" s="3" t="s">
        <v>52</v>
      </c>
      <c r="N1178" s="4">
        <v>15962.63</v>
      </c>
      <c r="O1178" s="4">
        <v>50445</v>
      </c>
      <c r="P1178" s="3" t="s">
        <v>52</v>
      </c>
      <c r="Q1178" s="4">
        <v>10681.42</v>
      </c>
      <c r="R1178" s="3">
        <v>-87.588312967265296</v>
      </c>
      <c r="S1178" s="3">
        <v>41.764863062141401</v>
      </c>
      <c r="T1178" s="3" t="s">
        <v>4624</v>
      </c>
      <c r="U1178" s="3" t="s">
        <v>33</v>
      </c>
      <c r="V1178" s="3" t="s">
        <v>63</v>
      </c>
      <c r="W1178" s="3" t="s">
        <v>55</v>
      </c>
      <c r="X1178" s="3" t="s">
        <v>79</v>
      </c>
      <c r="Y1178" s="3" t="s">
        <v>56</v>
      </c>
      <c r="Z1178" s="3" t="s">
        <v>57</v>
      </c>
      <c r="AA1178" s="8">
        <f>Table1[[#This Row],[2022 AV (BOR final)]]-Table1[[#This Row],[2021 AV (BOR final)]]</f>
        <v>0</v>
      </c>
      <c r="AB1178" s="8">
        <f>Table1[[#This Row],[2023 AV (BOR final)]]-Table1[[#This Row],[2022 AV (BOR final)]]</f>
        <v>-27163</v>
      </c>
      <c r="AC1178" s="8">
        <f>Table1[[#This Row],[2022 Tax Bill]]-Table1[[#This Row],[2021 Tax Bill]]</f>
        <v>356.33999999999833</v>
      </c>
      <c r="AD1178" s="3">
        <f>COUNTIF(D:D,Table1[[#This Row],[Project Name]])</f>
        <v>1</v>
      </c>
      <c r="AE1178" s="2">
        <f>IF(Table1[[#This Row],[Year Accepted]]=2022,Table1[[#This Row],[2021 AV (BOR final)]],Table1[[#This Row],[2022 AV (BOR final)]])</f>
        <v>77608</v>
      </c>
      <c r="AF1178" s="2">
        <f>IF(Table1[[#This Row],[Year Accepted]]=2022,Table1[[#This Row],[2022 AV (BOR final)]],Table1[[#This Row],[2023 AV (BOR final)]])</f>
        <v>50445</v>
      </c>
      <c r="AG1178" s="2">
        <f>IF(Table1[[#This Row],[Year Accepted]]=2022,Table1[[#This Row],[2021 Tax Bill]],Table1[[#This Row],[2022 Tax Bill]])</f>
        <v>15962.63</v>
      </c>
      <c r="AH1178" s="2">
        <f>IF(Table1[[#This Row],[Year Accepted]]=2022,Table1[[#This Row],[2022 Tax Bill]],Table1[[#This Row],[2023 Tax Bill]])</f>
        <v>10681.42</v>
      </c>
    </row>
    <row r="1179" spans="1:34" x14ac:dyDescent="0.25">
      <c r="A1179" s="3" t="s">
        <v>25</v>
      </c>
      <c r="B1179" s="3" t="s">
        <v>26</v>
      </c>
      <c r="C1179" s="3" t="s">
        <v>27</v>
      </c>
      <c r="D1179" s="3" t="s">
        <v>4036</v>
      </c>
      <c r="E1179" s="3" t="s">
        <v>4037</v>
      </c>
      <c r="F1179" s="3" t="s">
        <v>4038</v>
      </c>
      <c r="G1179" s="3">
        <v>2023</v>
      </c>
      <c r="H1179" s="3">
        <v>2022</v>
      </c>
      <c r="I1179" s="4">
        <v>47818</v>
      </c>
      <c r="J1179" s="3" t="s">
        <v>61</v>
      </c>
      <c r="K1179" s="4">
        <v>9615.75</v>
      </c>
      <c r="L1179" s="4">
        <v>47818</v>
      </c>
      <c r="M1179" s="3" t="s">
        <v>61</v>
      </c>
      <c r="N1179" s="4">
        <v>9835.2800000000007</v>
      </c>
      <c r="O1179" s="4">
        <v>25184</v>
      </c>
      <c r="P1179" s="3" t="s">
        <v>61</v>
      </c>
      <c r="Q1179" s="4">
        <v>5332.53</v>
      </c>
      <c r="R1179" s="3">
        <v>-87.588256058074705</v>
      </c>
      <c r="S1179" s="3">
        <v>41.762654165455402</v>
      </c>
      <c r="T1179" s="3" t="s">
        <v>4039</v>
      </c>
      <c r="U1179" s="3" t="s">
        <v>33</v>
      </c>
      <c r="V1179" s="3" t="s">
        <v>94</v>
      </c>
      <c r="W1179" s="3" t="s">
        <v>55</v>
      </c>
      <c r="X1179" s="3" t="s">
        <v>79</v>
      </c>
      <c r="Y1179" s="3" t="s">
        <v>56</v>
      </c>
      <c r="Z1179" s="3" t="s">
        <v>57</v>
      </c>
      <c r="AA1179" s="8">
        <f>Table1[[#This Row],[2022 AV (BOR final)]]-Table1[[#This Row],[2021 AV (BOR final)]]</f>
        <v>0</v>
      </c>
      <c r="AB1179" s="8">
        <f>Table1[[#This Row],[2023 AV (BOR final)]]-Table1[[#This Row],[2022 AV (BOR final)]]</f>
        <v>-22634</v>
      </c>
      <c r="AC1179" s="8">
        <f>Table1[[#This Row],[2022 Tax Bill]]-Table1[[#This Row],[2021 Tax Bill]]</f>
        <v>219.53000000000065</v>
      </c>
      <c r="AD1179" s="3">
        <f>COUNTIF(D:D,Table1[[#This Row],[Project Name]])</f>
        <v>1</v>
      </c>
      <c r="AE1179" s="2">
        <f>IF(Table1[[#This Row],[Year Accepted]]=2022,Table1[[#This Row],[2021 AV (BOR final)]],Table1[[#This Row],[2022 AV (BOR final)]])</f>
        <v>47818</v>
      </c>
      <c r="AF1179" s="2">
        <f>IF(Table1[[#This Row],[Year Accepted]]=2022,Table1[[#This Row],[2022 AV (BOR final)]],Table1[[#This Row],[2023 AV (BOR final)]])</f>
        <v>25184</v>
      </c>
      <c r="AG1179" s="2">
        <f>IF(Table1[[#This Row],[Year Accepted]]=2022,Table1[[#This Row],[2021 Tax Bill]],Table1[[#This Row],[2022 Tax Bill]])</f>
        <v>9835.2800000000007</v>
      </c>
      <c r="AH1179" s="2">
        <f>IF(Table1[[#This Row],[Year Accepted]]=2022,Table1[[#This Row],[2022 Tax Bill]],Table1[[#This Row],[2023 Tax Bill]])</f>
        <v>5332.53</v>
      </c>
    </row>
    <row r="1180" spans="1:34" x14ac:dyDescent="0.25">
      <c r="A1180" s="3" t="s">
        <v>25</v>
      </c>
      <c r="B1180" s="3" t="s">
        <v>26</v>
      </c>
      <c r="C1180" s="3" t="s">
        <v>27</v>
      </c>
      <c r="D1180" s="3" t="s">
        <v>1252</v>
      </c>
      <c r="E1180" s="3" t="s">
        <v>1253</v>
      </c>
      <c r="F1180" s="3" t="s">
        <v>1254</v>
      </c>
      <c r="G1180" s="3">
        <v>2023</v>
      </c>
      <c r="H1180" s="3">
        <v>2022</v>
      </c>
      <c r="I1180" s="4">
        <v>151333</v>
      </c>
      <c r="J1180" s="3" t="s">
        <v>31</v>
      </c>
      <c r="K1180" s="4">
        <v>37684.06</v>
      </c>
      <c r="L1180" s="4">
        <v>151333</v>
      </c>
      <c r="M1180" s="3" t="s">
        <v>31</v>
      </c>
      <c r="N1180" s="4">
        <v>38258.82</v>
      </c>
      <c r="O1180" s="4">
        <v>98366</v>
      </c>
      <c r="P1180" s="3" t="s">
        <v>31</v>
      </c>
      <c r="Q1180" s="4">
        <v>25712.11</v>
      </c>
      <c r="R1180" s="3">
        <v>-87.612307391478197</v>
      </c>
      <c r="S1180" s="3">
        <v>41.758683658309103</v>
      </c>
      <c r="T1180" s="3" t="s">
        <v>1255</v>
      </c>
      <c r="U1180" s="3" t="s">
        <v>33</v>
      </c>
      <c r="V1180" s="3" t="s">
        <v>108</v>
      </c>
      <c r="W1180" s="3" t="s">
        <v>109</v>
      </c>
      <c r="X1180" s="3" t="s">
        <v>36</v>
      </c>
      <c r="Y1180" s="3" t="s">
        <v>110</v>
      </c>
      <c r="Z1180" s="3" t="s">
        <v>111</v>
      </c>
      <c r="AA1180" s="8">
        <f>Table1[[#This Row],[2022 AV (BOR final)]]-Table1[[#This Row],[2021 AV (BOR final)]]</f>
        <v>0</v>
      </c>
      <c r="AB1180" s="8">
        <f>Table1[[#This Row],[2023 AV (BOR final)]]-Table1[[#This Row],[2022 AV (BOR final)]]</f>
        <v>-52967</v>
      </c>
      <c r="AC1180" s="8">
        <f>Table1[[#This Row],[2022 Tax Bill]]-Table1[[#This Row],[2021 Tax Bill]]</f>
        <v>574.76000000000204</v>
      </c>
      <c r="AD1180" s="3">
        <f>COUNTIF(D:D,Table1[[#This Row],[Project Name]])</f>
        <v>1</v>
      </c>
      <c r="AE1180" s="2">
        <f>IF(Table1[[#This Row],[Year Accepted]]=2022,Table1[[#This Row],[2021 AV (BOR final)]],Table1[[#This Row],[2022 AV (BOR final)]])</f>
        <v>151333</v>
      </c>
      <c r="AF1180" s="2">
        <f>IF(Table1[[#This Row],[Year Accepted]]=2022,Table1[[#This Row],[2022 AV (BOR final)]],Table1[[#This Row],[2023 AV (BOR final)]])</f>
        <v>98366</v>
      </c>
      <c r="AG1180" s="2">
        <f>IF(Table1[[#This Row],[Year Accepted]]=2022,Table1[[#This Row],[2021 Tax Bill]],Table1[[#This Row],[2022 Tax Bill]])</f>
        <v>38258.82</v>
      </c>
      <c r="AH1180" s="2">
        <f>IF(Table1[[#This Row],[Year Accepted]]=2022,Table1[[#This Row],[2022 Tax Bill]],Table1[[#This Row],[2023 Tax Bill]])</f>
        <v>25712.11</v>
      </c>
    </row>
    <row r="1181" spans="1:34" x14ac:dyDescent="0.25">
      <c r="A1181" s="3" t="s">
        <v>25</v>
      </c>
      <c r="B1181" s="3" t="s">
        <v>26</v>
      </c>
      <c r="C1181" s="3" t="s">
        <v>27</v>
      </c>
      <c r="D1181" s="3" t="s">
        <v>3023</v>
      </c>
      <c r="E1181" s="3" t="s">
        <v>3024</v>
      </c>
      <c r="F1181" s="3" t="s">
        <v>3025</v>
      </c>
      <c r="G1181" s="3">
        <v>2023</v>
      </c>
      <c r="H1181" s="3">
        <v>2022</v>
      </c>
      <c r="I1181" s="4">
        <v>291489</v>
      </c>
      <c r="J1181" s="3" t="s">
        <v>52</v>
      </c>
      <c r="K1181" s="4">
        <v>58615.76</v>
      </c>
      <c r="L1181" s="4">
        <v>291489</v>
      </c>
      <c r="M1181" s="3" t="s">
        <v>52</v>
      </c>
      <c r="N1181" s="4">
        <v>59954.1</v>
      </c>
      <c r="O1181" s="4">
        <v>189467</v>
      </c>
      <c r="P1181" s="3" t="s">
        <v>52</v>
      </c>
      <c r="Q1181" s="4">
        <v>39975.660000000003</v>
      </c>
      <c r="R1181" s="3">
        <v>-87.623456498460698</v>
      </c>
      <c r="S1181" s="3">
        <v>41.750228838163601</v>
      </c>
      <c r="T1181" s="3" t="s">
        <v>3026</v>
      </c>
      <c r="U1181" s="3" t="s">
        <v>33</v>
      </c>
      <c r="V1181" s="3" t="s">
        <v>108</v>
      </c>
      <c r="W1181" s="3" t="s">
        <v>176</v>
      </c>
      <c r="X1181" s="3" t="s">
        <v>79</v>
      </c>
      <c r="Y1181" s="3" t="s">
        <v>143</v>
      </c>
      <c r="Z1181" s="3" t="s">
        <v>144</v>
      </c>
      <c r="AA1181" s="8">
        <f>Table1[[#This Row],[2022 AV (BOR final)]]-Table1[[#This Row],[2021 AV (BOR final)]]</f>
        <v>0</v>
      </c>
      <c r="AB1181" s="8">
        <f>Table1[[#This Row],[2023 AV (BOR final)]]-Table1[[#This Row],[2022 AV (BOR final)]]</f>
        <v>-102022</v>
      </c>
      <c r="AC1181" s="8">
        <f>Table1[[#This Row],[2022 Tax Bill]]-Table1[[#This Row],[2021 Tax Bill]]</f>
        <v>1338.3399999999965</v>
      </c>
      <c r="AD1181" s="3">
        <f>COUNTIF(D:D,Table1[[#This Row],[Project Name]])</f>
        <v>1</v>
      </c>
      <c r="AE1181" s="2">
        <f>IF(Table1[[#This Row],[Year Accepted]]=2022,Table1[[#This Row],[2021 AV (BOR final)]],Table1[[#This Row],[2022 AV (BOR final)]])</f>
        <v>291489</v>
      </c>
      <c r="AF1181" s="2">
        <f>IF(Table1[[#This Row],[Year Accepted]]=2022,Table1[[#This Row],[2022 AV (BOR final)]],Table1[[#This Row],[2023 AV (BOR final)]])</f>
        <v>189467</v>
      </c>
      <c r="AG1181" s="2">
        <f>IF(Table1[[#This Row],[Year Accepted]]=2022,Table1[[#This Row],[2021 Tax Bill]],Table1[[#This Row],[2022 Tax Bill]])</f>
        <v>59954.1</v>
      </c>
      <c r="AH1181" s="2">
        <f>IF(Table1[[#This Row],[Year Accepted]]=2022,Table1[[#This Row],[2022 Tax Bill]],Table1[[#This Row],[2023 Tax Bill]])</f>
        <v>39975.660000000003</v>
      </c>
    </row>
    <row r="1182" spans="1:34" x14ac:dyDescent="0.25">
      <c r="A1182" s="3" t="s">
        <v>25</v>
      </c>
      <c r="B1182" s="3" t="s">
        <v>26</v>
      </c>
      <c r="C1182" s="3" t="s">
        <v>27</v>
      </c>
      <c r="D1182" s="3" t="s">
        <v>4283</v>
      </c>
      <c r="E1182" s="3" t="s">
        <v>4284</v>
      </c>
      <c r="F1182" s="3" t="s">
        <v>4285</v>
      </c>
      <c r="G1182" s="3">
        <v>2023</v>
      </c>
      <c r="H1182" s="3">
        <v>2022</v>
      </c>
      <c r="I1182" s="4">
        <v>34689</v>
      </c>
      <c r="J1182" s="3" t="s">
        <v>61</v>
      </c>
      <c r="K1182" s="4">
        <v>6975.66</v>
      </c>
      <c r="L1182" s="4">
        <v>34689</v>
      </c>
      <c r="M1182" s="3" t="s">
        <v>61</v>
      </c>
      <c r="N1182" s="4">
        <v>7134.9</v>
      </c>
      <c r="O1182" s="4">
        <v>34689</v>
      </c>
      <c r="P1182" s="3" t="s">
        <v>61</v>
      </c>
      <c r="Q1182" s="4">
        <v>7319.01</v>
      </c>
      <c r="R1182" s="3">
        <v>-87.617008737029806</v>
      </c>
      <c r="S1182" s="3">
        <v>41.750450419657298</v>
      </c>
      <c r="T1182" s="3" t="s">
        <v>4286</v>
      </c>
      <c r="U1182" s="3" t="s">
        <v>33</v>
      </c>
      <c r="V1182" s="3" t="s">
        <v>108</v>
      </c>
      <c r="W1182" s="3" t="s">
        <v>176</v>
      </c>
      <c r="X1182" s="3" t="s">
        <v>79</v>
      </c>
      <c r="Y1182" s="3" t="s">
        <v>143</v>
      </c>
      <c r="Z1182" s="3" t="s">
        <v>144</v>
      </c>
      <c r="AA1182" s="8">
        <f>Table1[[#This Row],[2022 AV (BOR final)]]-Table1[[#This Row],[2021 AV (BOR final)]]</f>
        <v>0</v>
      </c>
      <c r="AB1182" s="8">
        <f>Table1[[#This Row],[2023 AV (BOR final)]]-Table1[[#This Row],[2022 AV (BOR final)]]</f>
        <v>0</v>
      </c>
      <c r="AC1182" s="8">
        <f>Table1[[#This Row],[2022 Tax Bill]]-Table1[[#This Row],[2021 Tax Bill]]</f>
        <v>159.23999999999978</v>
      </c>
      <c r="AD1182" s="3">
        <f>COUNTIF(D:D,Table1[[#This Row],[Project Name]])</f>
        <v>1</v>
      </c>
      <c r="AE1182" s="8">
        <f>IF(Table1[[#This Row],[Year Accepted]]=2022,Table1[[#This Row],[2021 AV (BOR final)]],Table1[[#This Row],[2022 AV (BOR final)]])</f>
        <v>34689</v>
      </c>
      <c r="AF1182" s="8">
        <f>IF(Table1[[#This Row],[Year Accepted]]=2022,Table1[[#This Row],[2022 AV (BOR final)]],Table1[[#This Row],[2023 AV (BOR final)]])</f>
        <v>34689</v>
      </c>
      <c r="AG1182" s="8">
        <f>IF(Table1[[#This Row],[Year Accepted]]=2022,Table1[[#This Row],[2021 Tax Bill]],Table1[[#This Row],[2022 Tax Bill]])</f>
        <v>7134.9</v>
      </c>
      <c r="AH1182" s="8">
        <f>IF(Table1[[#This Row],[Year Accepted]]=2022,Table1[[#This Row],[2022 Tax Bill]],Table1[[#This Row],[2023 Tax Bill]])</f>
        <v>7319.01</v>
      </c>
    </row>
    <row r="1183" spans="1:34" x14ac:dyDescent="0.25">
      <c r="A1183" s="3" t="s">
        <v>25</v>
      </c>
      <c r="B1183" s="3" t="s">
        <v>71</v>
      </c>
      <c r="C1183" s="3" t="s">
        <v>27</v>
      </c>
      <c r="D1183" s="3" t="s">
        <v>4389</v>
      </c>
      <c r="E1183" s="3" t="s">
        <v>4390</v>
      </c>
      <c r="F1183" s="3" t="s">
        <v>4391</v>
      </c>
      <c r="G1183" s="3">
        <v>2023</v>
      </c>
      <c r="H1183" s="3">
        <v>2022</v>
      </c>
      <c r="I1183" s="4">
        <v>51500</v>
      </c>
      <c r="J1183" s="3" t="s">
        <v>52</v>
      </c>
      <c r="K1183" s="4">
        <v>10356.17</v>
      </c>
      <c r="L1183" s="4">
        <v>51500</v>
      </c>
      <c r="M1183" s="3" t="s">
        <v>52</v>
      </c>
      <c r="N1183" s="4">
        <v>10592.67</v>
      </c>
      <c r="O1183" s="4">
        <v>33475</v>
      </c>
      <c r="P1183" s="3" t="s">
        <v>52</v>
      </c>
      <c r="Q1183" s="4">
        <v>7062.92</v>
      </c>
      <c r="R1183" s="3">
        <v>-87.612807953856006</v>
      </c>
      <c r="S1183" s="3">
        <v>41.749479811465399</v>
      </c>
      <c r="T1183" s="3" t="s">
        <v>4392</v>
      </c>
      <c r="U1183" s="3" t="s">
        <v>33</v>
      </c>
      <c r="V1183" s="3" t="s">
        <v>108</v>
      </c>
      <c r="W1183" s="3" t="s">
        <v>176</v>
      </c>
      <c r="X1183" s="3" t="s">
        <v>79</v>
      </c>
      <c r="Y1183" s="3" t="s">
        <v>143</v>
      </c>
      <c r="Z1183" s="3" t="s">
        <v>144</v>
      </c>
      <c r="AA1183" s="8">
        <f>Table1[[#This Row],[2022 AV (BOR final)]]-Table1[[#This Row],[2021 AV (BOR final)]]</f>
        <v>0</v>
      </c>
      <c r="AB1183" s="8">
        <f>Table1[[#This Row],[2023 AV (BOR final)]]-Table1[[#This Row],[2022 AV (BOR final)]]</f>
        <v>-18025</v>
      </c>
      <c r="AC1183" s="8">
        <f>Table1[[#This Row],[2022 Tax Bill]]-Table1[[#This Row],[2021 Tax Bill]]</f>
        <v>236.5</v>
      </c>
      <c r="AD1183" s="3">
        <f>COUNTIF(D:D,Table1[[#This Row],[Project Name]])</f>
        <v>1</v>
      </c>
      <c r="AE1183" s="2">
        <f>IF(Table1[[#This Row],[Year Accepted]]=2022,Table1[[#This Row],[2021 AV (BOR final)]],Table1[[#This Row],[2022 AV (BOR final)]])</f>
        <v>51500</v>
      </c>
      <c r="AF1183" s="2">
        <f>IF(Table1[[#This Row],[Year Accepted]]=2022,Table1[[#This Row],[2022 AV (BOR final)]],Table1[[#This Row],[2023 AV (BOR final)]])</f>
        <v>33475</v>
      </c>
      <c r="AG1183" s="2">
        <f>IF(Table1[[#This Row],[Year Accepted]]=2022,Table1[[#This Row],[2021 Tax Bill]],Table1[[#This Row],[2022 Tax Bill]])</f>
        <v>10592.67</v>
      </c>
      <c r="AH1183" s="2">
        <f>IF(Table1[[#This Row],[Year Accepted]]=2022,Table1[[#This Row],[2022 Tax Bill]],Table1[[#This Row],[2023 Tax Bill]])</f>
        <v>7062.92</v>
      </c>
    </row>
    <row r="1184" spans="1:34" x14ac:dyDescent="0.25">
      <c r="A1184" s="3" t="s">
        <v>25</v>
      </c>
      <c r="B1184" s="3" t="s">
        <v>26</v>
      </c>
      <c r="C1184" s="3" t="s">
        <v>27</v>
      </c>
      <c r="D1184" s="3" t="s">
        <v>3727</v>
      </c>
      <c r="E1184" s="3" t="s">
        <v>3728</v>
      </c>
      <c r="F1184" s="3" t="s">
        <v>3729</v>
      </c>
      <c r="G1184" s="3">
        <v>2023</v>
      </c>
      <c r="H1184" s="3">
        <v>2022</v>
      </c>
      <c r="I1184" s="4">
        <v>81256</v>
      </c>
      <c r="J1184" s="3" t="s">
        <v>31</v>
      </c>
      <c r="K1184" s="4">
        <v>16339.81</v>
      </c>
      <c r="L1184" s="4">
        <v>81256</v>
      </c>
      <c r="M1184" s="3" t="s">
        <v>31</v>
      </c>
      <c r="N1184" s="4">
        <v>16712.91</v>
      </c>
      <c r="O1184" s="4">
        <v>52816</v>
      </c>
      <c r="P1184" s="3" t="s">
        <v>31</v>
      </c>
      <c r="Q1184" s="4">
        <v>11143.66</v>
      </c>
      <c r="R1184" s="3">
        <v>-87.612581276514703</v>
      </c>
      <c r="S1184" s="3">
        <v>41.7441070098442</v>
      </c>
      <c r="T1184" s="3" t="s">
        <v>3730</v>
      </c>
      <c r="U1184" s="3" t="s">
        <v>33</v>
      </c>
      <c r="V1184" s="3" t="s">
        <v>108</v>
      </c>
      <c r="W1184" s="3" t="s">
        <v>176</v>
      </c>
      <c r="X1184" s="3" t="s">
        <v>79</v>
      </c>
      <c r="Y1184" s="3" t="s">
        <v>143</v>
      </c>
      <c r="Z1184" s="3" t="s">
        <v>144</v>
      </c>
      <c r="AA1184" s="8">
        <f>Table1[[#This Row],[2022 AV (BOR final)]]-Table1[[#This Row],[2021 AV (BOR final)]]</f>
        <v>0</v>
      </c>
      <c r="AB1184" s="8">
        <f>Table1[[#This Row],[2023 AV (BOR final)]]-Table1[[#This Row],[2022 AV (BOR final)]]</f>
        <v>-28440</v>
      </c>
      <c r="AC1184" s="8">
        <f>Table1[[#This Row],[2022 Tax Bill]]-Table1[[#This Row],[2021 Tax Bill]]</f>
        <v>373.10000000000036</v>
      </c>
      <c r="AD1184" s="3">
        <f>COUNTIF(D:D,Table1[[#This Row],[Project Name]])</f>
        <v>2</v>
      </c>
      <c r="AE1184" s="2">
        <f>IF(Table1[[#This Row],[Year Accepted]]=2022,Table1[[#This Row],[2021 AV (BOR final)]],Table1[[#This Row],[2022 AV (BOR final)]])</f>
        <v>81256</v>
      </c>
      <c r="AF1184" s="2">
        <f>IF(Table1[[#This Row],[Year Accepted]]=2022,Table1[[#This Row],[2022 AV (BOR final)]],Table1[[#This Row],[2023 AV (BOR final)]])</f>
        <v>52816</v>
      </c>
      <c r="AG1184" s="2">
        <f>IF(Table1[[#This Row],[Year Accepted]]=2022,Table1[[#This Row],[2021 Tax Bill]],Table1[[#This Row],[2022 Tax Bill]])</f>
        <v>16712.91</v>
      </c>
      <c r="AH1184" s="2">
        <f>IF(Table1[[#This Row],[Year Accepted]]=2022,Table1[[#This Row],[2022 Tax Bill]],Table1[[#This Row],[2023 Tax Bill]])</f>
        <v>11143.66</v>
      </c>
    </row>
    <row r="1185" spans="1:34" x14ac:dyDescent="0.25">
      <c r="A1185" s="3" t="s">
        <v>25</v>
      </c>
      <c r="B1185" s="3" t="s">
        <v>26</v>
      </c>
      <c r="C1185" s="3" t="s">
        <v>27</v>
      </c>
      <c r="D1185" s="3" t="s">
        <v>2066</v>
      </c>
      <c r="E1185" s="3" t="s">
        <v>2067</v>
      </c>
      <c r="F1185" s="3" t="s">
        <v>2068</v>
      </c>
      <c r="G1185" s="3">
        <v>2023</v>
      </c>
      <c r="H1185" s="3">
        <v>2022</v>
      </c>
      <c r="I1185" s="4">
        <v>13392</v>
      </c>
      <c r="J1185" s="3" t="s">
        <v>61</v>
      </c>
      <c r="K1185" s="4">
        <v>2693</v>
      </c>
      <c r="L1185" s="4">
        <v>13392</v>
      </c>
      <c r="M1185" s="3" t="s">
        <v>61</v>
      </c>
      <c r="N1185" s="4">
        <v>2754.48</v>
      </c>
      <c r="O1185" s="4">
        <v>5606</v>
      </c>
      <c r="P1185" s="3" t="s">
        <v>61</v>
      </c>
      <c r="Q1185" s="4">
        <v>1182.78</v>
      </c>
      <c r="R1185" s="3">
        <v>-87.599960624783407</v>
      </c>
      <c r="S1185" s="3">
        <v>41.750491952714199</v>
      </c>
      <c r="T1185" s="3" t="s">
        <v>2069</v>
      </c>
      <c r="U1185" s="3" t="s">
        <v>33</v>
      </c>
      <c r="V1185" s="3" t="s">
        <v>63</v>
      </c>
      <c r="W1185" s="3" t="s">
        <v>176</v>
      </c>
      <c r="X1185" s="3" t="s">
        <v>36</v>
      </c>
      <c r="Y1185" s="3" t="s">
        <v>110</v>
      </c>
      <c r="Z1185" s="3" t="s">
        <v>111</v>
      </c>
      <c r="AA1185" s="8">
        <f>Table1[[#This Row],[2022 AV (BOR final)]]-Table1[[#This Row],[2021 AV (BOR final)]]</f>
        <v>0</v>
      </c>
      <c r="AB1185" s="8">
        <f>Table1[[#This Row],[2023 AV (BOR final)]]-Table1[[#This Row],[2022 AV (BOR final)]]</f>
        <v>-7786</v>
      </c>
      <c r="AC1185" s="8">
        <f>Table1[[#This Row],[2022 Tax Bill]]-Table1[[#This Row],[2021 Tax Bill]]</f>
        <v>61.480000000000018</v>
      </c>
      <c r="AD1185" s="3">
        <f>COUNTIF(D:D,Table1[[#This Row],[Project Name]])</f>
        <v>2</v>
      </c>
      <c r="AE1185" s="2">
        <f>IF(Table1[[#This Row],[Year Accepted]]=2022,Table1[[#This Row],[2021 AV (BOR final)]],Table1[[#This Row],[2022 AV (BOR final)]])</f>
        <v>13392</v>
      </c>
      <c r="AF1185" s="2">
        <f>IF(Table1[[#This Row],[Year Accepted]]=2022,Table1[[#This Row],[2022 AV (BOR final)]],Table1[[#This Row],[2023 AV (BOR final)]])</f>
        <v>5606</v>
      </c>
      <c r="AG1185" s="2">
        <f>IF(Table1[[#This Row],[Year Accepted]]=2022,Table1[[#This Row],[2021 Tax Bill]],Table1[[#This Row],[2022 Tax Bill]])</f>
        <v>2754.48</v>
      </c>
      <c r="AH1185" s="2">
        <f>IF(Table1[[#This Row],[Year Accepted]]=2022,Table1[[#This Row],[2022 Tax Bill]],Table1[[#This Row],[2023 Tax Bill]])</f>
        <v>1182.78</v>
      </c>
    </row>
    <row r="1186" spans="1:34" x14ac:dyDescent="0.25">
      <c r="A1186" s="3" t="s">
        <v>25</v>
      </c>
      <c r="B1186" s="3" t="s">
        <v>26</v>
      </c>
      <c r="C1186" s="3" t="s">
        <v>27</v>
      </c>
      <c r="D1186" s="3" t="s">
        <v>2066</v>
      </c>
      <c r="E1186" s="3" t="s">
        <v>4211</v>
      </c>
      <c r="F1186" s="3" t="s">
        <v>4212</v>
      </c>
      <c r="G1186" s="3">
        <v>2023</v>
      </c>
      <c r="H1186" s="3">
        <v>2022</v>
      </c>
      <c r="I1186" s="4">
        <v>13392</v>
      </c>
      <c r="J1186" s="3" t="s">
        <v>61</v>
      </c>
      <c r="K1186" s="4">
        <v>2693</v>
      </c>
      <c r="L1186" s="4">
        <v>13392</v>
      </c>
      <c r="M1186" s="3" t="s">
        <v>61</v>
      </c>
      <c r="N1186" s="4">
        <v>2754.48</v>
      </c>
      <c r="O1186" s="4">
        <v>5606</v>
      </c>
      <c r="P1186" s="3" t="s">
        <v>61</v>
      </c>
      <c r="Q1186" s="4">
        <v>1182.78</v>
      </c>
      <c r="R1186" s="3">
        <v>-87.599958623990801</v>
      </c>
      <c r="S1186" s="3">
        <v>41.750423372340897</v>
      </c>
      <c r="T1186" s="3" t="s">
        <v>4213</v>
      </c>
      <c r="U1186" s="3" t="s">
        <v>33</v>
      </c>
      <c r="V1186" s="3" t="s">
        <v>63</v>
      </c>
      <c r="W1186" s="3" t="s">
        <v>176</v>
      </c>
      <c r="X1186" s="3" t="s">
        <v>36</v>
      </c>
      <c r="Y1186" s="3" t="s">
        <v>110</v>
      </c>
      <c r="Z1186" s="3" t="s">
        <v>111</v>
      </c>
      <c r="AA1186" s="8">
        <f>Table1[[#This Row],[2022 AV (BOR final)]]-Table1[[#This Row],[2021 AV (BOR final)]]</f>
        <v>0</v>
      </c>
      <c r="AB1186" s="8">
        <f>Table1[[#This Row],[2023 AV (BOR final)]]-Table1[[#This Row],[2022 AV (BOR final)]]</f>
        <v>-7786</v>
      </c>
      <c r="AC1186" s="8">
        <f>Table1[[#This Row],[2022 Tax Bill]]-Table1[[#This Row],[2021 Tax Bill]]</f>
        <v>61.480000000000018</v>
      </c>
      <c r="AD1186" s="3">
        <f>COUNTIF(D:D,Table1[[#This Row],[Project Name]])</f>
        <v>2</v>
      </c>
      <c r="AE1186" s="2">
        <f>IF(Table1[[#This Row],[Year Accepted]]=2022,Table1[[#This Row],[2021 AV (BOR final)]],Table1[[#This Row],[2022 AV (BOR final)]])</f>
        <v>13392</v>
      </c>
      <c r="AF1186" s="2">
        <f>IF(Table1[[#This Row],[Year Accepted]]=2022,Table1[[#This Row],[2022 AV (BOR final)]],Table1[[#This Row],[2023 AV (BOR final)]])</f>
        <v>5606</v>
      </c>
      <c r="AG1186" s="2">
        <f>IF(Table1[[#This Row],[Year Accepted]]=2022,Table1[[#This Row],[2021 Tax Bill]],Table1[[#This Row],[2022 Tax Bill]])</f>
        <v>2754.48</v>
      </c>
      <c r="AH1186" s="2">
        <f>IF(Table1[[#This Row],[Year Accepted]]=2022,Table1[[#This Row],[2022 Tax Bill]],Table1[[#This Row],[2023 Tax Bill]])</f>
        <v>1182.78</v>
      </c>
    </row>
    <row r="1187" spans="1:34" x14ac:dyDescent="0.25">
      <c r="A1187" s="3" t="s">
        <v>25</v>
      </c>
      <c r="B1187" s="3" t="s">
        <v>26</v>
      </c>
      <c r="C1187" s="3" t="s">
        <v>27</v>
      </c>
      <c r="D1187" s="3" t="s">
        <v>2410</v>
      </c>
      <c r="E1187" s="3" t="s">
        <v>2411</v>
      </c>
      <c r="F1187" s="3" t="s">
        <v>2412</v>
      </c>
      <c r="G1187" s="3">
        <v>2023</v>
      </c>
      <c r="H1187" s="3">
        <v>2022</v>
      </c>
      <c r="I1187" s="4">
        <v>182425</v>
      </c>
      <c r="J1187" s="3" t="s">
        <v>52</v>
      </c>
      <c r="K1187" s="4">
        <v>36684.019999999997</v>
      </c>
      <c r="L1187" s="4">
        <v>182425</v>
      </c>
      <c r="M1187" s="3" t="s">
        <v>52</v>
      </c>
      <c r="N1187" s="4">
        <v>37521.589999999997</v>
      </c>
      <c r="O1187" s="4">
        <v>118576</v>
      </c>
      <c r="P1187" s="3" t="s">
        <v>52</v>
      </c>
      <c r="Q1187" s="4">
        <v>25018.39</v>
      </c>
      <c r="R1187" s="3">
        <v>-87.596391410237203</v>
      </c>
      <c r="S1187" s="3">
        <v>41.750226965523403</v>
      </c>
      <c r="T1187" s="3" t="s">
        <v>2413</v>
      </c>
      <c r="U1187" s="3" t="s">
        <v>33</v>
      </c>
      <c r="V1187" s="3" t="s">
        <v>63</v>
      </c>
      <c r="W1187" s="3" t="s">
        <v>2012</v>
      </c>
      <c r="X1187" s="3" t="s">
        <v>79</v>
      </c>
      <c r="Y1187" s="3" t="s">
        <v>177</v>
      </c>
      <c r="Z1187" s="3" t="s">
        <v>144</v>
      </c>
      <c r="AA1187" s="8">
        <f>Table1[[#This Row],[2022 AV (BOR final)]]-Table1[[#This Row],[2021 AV (BOR final)]]</f>
        <v>0</v>
      </c>
      <c r="AB1187" s="8">
        <f>Table1[[#This Row],[2023 AV (BOR final)]]-Table1[[#This Row],[2022 AV (BOR final)]]</f>
        <v>-63849</v>
      </c>
      <c r="AC1187" s="8">
        <f>Table1[[#This Row],[2022 Tax Bill]]-Table1[[#This Row],[2021 Tax Bill]]</f>
        <v>837.56999999999971</v>
      </c>
      <c r="AD1187" s="3">
        <f>COUNTIF(D:D,Table1[[#This Row],[Project Name]])</f>
        <v>1</v>
      </c>
      <c r="AE1187" s="2">
        <f>IF(Table1[[#This Row],[Year Accepted]]=2022,Table1[[#This Row],[2021 AV (BOR final)]],Table1[[#This Row],[2022 AV (BOR final)]])</f>
        <v>182425</v>
      </c>
      <c r="AF1187" s="2">
        <f>IF(Table1[[#This Row],[Year Accepted]]=2022,Table1[[#This Row],[2022 AV (BOR final)]],Table1[[#This Row],[2023 AV (BOR final)]])</f>
        <v>118576</v>
      </c>
      <c r="AG1187" s="2">
        <f>IF(Table1[[#This Row],[Year Accepted]]=2022,Table1[[#This Row],[2021 Tax Bill]],Table1[[#This Row],[2022 Tax Bill]])</f>
        <v>37521.589999999997</v>
      </c>
      <c r="AH1187" s="2">
        <f>IF(Table1[[#This Row],[Year Accepted]]=2022,Table1[[#This Row],[2022 Tax Bill]],Table1[[#This Row],[2023 Tax Bill]])</f>
        <v>25018.39</v>
      </c>
    </row>
    <row r="1188" spans="1:34" x14ac:dyDescent="0.25">
      <c r="A1188" s="3" t="s">
        <v>25</v>
      </c>
      <c r="B1188" s="3" t="s">
        <v>26</v>
      </c>
      <c r="C1188" s="3" t="s">
        <v>27</v>
      </c>
      <c r="D1188" s="3" t="s">
        <v>2178</v>
      </c>
      <c r="E1188" s="3" t="s">
        <v>2179</v>
      </c>
      <c r="F1188" s="3" t="s">
        <v>2180</v>
      </c>
      <c r="G1188" s="3">
        <v>2023</v>
      </c>
      <c r="H1188" s="3">
        <v>2022</v>
      </c>
      <c r="I1188" s="4">
        <v>65042</v>
      </c>
      <c r="J1188" s="3" t="s">
        <v>52</v>
      </c>
      <c r="K1188" s="4">
        <v>13079.37</v>
      </c>
      <c r="L1188" s="4">
        <v>65042</v>
      </c>
      <c r="M1188" s="3" t="s">
        <v>52</v>
      </c>
      <c r="N1188" s="4">
        <v>13377.97</v>
      </c>
      <c r="O1188" s="4">
        <v>27641</v>
      </c>
      <c r="P1188" s="3" t="s">
        <v>52</v>
      </c>
      <c r="Q1188" s="4">
        <v>5832.01</v>
      </c>
      <c r="R1188" s="3">
        <v>-87.600627957023306</v>
      </c>
      <c r="S1188" s="3">
        <v>41.749333094206399</v>
      </c>
      <c r="T1188" s="3" t="s">
        <v>2181</v>
      </c>
      <c r="U1188" s="3" t="s">
        <v>33</v>
      </c>
      <c r="V1188" s="3" t="s">
        <v>63</v>
      </c>
      <c r="W1188" s="3" t="s">
        <v>176</v>
      </c>
      <c r="X1188" s="3" t="s">
        <v>36</v>
      </c>
      <c r="Y1188" s="3" t="s">
        <v>177</v>
      </c>
      <c r="Z1188" s="3" t="s">
        <v>144</v>
      </c>
      <c r="AA1188" s="8">
        <f>Table1[[#This Row],[2022 AV (BOR final)]]-Table1[[#This Row],[2021 AV (BOR final)]]</f>
        <v>0</v>
      </c>
      <c r="AB1188" s="8">
        <f>Table1[[#This Row],[2023 AV (BOR final)]]-Table1[[#This Row],[2022 AV (BOR final)]]</f>
        <v>-37401</v>
      </c>
      <c r="AC1188" s="8">
        <f>Table1[[#This Row],[2022 Tax Bill]]-Table1[[#This Row],[2021 Tax Bill]]</f>
        <v>298.59999999999854</v>
      </c>
      <c r="AD1188" s="3">
        <f>COUNTIF(D:D,Table1[[#This Row],[Project Name]])</f>
        <v>1</v>
      </c>
      <c r="AE1188" s="2">
        <f>IF(Table1[[#This Row],[Year Accepted]]=2022,Table1[[#This Row],[2021 AV (BOR final)]],Table1[[#This Row],[2022 AV (BOR final)]])</f>
        <v>65042</v>
      </c>
      <c r="AF1188" s="2">
        <f>IF(Table1[[#This Row],[Year Accepted]]=2022,Table1[[#This Row],[2022 AV (BOR final)]],Table1[[#This Row],[2023 AV (BOR final)]])</f>
        <v>27641</v>
      </c>
      <c r="AG1188" s="2">
        <f>IF(Table1[[#This Row],[Year Accepted]]=2022,Table1[[#This Row],[2021 Tax Bill]],Table1[[#This Row],[2022 Tax Bill]])</f>
        <v>13377.97</v>
      </c>
      <c r="AH1188" s="2">
        <f>IF(Table1[[#This Row],[Year Accepted]]=2022,Table1[[#This Row],[2022 Tax Bill]],Table1[[#This Row],[2023 Tax Bill]])</f>
        <v>5832.01</v>
      </c>
    </row>
    <row r="1189" spans="1:34" x14ac:dyDescent="0.25">
      <c r="A1189" s="3" t="s">
        <v>25</v>
      </c>
      <c r="B1189" s="3" t="s">
        <v>26</v>
      </c>
      <c r="C1189" s="3" t="s">
        <v>27</v>
      </c>
      <c r="D1189" s="3" t="s">
        <v>1283</v>
      </c>
      <c r="E1189" s="3" t="s">
        <v>4808</v>
      </c>
      <c r="F1189" s="3" t="s">
        <v>4809</v>
      </c>
      <c r="G1189" s="3">
        <v>2023</v>
      </c>
      <c r="H1189" s="3">
        <v>2022</v>
      </c>
      <c r="I1189" s="4">
        <v>19781</v>
      </c>
      <c r="J1189" s="3" t="s">
        <v>52</v>
      </c>
      <c r="K1189" s="4">
        <v>3977.75</v>
      </c>
      <c r="L1189" s="4">
        <v>19781</v>
      </c>
      <c r="M1189" s="3" t="s">
        <v>52</v>
      </c>
      <c r="N1189" s="4">
        <v>4068.62</v>
      </c>
      <c r="O1189" s="4">
        <v>12858</v>
      </c>
      <c r="P1189" s="3" t="s">
        <v>52</v>
      </c>
      <c r="Q1189" s="4">
        <v>2712.94</v>
      </c>
      <c r="R1189" s="3">
        <v>-87.603418099770195</v>
      </c>
      <c r="S1189" s="3">
        <v>41.744211922070399</v>
      </c>
      <c r="T1189" s="3" t="s">
        <v>4810</v>
      </c>
      <c r="U1189" s="3" t="s">
        <v>33</v>
      </c>
      <c r="V1189" s="3" t="s">
        <v>63</v>
      </c>
      <c r="W1189" s="3" t="s">
        <v>176</v>
      </c>
      <c r="X1189" s="3" t="s">
        <v>36</v>
      </c>
      <c r="Y1189" s="3" t="s">
        <v>177</v>
      </c>
      <c r="Z1189" s="3" t="s">
        <v>144</v>
      </c>
      <c r="AA1189" s="8">
        <f>Table1[[#This Row],[2022 AV (BOR final)]]-Table1[[#This Row],[2021 AV (BOR final)]]</f>
        <v>0</v>
      </c>
      <c r="AB1189" s="8">
        <f>Table1[[#This Row],[2023 AV (BOR final)]]-Table1[[#This Row],[2022 AV (BOR final)]]</f>
        <v>-6923</v>
      </c>
      <c r="AC1189" s="8">
        <f>Table1[[#This Row],[2022 Tax Bill]]-Table1[[#This Row],[2021 Tax Bill]]</f>
        <v>90.869999999999891</v>
      </c>
      <c r="AD1189" s="3">
        <f>COUNTIF(D:D,Table1[[#This Row],[Project Name]])</f>
        <v>2</v>
      </c>
      <c r="AE1189" s="2">
        <f>IF(Table1[[#This Row],[Year Accepted]]=2022,Table1[[#This Row],[2021 AV (BOR final)]],Table1[[#This Row],[2022 AV (BOR final)]])</f>
        <v>19781</v>
      </c>
      <c r="AF1189" s="2">
        <f>IF(Table1[[#This Row],[Year Accepted]]=2022,Table1[[#This Row],[2022 AV (BOR final)]],Table1[[#This Row],[2023 AV (BOR final)]])</f>
        <v>12858</v>
      </c>
      <c r="AG1189" s="2">
        <f>IF(Table1[[#This Row],[Year Accepted]]=2022,Table1[[#This Row],[2021 Tax Bill]],Table1[[#This Row],[2022 Tax Bill]])</f>
        <v>4068.62</v>
      </c>
      <c r="AH1189" s="2">
        <f>IF(Table1[[#This Row],[Year Accepted]]=2022,Table1[[#This Row],[2022 Tax Bill]],Table1[[#This Row],[2023 Tax Bill]])</f>
        <v>2712.94</v>
      </c>
    </row>
    <row r="1190" spans="1:34" x14ac:dyDescent="0.25">
      <c r="A1190" s="3" t="s">
        <v>25</v>
      </c>
      <c r="B1190" s="3" t="s">
        <v>26</v>
      </c>
      <c r="C1190" s="3" t="s">
        <v>27</v>
      </c>
      <c r="D1190" s="3" t="s">
        <v>1283</v>
      </c>
      <c r="E1190" s="3" t="s">
        <v>1284</v>
      </c>
      <c r="F1190" s="3" t="s">
        <v>1285</v>
      </c>
      <c r="G1190" s="3">
        <v>2023</v>
      </c>
      <c r="H1190" s="3">
        <v>2022</v>
      </c>
      <c r="I1190" s="4">
        <v>20399</v>
      </c>
      <c r="J1190" s="3" t="s">
        <v>52</v>
      </c>
      <c r="K1190" s="4">
        <v>4102.05</v>
      </c>
      <c r="L1190" s="4">
        <v>20399</v>
      </c>
      <c r="M1190" s="3" t="s">
        <v>52</v>
      </c>
      <c r="N1190" s="4">
        <v>4195.74</v>
      </c>
      <c r="O1190" s="4">
        <v>13259</v>
      </c>
      <c r="P1190" s="3" t="s">
        <v>52</v>
      </c>
      <c r="Q1190" s="4">
        <v>2797.51</v>
      </c>
      <c r="R1190" s="3">
        <v>-87.603416007107995</v>
      </c>
      <c r="S1190" s="3">
        <v>41.744134778704399</v>
      </c>
      <c r="T1190" s="3" t="s">
        <v>1286</v>
      </c>
      <c r="U1190" s="3" t="s">
        <v>33</v>
      </c>
      <c r="V1190" s="3" t="s">
        <v>63</v>
      </c>
      <c r="W1190" s="3" t="s">
        <v>176</v>
      </c>
      <c r="X1190" s="3" t="s">
        <v>36</v>
      </c>
      <c r="Y1190" s="3" t="s">
        <v>177</v>
      </c>
      <c r="Z1190" s="3" t="s">
        <v>144</v>
      </c>
      <c r="AA1190" s="8">
        <f>Table1[[#This Row],[2022 AV (BOR final)]]-Table1[[#This Row],[2021 AV (BOR final)]]</f>
        <v>0</v>
      </c>
      <c r="AB1190" s="8">
        <f>Table1[[#This Row],[2023 AV (BOR final)]]-Table1[[#This Row],[2022 AV (BOR final)]]</f>
        <v>-7140</v>
      </c>
      <c r="AC1190" s="8">
        <f>Table1[[#This Row],[2022 Tax Bill]]-Table1[[#This Row],[2021 Tax Bill]]</f>
        <v>93.6899999999996</v>
      </c>
      <c r="AD1190" s="3">
        <f>COUNTIF(D:D,Table1[[#This Row],[Project Name]])</f>
        <v>2</v>
      </c>
      <c r="AE1190" s="2">
        <f>IF(Table1[[#This Row],[Year Accepted]]=2022,Table1[[#This Row],[2021 AV (BOR final)]],Table1[[#This Row],[2022 AV (BOR final)]])</f>
        <v>20399</v>
      </c>
      <c r="AF1190" s="2">
        <f>IF(Table1[[#This Row],[Year Accepted]]=2022,Table1[[#This Row],[2022 AV (BOR final)]],Table1[[#This Row],[2023 AV (BOR final)]])</f>
        <v>13259</v>
      </c>
      <c r="AG1190" s="2">
        <f>IF(Table1[[#This Row],[Year Accepted]]=2022,Table1[[#This Row],[2021 Tax Bill]],Table1[[#This Row],[2022 Tax Bill]])</f>
        <v>4195.74</v>
      </c>
      <c r="AH1190" s="2">
        <f>IF(Table1[[#This Row],[Year Accepted]]=2022,Table1[[#This Row],[2022 Tax Bill]],Table1[[#This Row],[2023 Tax Bill]])</f>
        <v>2797.51</v>
      </c>
    </row>
    <row r="1191" spans="1:34" x14ac:dyDescent="0.25">
      <c r="A1191" s="3" t="s">
        <v>25</v>
      </c>
      <c r="B1191" s="3" t="s">
        <v>26</v>
      </c>
      <c r="C1191" s="3" t="s">
        <v>27</v>
      </c>
      <c r="D1191" s="3" t="s">
        <v>532</v>
      </c>
      <c r="E1191" s="3" t="s">
        <v>533</v>
      </c>
      <c r="F1191" s="3" t="s">
        <v>534</v>
      </c>
      <c r="G1191" s="3">
        <v>2023</v>
      </c>
      <c r="H1191" s="3">
        <v>2022</v>
      </c>
      <c r="I1191" s="4">
        <v>37500</v>
      </c>
      <c r="J1191" s="3" t="s">
        <v>52</v>
      </c>
      <c r="K1191" s="4">
        <v>7540.89</v>
      </c>
      <c r="L1191" s="4">
        <v>57024</v>
      </c>
      <c r="M1191" s="3" t="s">
        <v>52</v>
      </c>
      <c r="N1191" s="4">
        <v>11728.82</v>
      </c>
      <c r="O1191" s="4">
        <v>37065</v>
      </c>
      <c r="P1191" s="3" t="s">
        <v>52</v>
      </c>
      <c r="Q1191" s="4">
        <v>7820.34</v>
      </c>
      <c r="R1191" s="3">
        <v>-87.5998190665848</v>
      </c>
      <c r="S1191" s="3">
        <v>41.745463059398602</v>
      </c>
      <c r="T1191" s="3" t="s">
        <v>535</v>
      </c>
      <c r="U1191" s="3" t="s">
        <v>33</v>
      </c>
      <c r="V1191" s="3" t="s">
        <v>63</v>
      </c>
      <c r="W1191" s="3" t="s">
        <v>176</v>
      </c>
      <c r="X1191" s="3" t="s">
        <v>36</v>
      </c>
      <c r="Y1191" s="3" t="s">
        <v>177</v>
      </c>
      <c r="Z1191" s="3" t="s">
        <v>144</v>
      </c>
      <c r="AA1191" s="8">
        <f>Table1[[#This Row],[2022 AV (BOR final)]]-Table1[[#This Row],[2021 AV (BOR final)]]</f>
        <v>19524</v>
      </c>
      <c r="AB1191" s="8">
        <f>Table1[[#This Row],[2023 AV (BOR final)]]-Table1[[#This Row],[2022 AV (BOR final)]]</f>
        <v>-19959</v>
      </c>
      <c r="AC1191" s="8">
        <f>Table1[[#This Row],[2022 Tax Bill]]-Table1[[#This Row],[2021 Tax Bill]]</f>
        <v>4187.9299999999994</v>
      </c>
      <c r="AD1191" s="3">
        <f>COUNTIF(D:D,Table1[[#This Row],[Project Name]])</f>
        <v>1</v>
      </c>
      <c r="AE1191" s="2">
        <f>IF(Table1[[#This Row],[Year Accepted]]=2022,Table1[[#This Row],[2021 AV (BOR final)]],Table1[[#This Row],[2022 AV (BOR final)]])</f>
        <v>57024</v>
      </c>
      <c r="AF1191" s="2">
        <f>IF(Table1[[#This Row],[Year Accepted]]=2022,Table1[[#This Row],[2022 AV (BOR final)]],Table1[[#This Row],[2023 AV (BOR final)]])</f>
        <v>37065</v>
      </c>
      <c r="AG1191" s="2">
        <f>IF(Table1[[#This Row],[Year Accepted]]=2022,Table1[[#This Row],[2021 Tax Bill]],Table1[[#This Row],[2022 Tax Bill]])</f>
        <v>11728.82</v>
      </c>
      <c r="AH1191" s="2">
        <f>IF(Table1[[#This Row],[Year Accepted]]=2022,Table1[[#This Row],[2022 Tax Bill]],Table1[[#This Row],[2023 Tax Bill]])</f>
        <v>7820.34</v>
      </c>
    </row>
    <row r="1192" spans="1:34" x14ac:dyDescent="0.25">
      <c r="A1192" s="3" t="s">
        <v>25</v>
      </c>
      <c r="B1192" s="3" t="s">
        <v>26</v>
      </c>
      <c r="C1192" s="3" t="s">
        <v>27</v>
      </c>
      <c r="D1192" s="3" t="s">
        <v>172</v>
      </c>
      <c r="E1192" s="3" t="s">
        <v>4001</v>
      </c>
      <c r="F1192" s="3" t="s">
        <v>4002</v>
      </c>
      <c r="G1192" s="3">
        <v>2023</v>
      </c>
      <c r="H1192" s="3">
        <v>2022</v>
      </c>
      <c r="I1192" s="4">
        <v>4179</v>
      </c>
      <c r="J1192" s="3" t="s">
        <v>52</v>
      </c>
      <c r="K1192" s="4">
        <v>840.34</v>
      </c>
      <c r="L1192" s="4">
        <v>9635</v>
      </c>
      <c r="M1192" s="3" t="s">
        <v>52</v>
      </c>
      <c r="N1192" s="4">
        <v>1981.76</v>
      </c>
      <c r="O1192" s="4">
        <v>4753</v>
      </c>
      <c r="P1192" s="3" t="s">
        <v>52</v>
      </c>
      <c r="Q1192" s="4">
        <v>1002.8</v>
      </c>
      <c r="R1192" s="3">
        <v>-87.599816184935605</v>
      </c>
      <c r="S1192" s="3">
        <v>41.745360170481398</v>
      </c>
      <c r="T1192" s="3" t="s">
        <v>4003</v>
      </c>
      <c r="U1192" s="3" t="s">
        <v>33</v>
      </c>
      <c r="V1192" s="3" t="s">
        <v>63</v>
      </c>
      <c r="W1192" s="3" t="s">
        <v>176</v>
      </c>
      <c r="X1192" s="3" t="s">
        <v>36</v>
      </c>
      <c r="Y1192" s="3" t="s">
        <v>177</v>
      </c>
      <c r="Z1192" s="3" t="s">
        <v>144</v>
      </c>
      <c r="AA1192" s="8">
        <f>Table1[[#This Row],[2022 AV (BOR final)]]-Table1[[#This Row],[2021 AV (BOR final)]]</f>
        <v>5456</v>
      </c>
      <c r="AB1192" s="8">
        <f>Table1[[#This Row],[2023 AV (BOR final)]]-Table1[[#This Row],[2022 AV (BOR final)]]</f>
        <v>-4882</v>
      </c>
      <c r="AC1192" s="8">
        <f>Table1[[#This Row],[2022 Tax Bill]]-Table1[[#This Row],[2021 Tax Bill]]</f>
        <v>1141.42</v>
      </c>
      <c r="AD1192" s="3">
        <f>COUNTIF(D:D,Table1[[#This Row],[Project Name]])</f>
        <v>3</v>
      </c>
      <c r="AE1192" s="2">
        <f>IF(Table1[[#This Row],[Year Accepted]]=2022,Table1[[#This Row],[2021 AV (BOR final)]],Table1[[#This Row],[2022 AV (BOR final)]])</f>
        <v>9635</v>
      </c>
      <c r="AF1192" s="2">
        <f>IF(Table1[[#This Row],[Year Accepted]]=2022,Table1[[#This Row],[2022 AV (BOR final)]],Table1[[#This Row],[2023 AV (BOR final)]])</f>
        <v>4753</v>
      </c>
      <c r="AG1192" s="2">
        <f>IF(Table1[[#This Row],[Year Accepted]]=2022,Table1[[#This Row],[2021 Tax Bill]],Table1[[#This Row],[2022 Tax Bill]])</f>
        <v>1981.76</v>
      </c>
      <c r="AH1192" s="2">
        <f>IF(Table1[[#This Row],[Year Accepted]]=2022,Table1[[#This Row],[2022 Tax Bill]],Table1[[#This Row],[2023 Tax Bill]])</f>
        <v>1002.8</v>
      </c>
    </row>
    <row r="1193" spans="1:34" x14ac:dyDescent="0.25">
      <c r="A1193" s="3" t="s">
        <v>25</v>
      </c>
      <c r="B1193" s="3" t="s">
        <v>26</v>
      </c>
      <c r="C1193" s="3" t="s">
        <v>27</v>
      </c>
      <c r="D1193" s="3" t="s">
        <v>172</v>
      </c>
      <c r="E1193" s="3" t="s">
        <v>173</v>
      </c>
      <c r="F1193" s="3" t="s">
        <v>174</v>
      </c>
      <c r="G1193" s="3">
        <v>2023</v>
      </c>
      <c r="H1193" s="3">
        <v>2022</v>
      </c>
      <c r="I1193" s="4">
        <v>7464</v>
      </c>
      <c r="J1193" s="3" t="s">
        <v>52</v>
      </c>
      <c r="K1193" s="4">
        <v>1500.93</v>
      </c>
      <c r="L1193" s="4">
        <v>26064</v>
      </c>
      <c r="M1193" s="3" t="s">
        <v>52</v>
      </c>
      <c r="N1193" s="4">
        <v>5360.88</v>
      </c>
      <c r="O1193" s="4">
        <v>11799</v>
      </c>
      <c r="P1193" s="3" t="s">
        <v>52</v>
      </c>
      <c r="Q1193" s="4">
        <v>2489.4499999999998</v>
      </c>
      <c r="R1193" s="3">
        <v>-87.599814187800604</v>
      </c>
      <c r="S1193" s="3">
        <v>41.745291564688998</v>
      </c>
      <c r="T1193" s="3" t="s">
        <v>175</v>
      </c>
      <c r="U1193" s="3" t="s">
        <v>33</v>
      </c>
      <c r="V1193" s="3" t="s">
        <v>63</v>
      </c>
      <c r="W1193" s="3" t="s">
        <v>176</v>
      </c>
      <c r="X1193" s="3" t="s">
        <v>36</v>
      </c>
      <c r="Y1193" s="3" t="s">
        <v>177</v>
      </c>
      <c r="Z1193" s="3" t="s">
        <v>144</v>
      </c>
      <c r="AA1193" s="8">
        <f>Table1[[#This Row],[2022 AV (BOR final)]]-Table1[[#This Row],[2021 AV (BOR final)]]</f>
        <v>18600</v>
      </c>
      <c r="AB1193" s="8">
        <f>Table1[[#This Row],[2023 AV (BOR final)]]-Table1[[#This Row],[2022 AV (BOR final)]]</f>
        <v>-14265</v>
      </c>
      <c r="AC1193" s="8">
        <f>Table1[[#This Row],[2022 Tax Bill]]-Table1[[#This Row],[2021 Tax Bill]]</f>
        <v>3859.95</v>
      </c>
      <c r="AD1193" s="3">
        <f>COUNTIF(D:D,Table1[[#This Row],[Project Name]])</f>
        <v>3</v>
      </c>
      <c r="AE1193" s="2">
        <f>IF(Table1[[#This Row],[Year Accepted]]=2022,Table1[[#This Row],[2021 AV (BOR final)]],Table1[[#This Row],[2022 AV (BOR final)]])</f>
        <v>26064</v>
      </c>
      <c r="AF1193" s="2">
        <f>IF(Table1[[#This Row],[Year Accepted]]=2022,Table1[[#This Row],[2022 AV (BOR final)]],Table1[[#This Row],[2023 AV (BOR final)]])</f>
        <v>11799</v>
      </c>
      <c r="AG1193" s="2">
        <f>IF(Table1[[#This Row],[Year Accepted]]=2022,Table1[[#This Row],[2021 Tax Bill]],Table1[[#This Row],[2022 Tax Bill]])</f>
        <v>5360.88</v>
      </c>
      <c r="AH1193" s="2">
        <f>IF(Table1[[#This Row],[Year Accepted]]=2022,Table1[[#This Row],[2022 Tax Bill]],Table1[[#This Row],[2023 Tax Bill]])</f>
        <v>2489.4499999999998</v>
      </c>
    </row>
    <row r="1194" spans="1:34" x14ac:dyDescent="0.25">
      <c r="A1194" s="3" t="s">
        <v>25</v>
      </c>
      <c r="B1194" s="3" t="s">
        <v>26</v>
      </c>
      <c r="C1194" s="3" t="s">
        <v>27</v>
      </c>
      <c r="D1194" s="3" t="s">
        <v>172</v>
      </c>
      <c r="E1194" s="3" t="s">
        <v>2478</v>
      </c>
      <c r="F1194" s="3" t="s">
        <v>2479</v>
      </c>
      <c r="G1194" s="3">
        <v>2023</v>
      </c>
      <c r="H1194" s="3">
        <v>2022</v>
      </c>
      <c r="I1194" s="4">
        <v>5153</v>
      </c>
      <c r="J1194" s="3" t="s">
        <v>52</v>
      </c>
      <c r="K1194" s="4">
        <v>1036.23</v>
      </c>
      <c r="L1194" s="4">
        <v>14518</v>
      </c>
      <c r="M1194" s="3" t="s">
        <v>52</v>
      </c>
      <c r="N1194" s="4">
        <v>2986.08</v>
      </c>
      <c r="O1194" s="4">
        <v>6848</v>
      </c>
      <c r="P1194" s="3" t="s">
        <v>52</v>
      </c>
      <c r="Q1194" s="4">
        <v>1444.89</v>
      </c>
      <c r="R1194" s="3">
        <v>-87.599812311243198</v>
      </c>
      <c r="S1194" s="3">
        <v>41.745222957225799</v>
      </c>
      <c r="T1194" s="3" t="s">
        <v>2480</v>
      </c>
      <c r="U1194" s="3" t="s">
        <v>33</v>
      </c>
      <c r="V1194" s="3" t="s">
        <v>63</v>
      </c>
      <c r="W1194" s="3" t="s">
        <v>176</v>
      </c>
      <c r="X1194" s="3" t="s">
        <v>36</v>
      </c>
      <c r="Y1194" s="3" t="s">
        <v>177</v>
      </c>
      <c r="Z1194" s="3" t="s">
        <v>144</v>
      </c>
      <c r="AA1194" s="8">
        <f>Table1[[#This Row],[2022 AV (BOR final)]]-Table1[[#This Row],[2021 AV (BOR final)]]</f>
        <v>9365</v>
      </c>
      <c r="AB1194" s="8">
        <f>Table1[[#This Row],[2023 AV (BOR final)]]-Table1[[#This Row],[2022 AV (BOR final)]]</f>
        <v>-7670</v>
      </c>
      <c r="AC1194" s="8">
        <f>Table1[[#This Row],[2022 Tax Bill]]-Table1[[#This Row],[2021 Tax Bill]]</f>
        <v>1949.85</v>
      </c>
      <c r="AD1194" s="3">
        <f>COUNTIF(D:D,Table1[[#This Row],[Project Name]])</f>
        <v>3</v>
      </c>
      <c r="AE1194" s="2">
        <f>IF(Table1[[#This Row],[Year Accepted]]=2022,Table1[[#This Row],[2021 AV (BOR final)]],Table1[[#This Row],[2022 AV (BOR final)]])</f>
        <v>14518</v>
      </c>
      <c r="AF1194" s="2">
        <f>IF(Table1[[#This Row],[Year Accepted]]=2022,Table1[[#This Row],[2022 AV (BOR final)]],Table1[[#This Row],[2023 AV (BOR final)]])</f>
        <v>6848</v>
      </c>
      <c r="AG1194" s="2">
        <f>IF(Table1[[#This Row],[Year Accepted]]=2022,Table1[[#This Row],[2021 Tax Bill]],Table1[[#This Row],[2022 Tax Bill]])</f>
        <v>2986.08</v>
      </c>
      <c r="AH1194" s="2">
        <f>IF(Table1[[#This Row],[Year Accepted]]=2022,Table1[[#This Row],[2022 Tax Bill]],Table1[[#This Row],[2023 Tax Bill]])</f>
        <v>1444.89</v>
      </c>
    </row>
    <row r="1195" spans="1:34" x14ac:dyDescent="0.25">
      <c r="A1195" s="3" t="s">
        <v>25</v>
      </c>
      <c r="B1195" s="3" t="s">
        <v>26</v>
      </c>
      <c r="C1195" s="3" t="s">
        <v>27</v>
      </c>
      <c r="D1195" s="3" t="s">
        <v>3101</v>
      </c>
      <c r="E1195" s="3" t="s">
        <v>3102</v>
      </c>
      <c r="F1195" s="3" t="s">
        <v>3103</v>
      </c>
      <c r="G1195" s="3">
        <v>2023</v>
      </c>
      <c r="H1195" s="3">
        <v>2022</v>
      </c>
      <c r="I1195" s="4">
        <v>41423</v>
      </c>
      <c r="J1195" s="3" t="s">
        <v>52</v>
      </c>
      <c r="K1195" s="4">
        <v>8329.7999999999993</v>
      </c>
      <c r="L1195" s="4">
        <v>41423</v>
      </c>
      <c r="M1195" s="3" t="s">
        <v>52</v>
      </c>
      <c r="N1195" s="4">
        <v>8519.9500000000007</v>
      </c>
      <c r="O1195" s="4">
        <v>26924</v>
      </c>
      <c r="P1195" s="3" t="s">
        <v>52</v>
      </c>
      <c r="Q1195" s="4">
        <v>5680.71</v>
      </c>
      <c r="R1195" s="3">
        <v>-87.600489646087894</v>
      </c>
      <c r="S1195" s="3">
        <v>41.742879676024899</v>
      </c>
      <c r="T1195" s="3" t="s">
        <v>3104</v>
      </c>
      <c r="U1195" s="3" t="s">
        <v>33</v>
      </c>
      <c r="V1195" s="3" t="s">
        <v>63</v>
      </c>
      <c r="W1195" s="3" t="s">
        <v>176</v>
      </c>
      <c r="X1195" s="3" t="s">
        <v>79</v>
      </c>
      <c r="Y1195" s="3" t="s">
        <v>177</v>
      </c>
      <c r="Z1195" s="3" t="s">
        <v>144</v>
      </c>
      <c r="AA1195" s="8">
        <f>Table1[[#This Row],[2022 AV (BOR final)]]-Table1[[#This Row],[2021 AV (BOR final)]]</f>
        <v>0</v>
      </c>
      <c r="AB1195" s="8">
        <f>Table1[[#This Row],[2023 AV (BOR final)]]-Table1[[#This Row],[2022 AV (BOR final)]]</f>
        <v>-14499</v>
      </c>
      <c r="AC1195" s="8">
        <f>Table1[[#This Row],[2022 Tax Bill]]-Table1[[#This Row],[2021 Tax Bill]]</f>
        <v>190.15000000000146</v>
      </c>
      <c r="AD1195" s="3">
        <f>COUNTIF(D:D,Table1[[#This Row],[Project Name]])</f>
        <v>1</v>
      </c>
      <c r="AE1195" s="2">
        <f>IF(Table1[[#This Row],[Year Accepted]]=2022,Table1[[#This Row],[2021 AV (BOR final)]],Table1[[#This Row],[2022 AV (BOR final)]])</f>
        <v>41423</v>
      </c>
      <c r="AF1195" s="2">
        <f>IF(Table1[[#This Row],[Year Accepted]]=2022,Table1[[#This Row],[2022 AV (BOR final)]],Table1[[#This Row],[2023 AV (BOR final)]])</f>
        <v>26924</v>
      </c>
      <c r="AG1195" s="2">
        <f>IF(Table1[[#This Row],[Year Accepted]]=2022,Table1[[#This Row],[2021 Tax Bill]],Table1[[#This Row],[2022 Tax Bill]])</f>
        <v>8519.9500000000007</v>
      </c>
      <c r="AH1195" s="2">
        <f>IF(Table1[[#This Row],[Year Accepted]]=2022,Table1[[#This Row],[2022 Tax Bill]],Table1[[#This Row],[2023 Tax Bill]])</f>
        <v>5680.71</v>
      </c>
    </row>
    <row r="1196" spans="1:34" x14ac:dyDescent="0.25">
      <c r="A1196" s="3" t="s">
        <v>25</v>
      </c>
      <c r="B1196" s="3" t="s">
        <v>26</v>
      </c>
      <c r="C1196" s="3" t="s">
        <v>27</v>
      </c>
      <c r="D1196" s="3" t="s">
        <v>700</v>
      </c>
      <c r="E1196" s="3" t="s">
        <v>701</v>
      </c>
      <c r="F1196" s="3" t="s">
        <v>702</v>
      </c>
      <c r="G1196" s="3">
        <v>2023</v>
      </c>
      <c r="H1196" s="3">
        <v>2022</v>
      </c>
      <c r="I1196" s="4">
        <v>95889</v>
      </c>
      <c r="J1196" s="3" t="s">
        <v>31</v>
      </c>
      <c r="K1196" s="4">
        <v>22737.52</v>
      </c>
      <c r="L1196" s="4">
        <v>95889</v>
      </c>
      <c r="M1196" s="3" t="s">
        <v>31</v>
      </c>
      <c r="N1196" s="4">
        <v>23070.080000000002</v>
      </c>
      <c r="O1196" s="4">
        <v>62327</v>
      </c>
      <c r="P1196" s="3" t="s">
        <v>31</v>
      </c>
      <c r="Q1196" s="4">
        <v>15462.75</v>
      </c>
      <c r="R1196" s="3">
        <v>-87.581914958713497</v>
      </c>
      <c r="S1196" s="3">
        <v>41.751267767675401</v>
      </c>
      <c r="T1196" s="3" t="s">
        <v>703</v>
      </c>
      <c r="U1196" s="3" t="s">
        <v>33</v>
      </c>
      <c r="V1196" s="3" t="s">
        <v>63</v>
      </c>
      <c r="W1196" s="3" t="s">
        <v>373</v>
      </c>
      <c r="X1196" s="3" t="s">
        <v>79</v>
      </c>
      <c r="Y1196" s="3" t="s">
        <v>177</v>
      </c>
      <c r="Z1196" s="3" t="s">
        <v>144</v>
      </c>
      <c r="AA1196" s="8">
        <f>Table1[[#This Row],[2022 AV (BOR final)]]-Table1[[#This Row],[2021 AV (BOR final)]]</f>
        <v>0</v>
      </c>
      <c r="AB1196" s="8">
        <f>Table1[[#This Row],[2023 AV (BOR final)]]-Table1[[#This Row],[2022 AV (BOR final)]]</f>
        <v>-33562</v>
      </c>
      <c r="AC1196" s="8">
        <f>Table1[[#This Row],[2022 Tax Bill]]-Table1[[#This Row],[2021 Tax Bill]]</f>
        <v>332.56000000000131</v>
      </c>
      <c r="AD1196" s="3">
        <f>COUNTIF(D:D,Table1[[#This Row],[Project Name]])</f>
        <v>1</v>
      </c>
      <c r="AE1196" s="2">
        <f>IF(Table1[[#This Row],[Year Accepted]]=2022,Table1[[#This Row],[2021 AV (BOR final)]],Table1[[#This Row],[2022 AV (BOR final)]])</f>
        <v>95889</v>
      </c>
      <c r="AF1196" s="2">
        <f>IF(Table1[[#This Row],[Year Accepted]]=2022,Table1[[#This Row],[2022 AV (BOR final)]],Table1[[#This Row],[2023 AV (BOR final)]])</f>
        <v>62327</v>
      </c>
      <c r="AG1196" s="2">
        <f>IF(Table1[[#This Row],[Year Accepted]]=2022,Table1[[#This Row],[2021 Tax Bill]],Table1[[#This Row],[2022 Tax Bill]])</f>
        <v>23070.080000000002</v>
      </c>
      <c r="AH1196" s="2">
        <f>IF(Table1[[#This Row],[Year Accepted]]=2022,Table1[[#This Row],[2022 Tax Bill]],Table1[[#This Row],[2023 Tax Bill]])</f>
        <v>15462.75</v>
      </c>
    </row>
    <row r="1197" spans="1:34" x14ac:dyDescent="0.25">
      <c r="A1197" s="3" t="s">
        <v>25</v>
      </c>
      <c r="B1197" s="3" t="s">
        <v>26</v>
      </c>
      <c r="C1197" s="3" t="s">
        <v>27</v>
      </c>
      <c r="D1197" s="3" t="s">
        <v>1033</v>
      </c>
      <c r="E1197" s="3" t="s">
        <v>4925</v>
      </c>
      <c r="F1197" s="3" t="s">
        <v>4926</v>
      </c>
      <c r="G1197" s="3">
        <v>2023</v>
      </c>
      <c r="H1197" s="3">
        <v>2022</v>
      </c>
      <c r="I1197" s="4">
        <v>51003</v>
      </c>
      <c r="J1197" s="3" t="s">
        <v>197</v>
      </c>
      <c r="K1197" s="4">
        <v>10256.25</v>
      </c>
      <c r="L1197" s="4">
        <v>51003</v>
      </c>
      <c r="M1197" s="3" t="s">
        <v>197</v>
      </c>
      <c r="N1197" s="4">
        <v>10490.38</v>
      </c>
      <c r="O1197" s="4">
        <v>6053</v>
      </c>
      <c r="P1197" s="3" t="s">
        <v>197</v>
      </c>
      <c r="Q1197" s="4">
        <v>1281.71</v>
      </c>
      <c r="R1197" s="3">
        <v>-87.563429941035395</v>
      </c>
      <c r="S1197" s="3">
        <v>41.766045106636803</v>
      </c>
      <c r="T1197" s="3" t="s">
        <v>4927</v>
      </c>
      <c r="U1197" s="3" t="s">
        <v>33</v>
      </c>
      <c r="V1197" s="3" t="s">
        <v>94</v>
      </c>
      <c r="W1197" s="3" t="s">
        <v>55</v>
      </c>
      <c r="X1197" s="3" t="s">
        <v>79</v>
      </c>
      <c r="Y1197" s="3" t="s">
        <v>95</v>
      </c>
      <c r="Z1197" s="3" t="s">
        <v>57</v>
      </c>
      <c r="AA1197" s="8">
        <f>Table1[[#This Row],[2022 AV (BOR final)]]-Table1[[#This Row],[2021 AV (BOR final)]]</f>
        <v>0</v>
      </c>
      <c r="AB1197" s="8">
        <f>Table1[[#This Row],[2023 AV (BOR final)]]-Table1[[#This Row],[2022 AV (BOR final)]]</f>
        <v>-44950</v>
      </c>
      <c r="AC1197" s="8">
        <f>Table1[[#This Row],[2022 Tax Bill]]-Table1[[#This Row],[2021 Tax Bill]]</f>
        <v>234.1299999999992</v>
      </c>
      <c r="AD1197" s="3">
        <f>COUNTIF(D:D,Table1[[#This Row],[Project Name]])</f>
        <v>2</v>
      </c>
      <c r="AE1197" s="2">
        <f>IF(Table1[[#This Row],[Year Accepted]]=2022,Table1[[#This Row],[2021 AV (BOR final)]],Table1[[#This Row],[2022 AV (BOR final)]])</f>
        <v>51003</v>
      </c>
      <c r="AF1197" s="2">
        <f>IF(Table1[[#This Row],[Year Accepted]]=2022,Table1[[#This Row],[2022 AV (BOR final)]],Table1[[#This Row],[2023 AV (BOR final)]])</f>
        <v>6053</v>
      </c>
      <c r="AG1197" s="2">
        <f>IF(Table1[[#This Row],[Year Accepted]]=2022,Table1[[#This Row],[2021 Tax Bill]],Table1[[#This Row],[2022 Tax Bill]])</f>
        <v>10490.38</v>
      </c>
      <c r="AH1197" s="2">
        <f>IF(Table1[[#This Row],[Year Accepted]]=2022,Table1[[#This Row],[2022 Tax Bill]],Table1[[#This Row],[2023 Tax Bill]])</f>
        <v>1281.71</v>
      </c>
    </row>
    <row r="1198" spans="1:34" x14ac:dyDescent="0.25">
      <c r="A1198" s="3" t="s">
        <v>25</v>
      </c>
      <c r="B1198" s="3" t="s">
        <v>26</v>
      </c>
      <c r="C1198" s="3" t="s">
        <v>27</v>
      </c>
      <c r="D1198" s="3" t="s">
        <v>1033</v>
      </c>
      <c r="E1198" s="3" t="s">
        <v>1034</v>
      </c>
      <c r="F1198" s="3" t="s">
        <v>1035</v>
      </c>
      <c r="G1198" s="3">
        <v>2023</v>
      </c>
      <c r="H1198" s="3">
        <v>2022</v>
      </c>
      <c r="I1198" s="4">
        <v>701874</v>
      </c>
      <c r="J1198" s="3" t="s">
        <v>197</v>
      </c>
      <c r="K1198" s="4">
        <v>141140.41</v>
      </c>
      <c r="L1198" s="4">
        <v>701874</v>
      </c>
      <c r="M1198" s="3" t="s">
        <v>197</v>
      </c>
      <c r="N1198" s="4">
        <v>144363.04999999999</v>
      </c>
      <c r="O1198" s="4">
        <v>456218</v>
      </c>
      <c r="P1198" s="3" t="s">
        <v>197</v>
      </c>
      <c r="Q1198" s="4">
        <v>96601.52</v>
      </c>
      <c r="R1198" s="3">
        <v>-87.562950179084297</v>
      </c>
      <c r="S1198" s="3">
        <v>41.7659585182897</v>
      </c>
      <c r="T1198" s="3" t="s">
        <v>1036</v>
      </c>
      <c r="U1198" s="3" t="s">
        <v>33</v>
      </c>
      <c r="V1198" s="3" t="s">
        <v>94</v>
      </c>
      <c r="W1198" s="3" t="s">
        <v>55</v>
      </c>
      <c r="X1198" s="3" t="s">
        <v>79</v>
      </c>
      <c r="Y1198" s="3" t="s">
        <v>95</v>
      </c>
      <c r="Z1198" s="3" t="s">
        <v>57</v>
      </c>
      <c r="AA1198" s="8">
        <f>Table1[[#This Row],[2022 AV (BOR final)]]-Table1[[#This Row],[2021 AV (BOR final)]]</f>
        <v>0</v>
      </c>
      <c r="AB1198" s="8">
        <f>Table1[[#This Row],[2023 AV (BOR final)]]-Table1[[#This Row],[2022 AV (BOR final)]]</f>
        <v>-245656</v>
      </c>
      <c r="AC1198" s="8">
        <f>Table1[[#This Row],[2022 Tax Bill]]-Table1[[#This Row],[2021 Tax Bill]]</f>
        <v>3222.6399999999849</v>
      </c>
      <c r="AD1198" s="3">
        <f>COUNTIF(D:D,Table1[[#This Row],[Project Name]])</f>
        <v>2</v>
      </c>
      <c r="AE1198" s="2">
        <f>IF(Table1[[#This Row],[Year Accepted]]=2022,Table1[[#This Row],[2021 AV (BOR final)]],Table1[[#This Row],[2022 AV (BOR final)]])</f>
        <v>701874</v>
      </c>
      <c r="AF1198" s="2">
        <f>IF(Table1[[#This Row],[Year Accepted]]=2022,Table1[[#This Row],[2022 AV (BOR final)]],Table1[[#This Row],[2023 AV (BOR final)]])</f>
        <v>456218</v>
      </c>
      <c r="AG1198" s="2">
        <f>IF(Table1[[#This Row],[Year Accepted]]=2022,Table1[[#This Row],[2021 Tax Bill]],Table1[[#This Row],[2022 Tax Bill]])</f>
        <v>144363.04999999999</v>
      </c>
      <c r="AH1198" s="2">
        <f>IF(Table1[[#This Row],[Year Accepted]]=2022,Table1[[#This Row],[2022 Tax Bill]],Table1[[#This Row],[2023 Tax Bill]])</f>
        <v>96601.52</v>
      </c>
    </row>
    <row r="1199" spans="1:34" x14ac:dyDescent="0.25">
      <c r="A1199" s="3" t="s">
        <v>25</v>
      </c>
      <c r="B1199" s="3" t="s">
        <v>26</v>
      </c>
      <c r="C1199" s="3" t="s">
        <v>27</v>
      </c>
      <c r="D1199" s="3" t="s">
        <v>3757</v>
      </c>
      <c r="E1199" s="3" t="s">
        <v>3758</v>
      </c>
      <c r="F1199" s="3" t="s">
        <v>3759</v>
      </c>
      <c r="G1199" s="3">
        <v>2023</v>
      </c>
      <c r="H1199" s="3">
        <v>2022</v>
      </c>
      <c r="I1199" s="4">
        <v>119006</v>
      </c>
      <c r="J1199" s="3" t="s">
        <v>52</v>
      </c>
      <c r="K1199" s="4">
        <v>23930.99</v>
      </c>
      <c r="L1199" s="4">
        <v>119006</v>
      </c>
      <c r="M1199" s="3" t="s">
        <v>52</v>
      </c>
      <c r="N1199" s="4">
        <v>24477.439999999999</v>
      </c>
      <c r="O1199" s="4">
        <v>89254</v>
      </c>
      <c r="P1199" s="3" t="s">
        <v>52</v>
      </c>
      <c r="Q1199" s="4">
        <v>18899.03</v>
      </c>
      <c r="R1199" s="3">
        <v>-87.5635685745427</v>
      </c>
      <c r="S1199" s="3">
        <v>41.757467047738402</v>
      </c>
      <c r="T1199" s="3" t="s">
        <v>3760</v>
      </c>
      <c r="U1199" s="3" t="s">
        <v>33</v>
      </c>
      <c r="V1199" s="3" t="s">
        <v>94</v>
      </c>
      <c r="W1199" s="3" t="s">
        <v>55</v>
      </c>
      <c r="X1199" s="3" t="s">
        <v>79</v>
      </c>
      <c r="Y1199" s="3" t="s">
        <v>95</v>
      </c>
      <c r="Z1199" s="3" t="s">
        <v>57</v>
      </c>
      <c r="AA1199" s="8">
        <f>Table1[[#This Row],[2022 AV (BOR final)]]-Table1[[#This Row],[2021 AV (BOR final)]]</f>
        <v>0</v>
      </c>
      <c r="AB1199" s="8">
        <f>Table1[[#This Row],[2023 AV (BOR final)]]-Table1[[#This Row],[2022 AV (BOR final)]]</f>
        <v>-29752</v>
      </c>
      <c r="AC1199" s="8">
        <f>Table1[[#This Row],[2022 Tax Bill]]-Table1[[#This Row],[2021 Tax Bill]]</f>
        <v>546.44999999999709</v>
      </c>
      <c r="AD1199" s="3">
        <f>COUNTIF(D:D,Table1[[#This Row],[Project Name]])</f>
        <v>1</v>
      </c>
      <c r="AE1199" s="2">
        <f>IF(Table1[[#This Row],[Year Accepted]]=2022,Table1[[#This Row],[2021 AV (BOR final)]],Table1[[#This Row],[2022 AV (BOR final)]])</f>
        <v>119006</v>
      </c>
      <c r="AF1199" s="2">
        <f>IF(Table1[[#This Row],[Year Accepted]]=2022,Table1[[#This Row],[2022 AV (BOR final)]],Table1[[#This Row],[2023 AV (BOR final)]])</f>
        <v>89254</v>
      </c>
      <c r="AG1199" s="2">
        <f>IF(Table1[[#This Row],[Year Accepted]]=2022,Table1[[#This Row],[2021 Tax Bill]],Table1[[#This Row],[2022 Tax Bill]])</f>
        <v>24477.439999999999</v>
      </c>
      <c r="AH1199" s="2">
        <f>IF(Table1[[#This Row],[Year Accepted]]=2022,Table1[[#This Row],[2022 Tax Bill]],Table1[[#This Row],[2023 Tax Bill]])</f>
        <v>18899.03</v>
      </c>
    </row>
    <row r="1200" spans="1:34" x14ac:dyDescent="0.25">
      <c r="A1200" s="3" t="s">
        <v>25</v>
      </c>
      <c r="B1200" s="3" t="s">
        <v>26</v>
      </c>
      <c r="C1200" s="3" t="s">
        <v>27</v>
      </c>
      <c r="D1200" s="3" t="s">
        <v>4912</v>
      </c>
      <c r="E1200" s="3" t="s">
        <v>4913</v>
      </c>
      <c r="F1200" s="3" t="s">
        <v>4914</v>
      </c>
      <c r="G1200" s="3">
        <v>2023</v>
      </c>
      <c r="H1200" s="3">
        <v>2022</v>
      </c>
      <c r="I1200" s="4">
        <v>68429</v>
      </c>
      <c r="J1200" s="3" t="s">
        <v>52</v>
      </c>
      <c r="K1200" s="4">
        <v>13760.46</v>
      </c>
      <c r="L1200" s="4">
        <v>68429</v>
      </c>
      <c r="M1200" s="3" t="s">
        <v>52</v>
      </c>
      <c r="N1200" s="4">
        <v>14074.64</v>
      </c>
      <c r="O1200" s="4">
        <v>44478</v>
      </c>
      <c r="P1200" s="3" t="s">
        <v>52</v>
      </c>
      <c r="Q1200" s="4">
        <v>9417.9599999999991</v>
      </c>
      <c r="R1200" s="3">
        <v>-87.557968282357507</v>
      </c>
      <c r="S1200" s="3">
        <v>41.758254795023198</v>
      </c>
      <c r="T1200" s="3" t="s">
        <v>4915</v>
      </c>
      <c r="U1200" s="3" t="s">
        <v>33</v>
      </c>
      <c r="V1200" s="3" t="s">
        <v>94</v>
      </c>
      <c r="W1200" s="3" t="s">
        <v>55</v>
      </c>
      <c r="X1200" s="3" t="s">
        <v>79</v>
      </c>
      <c r="Y1200" s="3" t="s">
        <v>95</v>
      </c>
      <c r="Z1200" s="3" t="s">
        <v>57</v>
      </c>
      <c r="AA1200" s="8">
        <f>Table1[[#This Row],[2022 AV (BOR final)]]-Table1[[#This Row],[2021 AV (BOR final)]]</f>
        <v>0</v>
      </c>
      <c r="AB1200" s="8">
        <f>Table1[[#This Row],[2023 AV (BOR final)]]-Table1[[#This Row],[2022 AV (BOR final)]]</f>
        <v>-23951</v>
      </c>
      <c r="AC1200" s="8">
        <f>Table1[[#This Row],[2022 Tax Bill]]-Table1[[#This Row],[2021 Tax Bill]]</f>
        <v>314.18000000000029</v>
      </c>
      <c r="AD1200" s="3">
        <f>COUNTIF(D:D,Table1[[#This Row],[Project Name]])</f>
        <v>1</v>
      </c>
      <c r="AE1200" s="2">
        <f>IF(Table1[[#This Row],[Year Accepted]]=2022,Table1[[#This Row],[2021 AV (BOR final)]],Table1[[#This Row],[2022 AV (BOR final)]])</f>
        <v>68429</v>
      </c>
      <c r="AF1200" s="2">
        <f>IF(Table1[[#This Row],[Year Accepted]]=2022,Table1[[#This Row],[2022 AV (BOR final)]],Table1[[#This Row],[2023 AV (BOR final)]])</f>
        <v>44478</v>
      </c>
      <c r="AG1200" s="2">
        <f>IF(Table1[[#This Row],[Year Accepted]]=2022,Table1[[#This Row],[2021 Tax Bill]],Table1[[#This Row],[2022 Tax Bill]])</f>
        <v>14074.64</v>
      </c>
      <c r="AH1200" s="2">
        <f>IF(Table1[[#This Row],[Year Accepted]]=2022,Table1[[#This Row],[2022 Tax Bill]],Table1[[#This Row],[2023 Tax Bill]])</f>
        <v>9417.9599999999991</v>
      </c>
    </row>
    <row r="1201" spans="1:34" x14ac:dyDescent="0.25">
      <c r="A1201" s="3" t="s">
        <v>25</v>
      </c>
      <c r="B1201" s="3" t="s">
        <v>26</v>
      </c>
      <c r="C1201" s="3" t="s">
        <v>27</v>
      </c>
      <c r="D1201" s="3" t="s">
        <v>692</v>
      </c>
      <c r="E1201" s="3" t="s">
        <v>693</v>
      </c>
      <c r="F1201" s="3" t="s">
        <v>694</v>
      </c>
      <c r="G1201" s="3">
        <v>2023</v>
      </c>
      <c r="H1201" s="3">
        <v>2022</v>
      </c>
      <c r="I1201" s="4">
        <v>190475</v>
      </c>
      <c r="J1201" s="3" t="s">
        <v>52</v>
      </c>
      <c r="K1201" s="4">
        <v>38302.75</v>
      </c>
      <c r="L1201" s="4">
        <v>190475</v>
      </c>
      <c r="M1201" s="3" t="s">
        <v>52</v>
      </c>
      <c r="N1201" s="4">
        <v>39177.35</v>
      </c>
      <c r="O1201" s="4">
        <v>123808</v>
      </c>
      <c r="P1201" s="3" t="s">
        <v>52</v>
      </c>
      <c r="Q1201" s="4">
        <v>26215.63</v>
      </c>
      <c r="R1201" s="3">
        <v>-87.557737667681096</v>
      </c>
      <c r="S1201" s="3">
        <v>41.758482538941898</v>
      </c>
      <c r="T1201" s="3" t="s">
        <v>695</v>
      </c>
      <c r="U1201" s="3" t="s">
        <v>33</v>
      </c>
      <c r="V1201" s="3" t="s">
        <v>94</v>
      </c>
      <c r="W1201" s="3" t="s">
        <v>55</v>
      </c>
      <c r="X1201" s="3" t="s">
        <v>79</v>
      </c>
      <c r="Y1201" s="3" t="s">
        <v>95</v>
      </c>
      <c r="Z1201" s="3" t="s">
        <v>57</v>
      </c>
      <c r="AA1201" s="8">
        <f>Table1[[#This Row],[2022 AV (BOR final)]]-Table1[[#This Row],[2021 AV (BOR final)]]</f>
        <v>0</v>
      </c>
      <c r="AB1201" s="8">
        <f>Table1[[#This Row],[2023 AV (BOR final)]]-Table1[[#This Row],[2022 AV (BOR final)]]</f>
        <v>-66667</v>
      </c>
      <c r="AC1201" s="8">
        <f>Table1[[#This Row],[2022 Tax Bill]]-Table1[[#This Row],[2021 Tax Bill]]</f>
        <v>874.59999999999854</v>
      </c>
      <c r="AD1201" s="3">
        <f>COUNTIF(D:D,Table1[[#This Row],[Project Name]])</f>
        <v>1</v>
      </c>
      <c r="AE1201" s="2">
        <f>IF(Table1[[#This Row],[Year Accepted]]=2022,Table1[[#This Row],[2021 AV (BOR final)]],Table1[[#This Row],[2022 AV (BOR final)]])</f>
        <v>190475</v>
      </c>
      <c r="AF1201" s="2">
        <f>IF(Table1[[#This Row],[Year Accepted]]=2022,Table1[[#This Row],[2022 AV (BOR final)]],Table1[[#This Row],[2023 AV (BOR final)]])</f>
        <v>123808</v>
      </c>
      <c r="AG1201" s="2">
        <f>IF(Table1[[#This Row],[Year Accepted]]=2022,Table1[[#This Row],[2021 Tax Bill]],Table1[[#This Row],[2022 Tax Bill]])</f>
        <v>39177.35</v>
      </c>
      <c r="AH1201" s="2">
        <f>IF(Table1[[#This Row],[Year Accepted]]=2022,Table1[[#This Row],[2022 Tax Bill]],Table1[[#This Row],[2023 Tax Bill]])</f>
        <v>26215.63</v>
      </c>
    </row>
    <row r="1202" spans="1:34" x14ac:dyDescent="0.25">
      <c r="A1202" s="3" t="s">
        <v>25</v>
      </c>
      <c r="B1202" s="3" t="s">
        <v>26</v>
      </c>
      <c r="C1202" s="3" t="s">
        <v>27</v>
      </c>
      <c r="D1202" s="3" t="s">
        <v>2029</v>
      </c>
      <c r="E1202" s="3" t="s">
        <v>2030</v>
      </c>
      <c r="F1202" s="3" t="s">
        <v>2031</v>
      </c>
      <c r="G1202" s="3">
        <v>2023</v>
      </c>
      <c r="H1202" s="3">
        <v>2022</v>
      </c>
      <c r="I1202" s="4">
        <v>166233</v>
      </c>
      <c r="J1202" s="3" t="s">
        <v>52</v>
      </c>
      <c r="K1202" s="4">
        <v>33427.94</v>
      </c>
      <c r="L1202" s="4">
        <v>166233</v>
      </c>
      <c r="M1202" s="3" t="s">
        <v>52</v>
      </c>
      <c r="N1202" s="4">
        <v>34191.160000000003</v>
      </c>
      <c r="O1202" s="4">
        <v>77389</v>
      </c>
      <c r="P1202" s="3" t="s">
        <v>52</v>
      </c>
      <c r="Q1202" s="4">
        <v>16386.650000000001</v>
      </c>
      <c r="R1202" s="3">
        <v>-87.565458874291807</v>
      </c>
      <c r="S1202" s="3">
        <v>41.756522778762097</v>
      </c>
      <c r="T1202" s="3" t="s">
        <v>2032</v>
      </c>
      <c r="U1202" s="3" t="s">
        <v>33</v>
      </c>
      <c r="V1202" s="3" t="s">
        <v>94</v>
      </c>
      <c r="W1202" s="3" t="s">
        <v>55</v>
      </c>
      <c r="X1202" s="3" t="s">
        <v>79</v>
      </c>
      <c r="Y1202" s="3" t="s">
        <v>95</v>
      </c>
      <c r="Z1202" s="3" t="s">
        <v>57</v>
      </c>
      <c r="AA1202" s="8">
        <f>Table1[[#This Row],[2022 AV (BOR final)]]-Table1[[#This Row],[2021 AV (BOR final)]]</f>
        <v>0</v>
      </c>
      <c r="AB1202" s="8">
        <f>Table1[[#This Row],[2023 AV (BOR final)]]-Table1[[#This Row],[2022 AV (BOR final)]]</f>
        <v>-88844</v>
      </c>
      <c r="AC1202" s="8">
        <f>Table1[[#This Row],[2022 Tax Bill]]-Table1[[#This Row],[2021 Tax Bill]]</f>
        <v>763.22000000000116</v>
      </c>
      <c r="AD1202" s="3">
        <f>COUNTIF(D:D,Table1[[#This Row],[Project Name]])</f>
        <v>1</v>
      </c>
      <c r="AE1202" s="2">
        <f>IF(Table1[[#This Row],[Year Accepted]]=2022,Table1[[#This Row],[2021 AV (BOR final)]],Table1[[#This Row],[2022 AV (BOR final)]])</f>
        <v>166233</v>
      </c>
      <c r="AF1202" s="2">
        <f>IF(Table1[[#This Row],[Year Accepted]]=2022,Table1[[#This Row],[2022 AV (BOR final)]],Table1[[#This Row],[2023 AV (BOR final)]])</f>
        <v>77389</v>
      </c>
      <c r="AG1202" s="2">
        <f>IF(Table1[[#This Row],[Year Accepted]]=2022,Table1[[#This Row],[2021 Tax Bill]],Table1[[#This Row],[2022 Tax Bill]])</f>
        <v>34191.160000000003</v>
      </c>
      <c r="AH1202" s="2">
        <f>IF(Table1[[#This Row],[Year Accepted]]=2022,Table1[[#This Row],[2022 Tax Bill]],Table1[[#This Row],[2023 Tax Bill]])</f>
        <v>16386.650000000001</v>
      </c>
    </row>
    <row r="1203" spans="1:34" x14ac:dyDescent="0.25">
      <c r="A1203" s="3" t="s">
        <v>25</v>
      </c>
      <c r="B1203" s="3" t="s">
        <v>26</v>
      </c>
      <c r="C1203" s="3" t="s">
        <v>27</v>
      </c>
      <c r="D1203" s="3" t="s">
        <v>1520</v>
      </c>
      <c r="E1203" s="3" t="s">
        <v>1521</v>
      </c>
      <c r="F1203" s="3" t="s">
        <v>1522</v>
      </c>
      <c r="G1203" s="3">
        <v>2023</v>
      </c>
      <c r="H1203" s="3">
        <v>2022</v>
      </c>
      <c r="I1203" s="4">
        <v>56670</v>
      </c>
      <c r="J1203" s="3" t="s">
        <v>52</v>
      </c>
      <c r="K1203" s="4">
        <v>11395.82</v>
      </c>
      <c r="L1203" s="4">
        <v>56670</v>
      </c>
      <c r="M1203" s="3" t="s">
        <v>52</v>
      </c>
      <c r="N1203" s="4">
        <v>11656.01</v>
      </c>
      <c r="O1203" s="4">
        <v>36835</v>
      </c>
      <c r="P1203" s="3" t="s">
        <v>52</v>
      </c>
      <c r="Q1203" s="4">
        <v>7799.57</v>
      </c>
      <c r="R1203" s="3">
        <v>-87.561037945538899</v>
      </c>
      <c r="S1203" s="3">
        <v>41.756125932553097</v>
      </c>
      <c r="T1203" s="3" t="s">
        <v>1523</v>
      </c>
      <c r="U1203" s="3" t="s">
        <v>33</v>
      </c>
      <c r="V1203" s="3" t="s">
        <v>94</v>
      </c>
      <c r="W1203" s="3" t="s">
        <v>55</v>
      </c>
      <c r="X1203" s="3" t="s">
        <v>79</v>
      </c>
      <c r="Y1203" s="3" t="s">
        <v>95</v>
      </c>
      <c r="Z1203" s="3" t="s">
        <v>57</v>
      </c>
      <c r="AA1203" s="8">
        <f>Table1[[#This Row],[2022 AV (BOR final)]]-Table1[[#This Row],[2021 AV (BOR final)]]</f>
        <v>0</v>
      </c>
      <c r="AB1203" s="8">
        <f>Table1[[#This Row],[2023 AV (BOR final)]]-Table1[[#This Row],[2022 AV (BOR final)]]</f>
        <v>-19835</v>
      </c>
      <c r="AC1203" s="8">
        <f>Table1[[#This Row],[2022 Tax Bill]]-Table1[[#This Row],[2021 Tax Bill]]</f>
        <v>260.19000000000051</v>
      </c>
      <c r="AD1203" s="3">
        <f>COUNTIF(D:D,Table1[[#This Row],[Project Name]])</f>
        <v>2</v>
      </c>
      <c r="AE1203" s="2">
        <f>IF(Table1[[#This Row],[Year Accepted]]=2022,Table1[[#This Row],[2021 AV (BOR final)]],Table1[[#This Row],[2022 AV (BOR final)]])</f>
        <v>56670</v>
      </c>
      <c r="AF1203" s="2">
        <f>IF(Table1[[#This Row],[Year Accepted]]=2022,Table1[[#This Row],[2022 AV (BOR final)]],Table1[[#This Row],[2023 AV (BOR final)]])</f>
        <v>36835</v>
      </c>
      <c r="AG1203" s="2">
        <f>IF(Table1[[#This Row],[Year Accepted]]=2022,Table1[[#This Row],[2021 Tax Bill]],Table1[[#This Row],[2022 Tax Bill]])</f>
        <v>11656.01</v>
      </c>
      <c r="AH1203" s="2">
        <f>IF(Table1[[#This Row],[Year Accepted]]=2022,Table1[[#This Row],[2022 Tax Bill]],Table1[[#This Row],[2023 Tax Bill]])</f>
        <v>7799.57</v>
      </c>
    </row>
    <row r="1204" spans="1:34" x14ac:dyDescent="0.25">
      <c r="A1204" s="3" t="s">
        <v>25</v>
      </c>
      <c r="B1204" s="3" t="s">
        <v>26</v>
      </c>
      <c r="C1204" s="3" t="s">
        <v>27</v>
      </c>
      <c r="D1204" s="3" t="s">
        <v>3221</v>
      </c>
      <c r="E1204" s="3" t="s">
        <v>3222</v>
      </c>
      <c r="F1204" s="3" t="s">
        <v>3223</v>
      </c>
      <c r="G1204" s="3">
        <v>2023</v>
      </c>
      <c r="H1204" s="3">
        <v>2022</v>
      </c>
      <c r="I1204" s="4">
        <v>67226</v>
      </c>
      <c r="J1204" s="3" t="s">
        <v>52</v>
      </c>
      <c r="K1204" s="4">
        <v>13518.56</v>
      </c>
      <c r="L1204" s="4">
        <v>67226</v>
      </c>
      <c r="M1204" s="3" t="s">
        <v>52</v>
      </c>
      <c r="N1204" s="4">
        <v>13827.22</v>
      </c>
      <c r="O1204" s="4">
        <v>36856</v>
      </c>
      <c r="P1204" s="3" t="s">
        <v>52</v>
      </c>
      <c r="Q1204" s="4">
        <v>7804.06</v>
      </c>
      <c r="R1204" s="3">
        <v>-87.560350854141603</v>
      </c>
      <c r="S1204" s="3">
        <v>41.7522323966814</v>
      </c>
      <c r="T1204" s="3" t="s">
        <v>3224</v>
      </c>
      <c r="U1204" s="3" t="s">
        <v>33</v>
      </c>
      <c r="V1204" s="3" t="s">
        <v>94</v>
      </c>
      <c r="W1204" s="3" t="s">
        <v>55</v>
      </c>
      <c r="X1204" s="3" t="s">
        <v>79</v>
      </c>
      <c r="Y1204" s="3" t="s">
        <v>95</v>
      </c>
      <c r="Z1204" s="3" t="s">
        <v>57</v>
      </c>
      <c r="AA1204" s="8">
        <f>Table1[[#This Row],[2022 AV (BOR final)]]-Table1[[#This Row],[2021 AV (BOR final)]]</f>
        <v>0</v>
      </c>
      <c r="AB1204" s="8">
        <f>Table1[[#This Row],[2023 AV (BOR final)]]-Table1[[#This Row],[2022 AV (BOR final)]]</f>
        <v>-30370</v>
      </c>
      <c r="AC1204" s="8">
        <f>Table1[[#This Row],[2022 Tax Bill]]-Table1[[#This Row],[2021 Tax Bill]]</f>
        <v>308.65999999999985</v>
      </c>
      <c r="AD1204" s="3">
        <f>COUNTIF(D:D,Table1[[#This Row],[Project Name]])</f>
        <v>1</v>
      </c>
      <c r="AE1204" s="2">
        <f>IF(Table1[[#This Row],[Year Accepted]]=2022,Table1[[#This Row],[2021 AV (BOR final)]],Table1[[#This Row],[2022 AV (BOR final)]])</f>
        <v>67226</v>
      </c>
      <c r="AF1204" s="2">
        <f>IF(Table1[[#This Row],[Year Accepted]]=2022,Table1[[#This Row],[2022 AV (BOR final)]],Table1[[#This Row],[2023 AV (BOR final)]])</f>
        <v>36856</v>
      </c>
      <c r="AG1204" s="2">
        <f>IF(Table1[[#This Row],[Year Accepted]]=2022,Table1[[#This Row],[2021 Tax Bill]],Table1[[#This Row],[2022 Tax Bill]])</f>
        <v>13827.22</v>
      </c>
      <c r="AH1204" s="2">
        <f>IF(Table1[[#This Row],[Year Accepted]]=2022,Table1[[#This Row],[2022 Tax Bill]],Table1[[#This Row],[2023 Tax Bill]])</f>
        <v>7804.06</v>
      </c>
    </row>
    <row r="1205" spans="1:34" x14ac:dyDescent="0.25">
      <c r="A1205" s="3" t="s">
        <v>25</v>
      </c>
      <c r="B1205" s="3" t="s">
        <v>26</v>
      </c>
      <c r="C1205" s="3" t="s">
        <v>27</v>
      </c>
      <c r="D1205" s="3" t="s">
        <v>2775</v>
      </c>
      <c r="E1205" s="3" t="s">
        <v>2776</v>
      </c>
      <c r="F1205" s="3" t="s">
        <v>2777</v>
      </c>
      <c r="G1205" s="3">
        <v>2023</v>
      </c>
      <c r="H1205" s="3">
        <v>2022</v>
      </c>
      <c r="I1205" s="4">
        <v>135064</v>
      </c>
      <c r="J1205" s="3" t="s">
        <v>52</v>
      </c>
      <c r="K1205" s="4">
        <v>27160.15</v>
      </c>
      <c r="L1205" s="4">
        <v>135064</v>
      </c>
      <c r="M1205" s="3" t="s">
        <v>52</v>
      </c>
      <c r="N1205" s="4">
        <v>27780.3</v>
      </c>
      <c r="O1205" s="4">
        <v>87791</v>
      </c>
      <c r="P1205" s="3" t="s">
        <v>52</v>
      </c>
      <c r="Q1205" s="4">
        <v>18589.240000000002</v>
      </c>
      <c r="R1205" s="3">
        <v>-87.550091135588502</v>
      </c>
      <c r="S1205" s="3">
        <v>41.753481671202699</v>
      </c>
      <c r="T1205" s="3" t="s">
        <v>2778</v>
      </c>
      <c r="U1205" s="3" t="s">
        <v>33</v>
      </c>
      <c r="V1205" s="3" t="s">
        <v>94</v>
      </c>
      <c r="W1205" s="3" t="s">
        <v>55</v>
      </c>
      <c r="X1205" s="3" t="s">
        <v>79</v>
      </c>
      <c r="Y1205" s="3" t="s">
        <v>95</v>
      </c>
      <c r="Z1205" s="3" t="s">
        <v>57</v>
      </c>
      <c r="AA1205" s="8">
        <f>Table1[[#This Row],[2022 AV (BOR final)]]-Table1[[#This Row],[2021 AV (BOR final)]]</f>
        <v>0</v>
      </c>
      <c r="AB1205" s="8">
        <f>Table1[[#This Row],[2023 AV (BOR final)]]-Table1[[#This Row],[2022 AV (BOR final)]]</f>
        <v>-47273</v>
      </c>
      <c r="AC1205" s="8">
        <f>Table1[[#This Row],[2022 Tax Bill]]-Table1[[#This Row],[2021 Tax Bill]]</f>
        <v>620.14999999999782</v>
      </c>
      <c r="AD1205" s="3">
        <f>COUNTIF(D:D,Table1[[#This Row],[Project Name]])</f>
        <v>1</v>
      </c>
      <c r="AE1205" s="2">
        <f>IF(Table1[[#This Row],[Year Accepted]]=2022,Table1[[#This Row],[2021 AV (BOR final)]],Table1[[#This Row],[2022 AV (BOR final)]])</f>
        <v>135064</v>
      </c>
      <c r="AF1205" s="2">
        <f>IF(Table1[[#This Row],[Year Accepted]]=2022,Table1[[#This Row],[2022 AV (BOR final)]],Table1[[#This Row],[2023 AV (BOR final)]])</f>
        <v>87791</v>
      </c>
      <c r="AG1205" s="2">
        <f>IF(Table1[[#This Row],[Year Accepted]]=2022,Table1[[#This Row],[2021 Tax Bill]],Table1[[#This Row],[2022 Tax Bill]])</f>
        <v>27780.3</v>
      </c>
      <c r="AH1205" s="2">
        <f>IF(Table1[[#This Row],[Year Accepted]]=2022,Table1[[#This Row],[2022 Tax Bill]],Table1[[#This Row],[2023 Tax Bill]])</f>
        <v>18589.240000000002</v>
      </c>
    </row>
    <row r="1206" spans="1:34" x14ac:dyDescent="0.25">
      <c r="A1206" s="3" t="s">
        <v>25</v>
      </c>
      <c r="B1206" s="3" t="s">
        <v>26</v>
      </c>
      <c r="C1206" s="3" t="s">
        <v>27</v>
      </c>
      <c r="D1206" s="3" t="s">
        <v>5276</v>
      </c>
      <c r="E1206" s="3" t="s">
        <v>5277</v>
      </c>
      <c r="F1206" s="3" t="s">
        <v>5278</v>
      </c>
      <c r="G1206" s="3">
        <v>2023</v>
      </c>
      <c r="H1206" s="3">
        <v>2022</v>
      </c>
      <c r="I1206" s="4">
        <v>94993</v>
      </c>
      <c r="J1206" s="3" t="s">
        <v>61</v>
      </c>
      <c r="K1206" s="4">
        <v>19102.189999999999</v>
      </c>
      <c r="L1206" s="4">
        <v>94993</v>
      </c>
      <c r="M1206" s="3" t="s">
        <v>61</v>
      </c>
      <c r="N1206" s="4">
        <v>19538.38</v>
      </c>
      <c r="O1206" s="4">
        <v>61745</v>
      </c>
      <c r="P1206" s="3" t="s">
        <v>61</v>
      </c>
      <c r="Q1206" s="4">
        <v>13027.56</v>
      </c>
      <c r="R1206" s="3">
        <v>-87.564633494367399</v>
      </c>
      <c r="S1206" s="3">
        <v>41.7507501685538</v>
      </c>
      <c r="T1206" s="3" t="s">
        <v>5279</v>
      </c>
      <c r="U1206" s="3" t="s">
        <v>33</v>
      </c>
      <c r="V1206" s="3" t="s">
        <v>94</v>
      </c>
      <c r="W1206" s="3" t="s">
        <v>373</v>
      </c>
      <c r="X1206" s="3" t="s">
        <v>79</v>
      </c>
      <c r="Y1206" s="3" t="s">
        <v>56</v>
      </c>
      <c r="Z1206" s="3" t="s">
        <v>57</v>
      </c>
      <c r="AA1206" s="8">
        <f>Table1[[#This Row],[2022 AV (BOR final)]]-Table1[[#This Row],[2021 AV (BOR final)]]</f>
        <v>0</v>
      </c>
      <c r="AB1206" s="8">
        <f>Table1[[#This Row],[2023 AV (BOR final)]]-Table1[[#This Row],[2022 AV (BOR final)]]</f>
        <v>-33248</v>
      </c>
      <c r="AC1206" s="8">
        <f>Table1[[#This Row],[2022 Tax Bill]]-Table1[[#This Row],[2021 Tax Bill]]</f>
        <v>436.19000000000233</v>
      </c>
      <c r="AD1206" s="3">
        <f>COUNTIF(D:D,Table1[[#This Row],[Project Name]])</f>
        <v>1</v>
      </c>
      <c r="AE1206" s="2">
        <f>IF(Table1[[#This Row],[Year Accepted]]=2022,Table1[[#This Row],[2021 AV (BOR final)]],Table1[[#This Row],[2022 AV (BOR final)]])</f>
        <v>94993</v>
      </c>
      <c r="AF1206" s="2">
        <f>IF(Table1[[#This Row],[Year Accepted]]=2022,Table1[[#This Row],[2022 AV (BOR final)]],Table1[[#This Row],[2023 AV (BOR final)]])</f>
        <v>61745</v>
      </c>
      <c r="AG1206" s="2">
        <f>IF(Table1[[#This Row],[Year Accepted]]=2022,Table1[[#This Row],[2021 Tax Bill]],Table1[[#This Row],[2022 Tax Bill]])</f>
        <v>19538.38</v>
      </c>
      <c r="AH1206" s="2">
        <f>IF(Table1[[#This Row],[Year Accepted]]=2022,Table1[[#This Row],[2022 Tax Bill]],Table1[[#This Row],[2023 Tax Bill]])</f>
        <v>13027.56</v>
      </c>
    </row>
    <row r="1207" spans="1:34" x14ac:dyDescent="0.25">
      <c r="A1207" s="3" t="s">
        <v>25</v>
      </c>
      <c r="B1207" s="3" t="s">
        <v>26</v>
      </c>
      <c r="C1207" s="3" t="s">
        <v>27</v>
      </c>
      <c r="D1207" s="3" t="s">
        <v>2719</v>
      </c>
      <c r="E1207" s="3" t="s">
        <v>2720</v>
      </c>
      <c r="F1207" s="3" t="s">
        <v>2721</v>
      </c>
      <c r="G1207" s="3">
        <v>2023</v>
      </c>
      <c r="H1207" s="3">
        <v>2022</v>
      </c>
      <c r="I1207" s="4">
        <v>51851</v>
      </c>
      <c r="J1207" s="3" t="s">
        <v>52</v>
      </c>
      <c r="K1207" s="4">
        <v>10426.76</v>
      </c>
      <c r="L1207" s="4">
        <v>51851</v>
      </c>
      <c r="M1207" s="3" t="s">
        <v>52</v>
      </c>
      <c r="N1207" s="4">
        <v>10664.85</v>
      </c>
      <c r="O1207" s="4">
        <v>32494</v>
      </c>
      <c r="P1207" s="3" t="s">
        <v>52</v>
      </c>
      <c r="Q1207" s="4">
        <v>6855.94</v>
      </c>
      <c r="R1207" s="3">
        <v>-87.558595597802693</v>
      </c>
      <c r="S1207" s="3">
        <v>41.750960730851503</v>
      </c>
      <c r="T1207" s="3" t="s">
        <v>2722</v>
      </c>
      <c r="U1207" s="3" t="s">
        <v>33</v>
      </c>
      <c r="V1207" s="3" t="s">
        <v>94</v>
      </c>
      <c r="W1207" s="3" t="s">
        <v>373</v>
      </c>
      <c r="X1207" s="3" t="s">
        <v>79</v>
      </c>
      <c r="Y1207" s="3" t="s">
        <v>56</v>
      </c>
      <c r="Z1207" s="3" t="s">
        <v>57</v>
      </c>
      <c r="AA1207" s="8">
        <f>Table1[[#This Row],[2022 AV (BOR final)]]-Table1[[#This Row],[2021 AV (BOR final)]]</f>
        <v>0</v>
      </c>
      <c r="AB1207" s="8">
        <f>Table1[[#This Row],[2023 AV (BOR final)]]-Table1[[#This Row],[2022 AV (BOR final)]]</f>
        <v>-19357</v>
      </c>
      <c r="AC1207" s="8">
        <f>Table1[[#This Row],[2022 Tax Bill]]-Table1[[#This Row],[2021 Tax Bill]]</f>
        <v>238.09000000000015</v>
      </c>
      <c r="AD1207" s="3">
        <f>COUNTIF(D:D,Table1[[#This Row],[Project Name]])</f>
        <v>1</v>
      </c>
      <c r="AE1207" s="2">
        <f>IF(Table1[[#This Row],[Year Accepted]]=2022,Table1[[#This Row],[2021 AV (BOR final)]],Table1[[#This Row],[2022 AV (BOR final)]])</f>
        <v>51851</v>
      </c>
      <c r="AF1207" s="2">
        <f>IF(Table1[[#This Row],[Year Accepted]]=2022,Table1[[#This Row],[2022 AV (BOR final)]],Table1[[#This Row],[2023 AV (BOR final)]])</f>
        <v>32494</v>
      </c>
      <c r="AG1207" s="2">
        <f>IF(Table1[[#This Row],[Year Accepted]]=2022,Table1[[#This Row],[2021 Tax Bill]],Table1[[#This Row],[2022 Tax Bill]])</f>
        <v>10664.85</v>
      </c>
      <c r="AH1207" s="2">
        <f>IF(Table1[[#This Row],[Year Accepted]]=2022,Table1[[#This Row],[2022 Tax Bill]],Table1[[#This Row],[2023 Tax Bill]])</f>
        <v>6855.94</v>
      </c>
    </row>
    <row r="1208" spans="1:34" x14ac:dyDescent="0.25">
      <c r="A1208" s="3" t="s">
        <v>25</v>
      </c>
      <c r="B1208" s="3" t="s">
        <v>26</v>
      </c>
      <c r="C1208" s="3" t="s">
        <v>27</v>
      </c>
      <c r="D1208" s="3" t="s">
        <v>3417</v>
      </c>
      <c r="E1208" s="3" t="s">
        <v>3418</v>
      </c>
      <c r="F1208" s="3" t="s">
        <v>3419</v>
      </c>
      <c r="G1208" s="3">
        <v>2023</v>
      </c>
      <c r="H1208" s="3">
        <v>2022</v>
      </c>
      <c r="I1208" s="4">
        <v>97500</v>
      </c>
      <c r="J1208" s="3" t="s">
        <v>52</v>
      </c>
      <c r="K1208" s="4">
        <v>19606.34</v>
      </c>
      <c r="L1208" s="4">
        <v>97500</v>
      </c>
      <c r="M1208" s="3" t="s">
        <v>52</v>
      </c>
      <c r="N1208" s="4">
        <v>20054.04</v>
      </c>
      <c r="O1208" s="4">
        <v>63375</v>
      </c>
      <c r="P1208" s="3" t="s">
        <v>52</v>
      </c>
      <c r="Q1208" s="4">
        <v>13371.5</v>
      </c>
      <c r="R1208" s="3">
        <v>-87.557340132686704</v>
      </c>
      <c r="S1208" s="3">
        <v>41.748573928732903</v>
      </c>
      <c r="T1208" s="3" t="s">
        <v>3420</v>
      </c>
      <c r="U1208" s="3" t="s">
        <v>33</v>
      </c>
      <c r="V1208" s="3" t="s">
        <v>94</v>
      </c>
      <c r="W1208" s="3" t="s">
        <v>373</v>
      </c>
      <c r="X1208" s="3" t="s">
        <v>79</v>
      </c>
      <c r="Y1208" s="3" t="s">
        <v>56</v>
      </c>
      <c r="Z1208" s="3" t="s">
        <v>57</v>
      </c>
      <c r="AA1208" s="8">
        <f>Table1[[#This Row],[2022 AV (BOR final)]]-Table1[[#This Row],[2021 AV (BOR final)]]</f>
        <v>0</v>
      </c>
      <c r="AB1208" s="8">
        <f>Table1[[#This Row],[2023 AV (BOR final)]]-Table1[[#This Row],[2022 AV (BOR final)]]</f>
        <v>-34125</v>
      </c>
      <c r="AC1208" s="8">
        <f>Table1[[#This Row],[2022 Tax Bill]]-Table1[[#This Row],[2021 Tax Bill]]</f>
        <v>447.70000000000073</v>
      </c>
      <c r="AD1208" s="3">
        <f>COUNTIF(D:D,Table1[[#This Row],[Project Name]])</f>
        <v>1</v>
      </c>
      <c r="AE1208" s="2">
        <f>IF(Table1[[#This Row],[Year Accepted]]=2022,Table1[[#This Row],[2021 AV (BOR final)]],Table1[[#This Row],[2022 AV (BOR final)]])</f>
        <v>97500</v>
      </c>
      <c r="AF1208" s="2">
        <f>IF(Table1[[#This Row],[Year Accepted]]=2022,Table1[[#This Row],[2022 AV (BOR final)]],Table1[[#This Row],[2023 AV (BOR final)]])</f>
        <v>63375</v>
      </c>
      <c r="AG1208" s="2">
        <f>IF(Table1[[#This Row],[Year Accepted]]=2022,Table1[[#This Row],[2021 Tax Bill]],Table1[[#This Row],[2022 Tax Bill]])</f>
        <v>20054.04</v>
      </c>
      <c r="AH1208" s="2">
        <f>IF(Table1[[#This Row],[Year Accepted]]=2022,Table1[[#This Row],[2022 Tax Bill]],Table1[[#This Row],[2023 Tax Bill]])</f>
        <v>13371.5</v>
      </c>
    </row>
    <row r="1209" spans="1:34" x14ac:dyDescent="0.25">
      <c r="A1209" s="3" t="s">
        <v>25</v>
      </c>
      <c r="B1209" s="3" t="s">
        <v>26</v>
      </c>
      <c r="C1209" s="3" t="s">
        <v>27</v>
      </c>
      <c r="D1209" s="3" t="s">
        <v>4582</v>
      </c>
      <c r="E1209" s="3" t="s">
        <v>4583</v>
      </c>
      <c r="F1209" s="3" t="s">
        <v>4584</v>
      </c>
      <c r="G1209" s="3">
        <v>2023</v>
      </c>
      <c r="H1209" s="3">
        <v>2022</v>
      </c>
      <c r="I1209" s="4">
        <v>193601</v>
      </c>
      <c r="J1209" s="3" t="s">
        <v>52</v>
      </c>
      <c r="K1209" s="4">
        <v>38931.4</v>
      </c>
      <c r="L1209" s="4">
        <v>193601</v>
      </c>
      <c r="M1209" s="3" t="s">
        <v>52</v>
      </c>
      <c r="N1209" s="4">
        <v>39820.28</v>
      </c>
      <c r="O1209" s="4">
        <v>125841</v>
      </c>
      <c r="P1209" s="3" t="s">
        <v>52</v>
      </c>
      <c r="Q1209" s="4">
        <v>26551.200000000001</v>
      </c>
      <c r="R1209" s="3">
        <v>-87.564093141524296</v>
      </c>
      <c r="S1209" s="3">
        <v>41.747816643728299</v>
      </c>
      <c r="T1209" s="3" t="s">
        <v>4585</v>
      </c>
      <c r="U1209" s="3" t="s">
        <v>33</v>
      </c>
      <c r="V1209" s="3" t="s">
        <v>94</v>
      </c>
      <c r="W1209" s="3" t="s">
        <v>373</v>
      </c>
      <c r="X1209" s="3" t="s">
        <v>79</v>
      </c>
      <c r="Y1209" s="3" t="s">
        <v>56</v>
      </c>
      <c r="Z1209" s="3" t="s">
        <v>57</v>
      </c>
      <c r="AA1209" s="8">
        <f>Table1[[#This Row],[2022 AV (BOR final)]]-Table1[[#This Row],[2021 AV (BOR final)]]</f>
        <v>0</v>
      </c>
      <c r="AB1209" s="8">
        <f>Table1[[#This Row],[2023 AV (BOR final)]]-Table1[[#This Row],[2022 AV (BOR final)]]</f>
        <v>-67760</v>
      </c>
      <c r="AC1209" s="8">
        <f>Table1[[#This Row],[2022 Tax Bill]]-Table1[[#This Row],[2021 Tax Bill]]</f>
        <v>888.87999999999738</v>
      </c>
      <c r="AD1209" s="3">
        <f>COUNTIF(D:D,Table1[[#This Row],[Project Name]])</f>
        <v>1</v>
      </c>
      <c r="AE1209" s="2">
        <f>IF(Table1[[#This Row],[Year Accepted]]=2022,Table1[[#This Row],[2021 AV (BOR final)]],Table1[[#This Row],[2022 AV (BOR final)]])</f>
        <v>193601</v>
      </c>
      <c r="AF1209" s="2">
        <f>IF(Table1[[#This Row],[Year Accepted]]=2022,Table1[[#This Row],[2022 AV (BOR final)]],Table1[[#This Row],[2023 AV (BOR final)]])</f>
        <v>125841</v>
      </c>
      <c r="AG1209" s="2">
        <f>IF(Table1[[#This Row],[Year Accepted]]=2022,Table1[[#This Row],[2021 Tax Bill]],Table1[[#This Row],[2022 Tax Bill]])</f>
        <v>39820.28</v>
      </c>
      <c r="AH1209" s="2">
        <f>IF(Table1[[#This Row],[Year Accepted]]=2022,Table1[[#This Row],[2022 Tax Bill]],Table1[[#This Row],[2023 Tax Bill]])</f>
        <v>26551.200000000001</v>
      </c>
    </row>
    <row r="1210" spans="1:34" x14ac:dyDescent="0.25">
      <c r="A1210" s="3" t="s">
        <v>25</v>
      </c>
      <c r="B1210" s="3" t="s">
        <v>26</v>
      </c>
      <c r="C1210" s="3" t="s">
        <v>27</v>
      </c>
      <c r="D1210" s="3" t="s">
        <v>2968</v>
      </c>
      <c r="E1210" s="3" t="s">
        <v>2969</v>
      </c>
      <c r="F1210" s="3" t="s">
        <v>2970</v>
      </c>
      <c r="G1210" s="3">
        <v>2023</v>
      </c>
      <c r="H1210" s="3">
        <v>2022</v>
      </c>
      <c r="I1210" s="4">
        <v>44938</v>
      </c>
      <c r="J1210" s="3" t="s">
        <v>61</v>
      </c>
      <c r="K1210" s="4">
        <v>9036.6</v>
      </c>
      <c r="L1210" s="4">
        <v>44938</v>
      </c>
      <c r="M1210" s="3" t="s">
        <v>61</v>
      </c>
      <c r="N1210" s="4">
        <v>9242.93</v>
      </c>
      <c r="O1210" s="4">
        <v>29209</v>
      </c>
      <c r="P1210" s="3" t="s">
        <v>61</v>
      </c>
      <c r="Q1210" s="4">
        <v>6162.8</v>
      </c>
      <c r="R1210" s="3">
        <v>-87.558342469978996</v>
      </c>
      <c r="S1210" s="3">
        <v>41.744819128441797</v>
      </c>
      <c r="T1210" s="3" t="s">
        <v>2971</v>
      </c>
      <c r="U1210" s="3" t="s">
        <v>33</v>
      </c>
      <c r="V1210" s="3" t="s">
        <v>94</v>
      </c>
      <c r="W1210" s="3" t="s">
        <v>373</v>
      </c>
      <c r="X1210" s="3" t="s">
        <v>79</v>
      </c>
      <c r="Y1210" s="3" t="s">
        <v>56</v>
      </c>
      <c r="Z1210" s="3" t="s">
        <v>57</v>
      </c>
      <c r="AA1210" s="8">
        <f>Table1[[#This Row],[2022 AV (BOR final)]]-Table1[[#This Row],[2021 AV (BOR final)]]</f>
        <v>0</v>
      </c>
      <c r="AB1210" s="8">
        <f>Table1[[#This Row],[2023 AV (BOR final)]]-Table1[[#This Row],[2022 AV (BOR final)]]</f>
        <v>-15729</v>
      </c>
      <c r="AC1210" s="8">
        <f>Table1[[#This Row],[2022 Tax Bill]]-Table1[[#This Row],[2021 Tax Bill]]</f>
        <v>206.32999999999993</v>
      </c>
      <c r="AD1210" s="3">
        <f>COUNTIF(D:D,Table1[[#This Row],[Project Name]])</f>
        <v>1</v>
      </c>
      <c r="AE1210" s="2">
        <f>IF(Table1[[#This Row],[Year Accepted]]=2022,Table1[[#This Row],[2021 AV (BOR final)]],Table1[[#This Row],[2022 AV (BOR final)]])</f>
        <v>44938</v>
      </c>
      <c r="AF1210" s="2">
        <f>IF(Table1[[#This Row],[Year Accepted]]=2022,Table1[[#This Row],[2022 AV (BOR final)]],Table1[[#This Row],[2023 AV (BOR final)]])</f>
        <v>29209</v>
      </c>
      <c r="AG1210" s="2">
        <f>IF(Table1[[#This Row],[Year Accepted]]=2022,Table1[[#This Row],[2021 Tax Bill]],Table1[[#This Row],[2022 Tax Bill]])</f>
        <v>9242.93</v>
      </c>
      <c r="AH1210" s="2">
        <f>IF(Table1[[#This Row],[Year Accepted]]=2022,Table1[[#This Row],[2022 Tax Bill]],Table1[[#This Row],[2023 Tax Bill]])</f>
        <v>6162.8</v>
      </c>
    </row>
    <row r="1211" spans="1:34" x14ac:dyDescent="0.25">
      <c r="A1211" s="3" t="s">
        <v>25</v>
      </c>
      <c r="B1211" s="3" t="s">
        <v>26</v>
      </c>
      <c r="C1211" s="3" t="s">
        <v>27</v>
      </c>
      <c r="D1211" s="3" t="s">
        <v>3550</v>
      </c>
      <c r="E1211" s="3" t="s">
        <v>3551</v>
      </c>
      <c r="F1211" s="3" t="s">
        <v>3552</v>
      </c>
      <c r="G1211" s="3">
        <v>2023</v>
      </c>
      <c r="H1211" s="3">
        <v>2022</v>
      </c>
      <c r="I1211" s="4">
        <v>38784</v>
      </c>
      <c r="J1211" s="3" t="s">
        <v>61</v>
      </c>
      <c r="K1211" s="4">
        <v>9657.7800000000007</v>
      </c>
      <c r="L1211" s="4">
        <v>38784</v>
      </c>
      <c r="M1211" s="3" t="s">
        <v>61</v>
      </c>
      <c r="N1211" s="4">
        <v>9805.09</v>
      </c>
      <c r="O1211" s="4">
        <v>25210</v>
      </c>
      <c r="P1211" s="3" t="s">
        <v>61</v>
      </c>
      <c r="Q1211" s="4">
        <v>6589.71</v>
      </c>
      <c r="R1211" s="3">
        <v>-87.604281599124704</v>
      </c>
      <c r="S1211" s="3">
        <v>41.733187664097002</v>
      </c>
      <c r="T1211" s="3" t="s">
        <v>3553</v>
      </c>
      <c r="U1211" s="3" t="s">
        <v>33</v>
      </c>
      <c r="V1211" s="3" t="s">
        <v>63</v>
      </c>
      <c r="W1211" s="3" t="s">
        <v>176</v>
      </c>
      <c r="X1211" s="3" t="s">
        <v>79</v>
      </c>
      <c r="Y1211" s="3" t="s">
        <v>177</v>
      </c>
      <c r="Z1211" s="3" t="s">
        <v>144</v>
      </c>
      <c r="AA1211" s="8">
        <f>Table1[[#This Row],[2022 AV (BOR final)]]-Table1[[#This Row],[2021 AV (BOR final)]]</f>
        <v>0</v>
      </c>
      <c r="AB1211" s="8">
        <f>Table1[[#This Row],[2023 AV (BOR final)]]-Table1[[#This Row],[2022 AV (BOR final)]]</f>
        <v>-13574</v>
      </c>
      <c r="AC1211" s="8">
        <f>Table1[[#This Row],[2022 Tax Bill]]-Table1[[#This Row],[2021 Tax Bill]]</f>
        <v>147.30999999999949</v>
      </c>
      <c r="AD1211" s="3">
        <f>COUNTIF(D:D,Table1[[#This Row],[Project Name]])</f>
        <v>1</v>
      </c>
      <c r="AE1211" s="2">
        <f>IF(Table1[[#This Row],[Year Accepted]]=2022,Table1[[#This Row],[2021 AV (BOR final)]],Table1[[#This Row],[2022 AV (BOR final)]])</f>
        <v>38784</v>
      </c>
      <c r="AF1211" s="2">
        <f>IF(Table1[[#This Row],[Year Accepted]]=2022,Table1[[#This Row],[2022 AV (BOR final)]],Table1[[#This Row],[2023 AV (BOR final)]])</f>
        <v>25210</v>
      </c>
      <c r="AG1211" s="2">
        <f>IF(Table1[[#This Row],[Year Accepted]]=2022,Table1[[#This Row],[2021 Tax Bill]],Table1[[#This Row],[2022 Tax Bill]])</f>
        <v>9805.09</v>
      </c>
      <c r="AH1211" s="2">
        <f>IF(Table1[[#This Row],[Year Accepted]]=2022,Table1[[#This Row],[2022 Tax Bill]],Table1[[#This Row],[2023 Tax Bill]])</f>
        <v>6589.71</v>
      </c>
    </row>
    <row r="1212" spans="1:34" x14ac:dyDescent="0.25">
      <c r="A1212" s="3" t="s">
        <v>25</v>
      </c>
      <c r="B1212" s="3" t="s">
        <v>71</v>
      </c>
      <c r="C1212" s="3" t="s">
        <v>27</v>
      </c>
      <c r="D1212" s="3" t="s">
        <v>1822</v>
      </c>
      <c r="E1212" s="3" t="s">
        <v>1823</v>
      </c>
      <c r="F1212" s="3" t="s">
        <v>1824</v>
      </c>
      <c r="G1212" s="3">
        <v>2023</v>
      </c>
      <c r="H1212" s="3">
        <v>2022</v>
      </c>
      <c r="I1212" s="4">
        <v>39748</v>
      </c>
      <c r="J1212" s="3" t="s">
        <v>61</v>
      </c>
      <c r="K1212" s="4">
        <v>7992.94</v>
      </c>
      <c r="L1212" s="4">
        <v>39748</v>
      </c>
      <c r="M1212" s="3" t="s">
        <v>61</v>
      </c>
      <c r="N1212" s="4">
        <v>8175.44</v>
      </c>
      <c r="O1212" s="4">
        <v>39748</v>
      </c>
      <c r="P1212" s="3" t="s">
        <v>61</v>
      </c>
      <c r="Q1212" s="4">
        <v>8386.4500000000007</v>
      </c>
      <c r="R1212" s="3">
        <v>-87.602023089226407</v>
      </c>
      <c r="S1212" s="3">
        <v>41.731789855413297</v>
      </c>
      <c r="T1212" s="3" t="s">
        <v>1825</v>
      </c>
      <c r="U1212" s="3" t="s">
        <v>33</v>
      </c>
      <c r="V1212" s="3" t="s">
        <v>63</v>
      </c>
      <c r="W1212" s="3" t="s">
        <v>1826</v>
      </c>
      <c r="X1212" s="3" t="s">
        <v>79</v>
      </c>
      <c r="Y1212" s="3" t="s">
        <v>177</v>
      </c>
      <c r="Z1212" s="3" t="s">
        <v>144</v>
      </c>
      <c r="AA1212" s="8">
        <f>Table1[[#This Row],[2022 AV (BOR final)]]-Table1[[#This Row],[2021 AV (BOR final)]]</f>
        <v>0</v>
      </c>
      <c r="AB1212" s="8">
        <f>Table1[[#This Row],[2023 AV (BOR final)]]-Table1[[#This Row],[2022 AV (BOR final)]]</f>
        <v>0</v>
      </c>
      <c r="AC1212" s="8">
        <f>Table1[[#This Row],[2022 Tax Bill]]-Table1[[#This Row],[2021 Tax Bill]]</f>
        <v>182.5</v>
      </c>
      <c r="AD1212" s="3">
        <f>COUNTIF(D:D,Table1[[#This Row],[Project Name]])</f>
        <v>1</v>
      </c>
      <c r="AE1212" s="8">
        <f>IF(Table1[[#This Row],[Year Accepted]]=2022,Table1[[#This Row],[2021 AV (BOR final)]],Table1[[#This Row],[2022 AV (BOR final)]])</f>
        <v>39748</v>
      </c>
      <c r="AF1212" s="8">
        <f>IF(Table1[[#This Row],[Year Accepted]]=2022,Table1[[#This Row],[2022 AV (BOR final)]],Table1[[#This Row],[2023 AV (BOR final)]])</f>
        <v>39748</v>
      </c>
      <c r="AG1212" s="8">
        <f>IF(Table1[[#This Row],[Year Accepted]]=2022,Table1[[#This Row],[2021 Tax Bill]],Table1[[#This Row],[2022 Tax Bill]])</f>
        <v>8175.44</v>
      </c>
      <c r="AH1212" s="8">
        <f>IF(Table1[[#This Row],[Year Accepted]]=2022,Table1[[#This Row],[2022 Tax Bill]],Table1[[#This Row],[2023 Tax Bill]])</f>
        <v>8386.4500000000007</v>
      </c>
    </row>
    <row r="1213" spans="1:34" x14ac:dyDescent="0.25">
      <c r="A1213" s="3" t="s">
        <v>25</v>
      </c>
      <c r="B1213" s="3" t="s">
        <v>26</v>
      </c>
      <c r="C1213" s="3" t="s">
        <v>27</v>
      </c>
      <c r="D1213" s="3" t="s">
        <v>2435</v>
      </c>
      <c r="E1213" s="3" t="s">
        <v>2436</v>
      </c>
      <c r="F1213" s="3" t="s">
        <v>2437</v>
      </c>
      <c r="G1213" s="3">
        <v>2023</v>
      </c>
      <c r="H1213" s="3">
        <v>2022</v>
      </c>
      <c r="I1213" s="4">
        <v>69276</v>
      </c>
      <c r="J1213" s="3" t="s">
        <v>52</v>
      </c>
      <c r="K1213" s="4">
        <v>13970.29</v>
      </c>
      <c r="L1213" s="4">
        <v>69276</v>
      </c>
      <c r="M1213" s="3" t="s">
        <v>52</v>
      </c>
      <c r="N1213" s="4">
        <v>14291.36</v>
      </c>
      <c r="O1213" s="4">
        <v>30031</v>
      </c>
      <c r="P1213" s="3" t="s">
        <v>52</v>
      </c>
      <c r="Q1213" s="4">
        <v>6351.68</v>
      </c>
      <c r="R1213" s="3">
        <v>-87.611898275447302</v>
      </c>
      <c r="S1213" s="3">
        <v>41.696203588459198</v>
      </c>
      <c r="T1213" s="3" t="s">
        <v>2438</v>
      </c>
      <c r="U1213" s="3" t="s">
        <v>33</v>
      </c>
      <c r="V1213" s="3" t="s">
        <v>141</v>
      </c>
      <c r="W1213" s="3" t="s">
        <v>1358</v>
      </c>
      <c r="X1213" s="3" t="s">
        <v>129</v>
      </c>
      <c r="Y1213" s="3" t="s">
        <v>143</v>
      </c>
      <c r="Z1213" s="3" t="s">
        <v>144</v>
      </c>
      <c r="AA1213" s="8">
        <f>Table1[[#This Row],[2022 AV (BOR final)]]-Table1[[#This Row],[2021 AV (BOR final)]]</f>
        <v>0</v>
      </c>
      <c r="AB1213" s="8">
        <f>Table1[[#This Row],[2023 AV (BOR final)]]-Table1[[#This Row],[2022 AV (BOR final)]]</f>
        <v>-39245</v>
      </c>
      <c r="AC1213" s="8">
        <f>Table1[[#This Row],[2022 Tax Bill]]-Table1[[#This Row],[2021 Tax Bill]]</f>
        <v>321.06999999999971</v>
      </c>
      <c r="AD1213" s="3">
        <f>COUNTIF(D:D,Table1[[#This Row],[Project Name]])</f>
        <v>1</v>
      </c>
      <c r="AE1213" s="2">
        <f>IF(Table1[[#This Row],[Year Accepted]]=2022,Table1[[#This Row],[2021 AV (BOR final)]],Table1[[#This Row],[2022 AV (BOR final)]])</f>
        <v>69276</v>
      </c>
      <c r="AF1213" s="2">
        <f>IF(Table1[[#This Row],[Year Accepted]]=2022,Table1[[#This Row],[2022 AV (BOR final)]],Table1[[#This Row],[2023 AV (BOR final)]])</f>
        <v>30031</v>
      </c>
      <c r="AG1213" s="2">
        <f>IF(Table1[[#This Row],[Year Accepted]]=2022,Table1[[#This Row],[2021 Tax Bill]],Table1[[#This Row],[2022 Tax Bill]])</f>
        <v>14291.36</v>
      </c>
      <c r="AH1213" s="2">
        <f>IF(Table1[[#This Row],[Year Accepted]]=2022,Table1[[#This Row],[2022 Tax Bill]],Table1[[#This Row],[2023 Tax Bill]])</f>
        <v>6351.68</v>
      </c>
    </row>
    <row r="1214" spans="1:34" x14ac:dyDescent="0.25">
      <c r="A1214" s="3" t="s">
        <v>25</v>
      </c>
      <c r="B1214" s="3" t="s">
        <v>26</v>
      </c>
      <c r="C1214" s="3" t="s">
        <v>27</v>
      </c>
      <c r="D1214" s="3" t="s">
        <v>4333</v>
      </c>
      <c r="E1214" s="3" t="s">
        <v>4334</v>
      </c>
      <c r="F1214" s="3" t="s">
        <v>4335</v>
      </c>
      <c r="G1214" s="3">
        <v>2023</v>
      </c>
      <c r="H1214" s="3">
        <v>2022</v>
      </c>
      <c r="I1214" s="4">
        <v>127007</v>
      </c>
      <c r="J1214" s="3" t="s">
        <v>52</v>
      </c>
      <c r="K1214" s="4">
        <v>25612.41</v>
      </c>
      <c r="L1214" s="4">
        <v>127007</v>
      </c>
      <c r="M1214" s="3" t="s">
        <v>52</v>
      </c>
      <c r="N1214" s="4">
        <v>26201.040000000001</v>
      </c>
      <c r="O1214" s="4">
        <v>82554</v>
      </c>
      <c r="P1214" s="3" t="s">
        <v>52</v>
      </c>
      <c r="Q1214" s="4">
        <v>17460.439999999999</v>
      </c>
      <c r="R1214" s="3">
        <v>-87.611837382584298</v>
      </c>
      <c r="S1214" s="3">
        <v>41.693846649624902</v>
      </c>
      <c r="T1214" s="3" t="s">
        <v>4336</v>
      </c>
      <c r="U1214" s="3" t="s">
        <v>33</v>
      </c>
      <c r="V1214" s="3" t="s">
        <v>141</v>
      </c>
      <c r="W1214" s="3" t="s">
        <v>1358</v>
      </c>
      <c r="X1214" s="3" t="s">
        <v>129</v>
      </c>
      <c r="Y1214" s="3" t="s">
        <v>143</v>
      </c>
      <c r="Z1214" s="3" t="s">
        <v>144</v>
      </c>
      <c r="AA1214" s="8">
        <f>Table1[[#This Row],[2022 AV (BOR final)]]-Table1[[#This Row],[2021 AV (BOR final)]]</f>
        <v>0</v>
      </c>
      <c r="AB1214" s="8">
        <f>Table1[[#This Row],[2023 AV (BOR final)]]-Table1[[#This Row],[2022 AV (BOR final)]]</f>
        <v>-44453</v>
      </c>
      <c r="AC1214" s="8">
        <f>Table1[[#This Row],[2022 Tax Bill]]-Table1[[#This Row],[2021 Tax Bill]]</f>
        <v>588.63000000000102</v>
      </c>
      <c r="AD1214" s="3">
        <f>COUNTIF(D:D,Table1[[#This Row],[Project Name]])</f>
        <v>1</v>
      </c>
      <c r="AE1214" s="2">
        <f>IF(Table1[[#This Row],[Year Accepted]]=2022,Table1[[#This Row],[2021 AV (BOR final)]],Table1[[#This Row],[2022 AV (BOR final)]])</f>
        <v>127007</v>
      </c>
      <c r="AF1214" s="2">
        <f>IF(Table1[[#This Row],[Year Accepted]]=2022,Table1[[#This Row],[2022 AV (BOR final)]],Table1[[#This Row],[2023 AV (BOR final)]])</f>
        <v>82554</v>
      </c>
      <c r="AG1214" s="2">
        <f>IF(Table1[[#This Row],[Year Accepted]]=2022,Table1[[#This Row],[2021 Tax Bill]],Table1[[#This Row],[2022 Tax Bill]])</f>
        <v>26201.040000000001</v>
      </c>
      <c r="AH1214" s="2">
        <f>IF(Table1[[#This Row],[Year Accepted]]=2022,Table1[[#This Row],[2022 Tax Bill]],Table1[[#This Row],[2023 Tax Bill]])</f>
        <v>17460.439999999999</v>
      </c>
    </row>
    <row r="1215" spans="1:34" x14ac:dyDescent="0.25">
      <c r="A1215" s="3" t="s">
        <v>25</v>
      </c>
      <c r="B1215" s="3" t="s">
        <v>26</v>
      </c>
      <c r="C1215" s="3" t="s">
        <v>27</v>
      </c>
      <c r="D1215" s="3" t="s">
        <v>1354</v>
      </c>
      <c r="E1215" s="3" t="s">
        <v>1355</v>
      </c>
      <c r="F1215" s="3" t="s">
        <v>1356</v>
      </c>
      <c r="G1215" s="3">
        <v>2023</v>
      </c>
      <c r="H1215" s="3">
        <v>2022</v>
      </c>
      <c r="I1215" s="4">
        <v>30654</v>
      </c>
      <c r="J1215" s="3" t="s">
        <v>61</v>
      </c>
      <c r="K1215" s="4">
        <v>6181.74</v>
      </c>
      <c r="L1215" s="4">
        <v>30654</v>
      </c>
      <c r="M1215" s="3" t="s">
        <v>61</v>
      </c>
      <c r="N1215" s="4">
        <v>6323.8</v>
      </c>
      <c r="O1215" s="4">
        <v>19925</v>
      </c>
      <c r="P1215" s="3" t="s">
        <v>61</v>
      </c>
      <c r="Q1215" s="4">
        <v>4214.21</v>
      </c>
      <c r="R1215" s="3">
        <v>-87.611875633589904</v>
      </c>
      <c r="S1215" s="3">
        <v>41.695326963635097</v>
      </c>
      <c r="T1215" s="3" t="s">
        <v>1357</v>
      </c>
      <c r="U1215" s="3" t="s">
        <v>33</v>
      </c>
      <c r="V1215" s="3" t="s">
        <v>141</v>
      </c>
      <c r="W1215" s="3" t="s">
        <v>1358</v>
      </c>
      <c r="X1215" s="3" t="s">
        <v>129</v>
      </c>
      <c r="Y1215" s="3" t="s">
        <v>143</v>
      </c>
      <c r="Z1215" s="3" t="s">
        <v>144</v>
      </c>
      <c r="AA1215" s="8">
        <f>Table1[[#This Row],[2022 AV (BOR final)]]-Table1[[#This Row],[2021 AV (BOR final)]]</f>
        <v>0</v>
      </c>
      <c r="AB1215" s="8">
        <f>Table1[[#This Row],[2023 AV (BOR final)]]-Table1[[#This Row],[2022 AV (BOR final)]]</f>
        <v>-10729</v>
      </c>
      <c r="AC1215" s="8">
        <f>Table1[[#This Row],[2022 Tax Bill]]-Table1[[#This Row],[2021 Tax Bill]]</f>
        <v>142.0600000000004</v>
      </c>
      <c r="AD1215" s="3">
        <f>COUNTIF(D:D,Table1[[#This Row],[Project Name]])</f>
        <v>1</v>
      </c>
      <c r="AE1215" s="2">
        <f>IF(Table1[[#This Row],[Year Accepted]]=2022,Table1[[#This Row],[2021 AV (BOR final)]],Table1[[#This Row],[2022 AV (BOR final)]])</f>
        <v>30654</v>
      </c>
      <c r="AF1215" s="2">
        <f>IF(Table1[[#This Row],[Year Accepted]]=2022,Table1[[#This Row],[2022 AV (BOR final)]],Table1[[#This Row],[2023 AV (BOR final)]])</f>
        <v>19925</v>
      </c>
      <c r="AG1215" s="2">
        <f>IF(Table1[[#This Row],[Year Accepted]]=2022,Table1[[#This Row],[2021 Tax Bill]],Table1[[#This Row],[2022 Tax Bill]])</f>
        <v>6323.8</v>
      </c>
      <c r="AH1215" s="2">
        <f>IF(Table1[[#This Row],[Year Accepted]]=2022,Table1[[#This Row],[2022 Tax Bill]],Table1[[#This Row],[2023 Tax Bill]])</f>
        <v>4214.21</v>
      </c>
    </row>
    <row r="1216" spans="1:34" x14ac:dyDescent="0.25">
      <c r="A1216" s="3" t="s">
        <v>25</v>
      </c>
      <c r="B1216" s="3" t="s">
        <v>26</v>
      </c>
      <c r="C1216" s="3" t="s">
        <v>27</v>
      </c>
      <c r="D1216" s="3" t="s">
        <v>2907</v>
      </c>
      <c r="E1216" s="3" t="s">
        <v>2908</v>
      </c>
      <c r="F1216" s="3" t="s">
        <v>2909</v>
      </c>
      <c r="G1216" s="3">
        <v>2023</v>
      </c>
      <c r="H1216" s="3">
        <v>2022</v>
      </c>
      <c r="I1216" s="4">
        <v>13635</v>
      </c>
      <c r="J1216" s="3" t="s">
        <v>52</v>
      </c>
      <c r="K1216" s="4">
        <v>2749.66</v>
      </c>
      <c r="L1216" s="4">
        <v>13635</v>
      </c>
      <c r="M1216" s="3" t="s">
        <v>52</v>
      </c>
      <c r="N1216" s="4">
        <v>2812.87</v>
      </c>
      <c r="O1216" s="4">
        <v>8864</v>
      </c>
      <c r="P1216" s="3" t="s">
        <v>52</v>
      </c>
      <c r="Q1216" s="4">
        <v>1874.73</v>
      </c>
      <c r="R1216" s="3">
        <v>-87.5530887594078</v>
      </c>
      <c r="S1216" s="3">
        <v>41.7321067873796</v>
      </c>
      <c r="T1216" s="3" t="s">
        <v>2910</v>
      </c>
      <c r="U1216" s="3" t="s">
        <v>33</v>
      </c>
      <c r="V1216" s="3" t="s">
        <v>372</v>
      </c>
      <c r="W1216" s="3" t="s">
        <v>373</v>
      </c>
      <c r="X1216" s="3" t="s">
        <v>79</v>
      </c>
      <c r="Y1216" s="3" t="s">
        <v>95</v>
      </c>
      <c r="Z1216" s="3" t="s">
        <v>57</v>
      </c>
      <c r="AA1216" s="8">
        <f>Table1[[#This Row],[2022 AV (BOR final)]]-Table1[[#This Row],[2021 AV (BOR final)]]</f>
        <v>0</v>
      </c>
      <c r="AB1216" s="8">
        <f>Table1[[#This Row],[2023 AV (BOR final)]]-Table1[[#This Row],[2022 AV (BOR final)]]</f>
        <v>-4771</v>
      </c>
      <c r="AC1216" s="8">
        <f>Table1[[#This Row],[2022 Tax Bill]]-Table1[[#This Row],[2021 Tax Bill]]</f>
        <v>63.210000000000036</v>
      </c>
      <c r="AD1216" s="3">
        <f>COUNTIF(D:D,Table1[[#This Row],[Project Name]])</f>
        <v>2</v>
      </c>
      <c r="AE1216" s="2">
        <f>IF(Table1[[#This Row],[Year Accepted]]=2022,Table1[[#This Row],[2021 AV (BOR final)]],Table1[[#This Row],[2022 AV (BOR final)]])</f>
        <v>13635</v>
      </c>
      <c r="AF1216" s="2">
        <f>IF(Table1[[#This Row],[Year Accepted]]=2022,Table1[[#This Row],[2022 AV (BOR final)]],Table1[[#This Row],[2023 AV (BOR final)]])</f>
        <v>8864</v>
      </c>
      <c r="AG1216" s="2">
        <f>IF(Table1[[#This Row],[Year Accepted]]=2022,Table1[[#This Row],[2021 Tax Bill]],Table1[[#This Row],[2022 Tax Bill]])</f>
        <v>2812.87</v>
      </c>
      <c r="AH1216" s="2">
        <f>IF(Table1[[#This Row],[Year Accepted]]=2022,Table1[[#This Row],[2022 Tax Bill]],Table1[[#This Row],[2023 Tax Bill]])</f>
        <v>1874.73</v>
      </c>
    </row>
    <row r="1217" spans="1:34" x14ac:dyDescent="0.25">
      <c r="A1217" s="3" t="s">
        <v>25</v>
      </c>
      <c r="B1217" s="3" t="s">
        <v>26</v>
      </c>
      <c r="C1217" s="3" t="s">
        <v>27</v>
      </c>
      <c r="D1217" s="3" t="s">
        <v>2907</v>
      </c>
      <c r="E1217" s="3" t="s">
        <v>4290</v>
      </c>
      <c r="F1217" s="3" t="s">
        <v>4291</v>
      </c>
      <c r="G1217" s="3">
        <v>2023</v>
      </c>
      <c r="H1217" s="3">
        <v>2022</v>
      </c>
      <c r="I1217" s="4">
        <v>14017</v>
      </c>
      <c r="J1217" s="3" t="s">
        <v>52</v>
      </c>
      <c r="K1217" s="4">
        <v>2826.7</v>
      </c>
      <c r="L1217" s="4">
        <v>14017</v>
      </c>
      <c r="M1217" s="3" t="s">
        <v>52</v>
      </c>
      <c r="N1217" s="4">
        <v>2891.69</v>
      </c>
      <c r="O1217" s="4">
        <v>9111</v>
      </c>
      <c r="P1217" s="3" t="s">
        <v>52</v>
      </c>
      <c r="Q1217" s="4">
        <v>1927.04</v>
      </c>
      <c r="R1217" s="3">
        <v>-87.553086840580704</v>
      </c>
      <c r="S1217" s="3">
        <v>41.7320312919516</v>
      </c>
      <c r="T1217" s="3" t="s">
        <v>4292</v>
      </c>
      <c r="U1217" s="3" t="s">
        <v>33</v>
      </c>
      <c r="V1217" s="3" t="s">
        <v>372</v>
      </c>
      <c r="W1217" s="3" t="s">
        <v>373</v>
      </c>
      <c r="X1217" s="3" t="s">
        <v>79</v>
      </c>
      <c r="Y1217" s="3" t="s">
        <v>95</v>
      </c>
      <c r="Z1217" s="3" t="s">
        <v>57</v>
      </c>
      <c r="AA1217" s="8">
        <f>Table1[[#This Row],[2022 AV (BOR final)]]-Table1[[#This Row],[2021 AV (BOR final)]]</f>
        <v>0</v>
      </c>
      <c r="AB1217" s="8">
        <f>Table1[[#This Row],[2023 AV (BOR final)]]-Table1[[#This Row],[2022 AV (BOR final)]]</f>
        <v>-4906</v>
      </c>
      <c r="AC1217" s="8">
        <f>Table1[[#This Row],[2022 Tax Bill]]-Table1[[#This Row],[2021 Tax Bill]]</f>
        <v>64.990000000000236</v>
      </c>
      <c r="AD1217" s="3">
        <f>COUNTIF(D:D,Table1[[#This Row],[Project Name]])</f>
        <v>2</v>
      </c>
      <c r="AE1217" s="2">
        <f>IF(Table1[[#This Row],[Year Accepted]]=2022,Table1[[#This Row],[2021 AV (BOR final)]],Table1[[#This Row],[2022 AV (BOR final)]])</f>
        <v>14017</v>
      </c>
      <c r="AF1217" s="2">
        <f>IF(Table1[[#This Row],[Year Accepted]]=2022,Table1[[#This Row],[2022 AV (BOR final)]],Table1[[#This Row],[2023 AV (BOR final)]])</f>
        <v>9111</v>
      </c>
      <c r="AG1217" s="2">
        <f>IF(Table1[[#This Row],[Year Accepted]]=2022,Table1[[#This Row],[2021 Tax Bill]],Table1[[#This Row],[2022 Tax Bill]])</f>
        <v>2891.69</v>
      </c>
      <c r="AH1217" s="2">
        <f>IF(Table1[[#This Row],[Year Accepted]]=2022,Table1[[#This Row],[2022 Tax Bill]],Table1[[#This Row],[2023 Tax Bill]])</f>
        <v>1927.04</v>
      </c>
    </row>
    <row r="1218" spans="1:34" x14ac:dyDescent="0.25">
      <c r="A1218" s="3" t="s">
        <v>25</v>
      </c>
      <c r="B1218" s="3" t="s">
        <v>71</v>
      </c>
      <c r="C1218" s="3" t="s">
        <v>228</v>
      </c>
      <c r="D1218" s="3" t="s">
        <v>4505</v>
      </c>
      <c r="E1218" s="3" t="s">
        <v>4506</v>
      </c>
      <c r="F1218" s="3" t="s">
        <v>4507</v>
      </c>
      <c r="G1218" s="3">
        <v>2023</v>
      </c>
      <c r="H1218" s="3">
        <v>2022</v>
      </c>
      <c r="I1218" s="4">
        <v>109249</v>
      </c>
      <c r="J1218" s="3" t="s">
        <v>52</v>
      </c>
      <c r="K1218" s="4">
        <v>22041.14</v>
      </c>
      <c r="L1218" s="4">
        <v>109249</v>
      </c>
      <c r="M1218" s="3" t="s">
        <v>52</v>
      </c>
      <c r="N1218" s="4">
        <v>22550.42</v>
      </c>
      <c r="O1218" s="4">
        <v>81936</v>
      </c>
      <c r="P1218" s="3" t="s">
        <v>52</v>
      </c>
      <c r="Q1218" s="4">
        <v>17349.509999999998</v>
      </c>
      <c r="R1218" s="3">
        <v>-87.704993859037302</v>
      </c>
      <c r="S1218" s="3">
        <v>41.963194828328398</v>
      </c>
      <c r="T1218" s="3" t="s">
        <v>4508</v>
      </c>
      <c r="U1218" s="3" t="s">
        <v>33</v>
      </c>
      <c r="V1218" s="3" t="s">
        <v>271</v>
      </c>
      <c r="W1218" s="3" t="s">
        <v>347</v>
      </c>
      <c r="X1218" s="3" t="s">
        <v>103</v>
      </c>
      <c r="Y1218" s="3" t="s">
        <v>131</v>
      </c>
      <c r="Z1218" s="3" t="s">
        <v>236</v>
      </c>
      <c r="AA1218" s="8">
        <f>Table1[[#This Row],[2022 AV (BOR final)]]-Table1[[#This Row],[2021 AV (BOR final)]]</f>
        <v>0</v>
      </c>
      <c r="AB1218" s="8">
        <f>Table1[[#This Row],[2023 AV (BOR final)]]-Table1[[#This Row],[2022 AV (BOR final)]]</f>
        <v>-27313</v>
      </c>
      <c r="AC1218" s="8">
        <f>Table1[[#This Row],[2022 Tax Bill]]-Table1[[#This Row],[2021 Tax Bill]]</f>
        <v>509.27999999999884</v>
      </c>
      <c r="AD1218" s="3">
        <f>COUNTIF(D:D,Table1[[#This Row],[Project Name]])</f>
        <v>1</v>
      </c>
      <c r="AE1218" s="2">
        <f>IF(Table1[[#This Row],[Year Accepted]]=2022,Table1[[#This Row],[2021 AV (BOR final)]],Table1[[#This Row],[2022 AV (BOR final)]])</f>
        <v>109249</v>
      </c>
      <c r="AF1218" s="2">
        <f>IF(Table1[[#This Row],[Year Accepted]]=2022,Table1[[#This Row],[2022 AV (BOR final)]],Table1[[#This Row],[2023 AV (BOR final)]])</f>
        <v>81936</v>
      </c>
      <c r="AG1218" s="2">
        <f>IF(Table1[[#This Row],[Year Accepted]]=2022,Table1[[#This Row],[2021 Tax Bill]],Table1[[#This Row],[2022 Tax Bill]])</f>
        <v>22550.42</v>
      </c>
      <c r="AH1218" s="2">
        <f>IF(Table1[[#This Row],[Year Accepted]]=2022,Table1[[#This Row],[2022 Tax Bill]],Table1[[#This Row],[2023 Tax Bill]])</f>
        <v>17349.509999999998</v>
      </c>
    </row>
    <row r="1219" spans="1:34" x14ac:dyDescent="0.25">
      <c r="A1219" s="3" t="s">
        <v>25</v>
      </c>
      <c r="B1219" s="3" t="s">
        <v>26</v>
      </c>
      <c r="C1219" s="3" t="s">
        <v>228</v>
      </c>
      <c r="D1219" s="3" t="s">
        <v>5156</v>
      </c>
      <c r="E1219" s="3" t="s">
        <v>5157</v>
      </c>
      <c r="F1219" s="3" t="s">
        <v>5158</v>
      </c>
      <c r="G1219" s="3">
        <v>2023</v>
      </c>
      <c r="H1219" s="3">
        <v>2022</v>
      </c>
      <c r="I1219" s="4">
        <v>550000</v>
      </c>
      <c r="J1219" s="3" t="s">
        <v>203</v>
      </c>
      <c r="K1219" s="4">
        <v>110599.95</v>
      </c>
      <c r="L1219" s="4">
        <v>550000</v>
      </c>
      <c r="M1219" s="3" t="s">
        <v>203</v>
      </c>
      <c r="N1219" s="4">
        <v>113125.26</v>
      </c>
      <c r="O1219" s="4">
        <v>357500</v>
      </c>
      <c r="P1219" s="3" t="s">
        <v>203</v>
      </c>
      <c r="Q1219" s="4">
        <v>75428.97</v>
      </c>
      <c r="R1219" s="3">
        <v>-87.744943794739996</v>
      </c>
      <c r="S1219" s="3">
        <v>41.956204364791297</v>
      </c>
      <c r="T1219" s="3" t="s">
        <v>5159</v>
      </c>
      <c r="U1219" s="3" t="s">
        <v>33</v>
      </c>
      <c r="V1219" s="3" t="s">
        <v>3751</v>
      </c>
      <c r="W1219" s="3" t="s">
        <v>1399</v>
      </c>
      <c r="X1219" s="3" t="s">
        <v>103</v>
      </c>
      <c r="Y1219" s="3" t="s">
        <v>1009</v>
      </c>
      <c r="Z1219" s="3" t="s">
        <v>70</v>
      </c>
      <c r="AA1219" s="8">
        <f>Table1[[#This Row],[2022 AV (BOR final)]]-Table1[[#This Row],[2021 AV (BOR final)]]</f>
        <v>0</v>
      </c>
      <c r="AB1219" s="8">
        <f>Table1[[#This Row],[2023 AV (BOR final)]]-Table1[[#This Row],[2022 AV (BOR final)]]</f>
        <v>-192500</v>
      </c>
      <c r="AC1219" s="8">
        <f>Table1[[#This Row],[2022 Tax Bill]]-Table1[[#This Row],[2021 Tax Bill]]</f>
        <v>2525.3099999999977</v>
      </c>
      <c r="AD1219" s="3">
        <f>COUNTIF(D:D,Table1[[#This Row],[Project Name]])</f>
        <v>1</v>
      </c>
      <c r="AE1219" s="2">
        <f>IF(Table1[[#This Row],[Year Accepted]]=2022,Table1[[#This Row],[2021 AV (BOR final)]],Table1[[#This Row],[2022 AV (BOR final)]])</f>
        <v>550000</v>
      </c>
      <c r="AF1219" s="2">
        <f>IF(Table1[[#This Row],[Year Accepted]]=2022,Table1[[#This Row],[2022 AV (BOR final)]],Table1[[#This Row],[2023 AV (BOR final)]])</f>
        <v>357500</v>
      </c>
      <c r="AG1219" s="2">
        <f>IF(Table1[[#This Row],[Year Accepted]]=2022,Table1[[#This Row],[2021 Tax Bill]],Table1[[#This Row],[2022 Tax Bill]])</f>
        <v>113125.26</v>
      </c>
      <c r="AH1219" s="2">
        <f>IF(Table1[[#This Row],[Year Accepted]]=2022,Table1[[#This Row],[2022 Tax Bill]],Table1[[#This Row],[2023 Tax Bill]])</f>
        <v>75428.97</v>
      </c>
    </row>
    <row r="1220" spans="1:34" x14ac:dyDescent="0.25">
      <c r="A1220" s="3" t="s">
        <v>25</v>
      </c>
      <c r="B1220" s="3" t="s">
        <v>71</v>
      </c>
      <c r="C1220" s="3" t="s">
        <v>228</v>
      </c>
      <c r="D1220" s="3" t="s">
        <v>1394</v>
      </c>
      <c r="E1220" s="3" t="s">
        <v>1395</v>
      </c>
      <c r="F1220" s="3" t="s">
        <v>1396</v>
      </c>
      <c r="G1220" s="3">
        <v>2023</v>
      </c>
      <c r="H1220" s="3">
        <v>2022</v>
      </c>
      <c r="I1220" s="4">
        <v>81373</v>
      </c>
      <c r="J1220" s="3" t="s">
        <v>31</v>
      </c>
      <c r="K1220" s="4">
        <v>16363.38</v>
      </c>
      <c r="L1220" s="4">
        <v>81373</v>
      </c>
      <c r="M1220" s="3" t="s">
        <v>31</v>
      </c>
      <c r="N1220" s="4">
        <v>16736.97</v>
      </c>
      <c r="O1220" s="4">
        <v>81373</v>
      </c>
      <c r="P1220" s="3" t="s">
        <v>31</v>
      </c>
      <c r="Q1220" s="4">
        <v>17168.88</v>
      </c>
      <c r="R1220" s="3">
        <v>-87.759406462674903</v>
      </c>
      <c r="S1220" s="3">
        <v>41.953558144502999</v>
      </c>
      <c r="T1220" s="3" t="s">
        <v>1397</v>
      </c>
      <c r="U1220" s="3" t="s">
        <v>33</v>
      </c>
      <c r="V1220" s="3" t="s">
        <v>1398</v>
      </c>
      <c r="W1220" s="3" t="s">
        <v>1399</v>
      </c>
      <c r="X1220" s="3" t="s">
        <v>103</v>
      </c>
      <c r="Y1220" s="3" t="s">
        <v>1009</v>
      </c>
      <c r="Z1220" s="3" t="s">
        <v>70</v>
      </c>
      <c r="AA1220" s="8">
        <f>Table1[[#This Row],[2022 AV (BOR final)]]-Table1[[#This Row],[2021 AV (BOR final)]]</f>
        <v>0</v>
      </c>
      <c r="AB1220" s="8">
        <f>Table1[[#This Row],[2023 AV (BOR final)]]-Table1[[#This Row],[2022 AV (BOR final)]]</f>
        <v>0</v>
      </c>
      <c r="AC1220" s="8">
        <f>Table1[[#This Row],[2022 Tax Bill]]-Table1[[#This Row],[2021 Tax Bill]]</f>
        <v>373.59000000000196</v>
      </c>
      <c r="AD1220" s="3">
        <f>COUNTIF(D:D,Table1[[#This Row],[Project Name]])</f>
        <v>1</v>
      </c>
      <c r="AE1220" s="8">
        <f>IF(Table1[[#This Row],[Year Accepted]]=2022,Table1[[#This Row],[2021 AV (BOR final)]],Table1[[#This Row],[2022 AV (BOR final)]])</f>
        <v>81373</v>
      </c>
      <c r="AF1220" s="8">
        <f>IF(Table1[[#This Row],[Year Accepted]]=2022,Table1[[#This Row],[2022 AV (BOR final)]],Table1[[#This Row],[2023 AV (BOR final)]])</f>
        <v>81373</v>
      </c>
      <c r="AG1220" s="8">
        <f>IF(Table1[[#This Row],[Year Accepted]]=2022,Table1[[#This Row],[2021 Tax Bill]],Table1[[#This Row],[2022 Tax Bill]])</f>
        <v>16736.97</v>
      </c>
      <c r="AH1220" s="8">
        <f>IF(Table1[[#This Row],[Year Accepted]]=2022,Table1[[#This Row],[2022 Tax Bill]],Table1[[#This Row],[2023 Tax Bill]])</f>
        <v>17168.88</v>
      </c>
    </row>
    <row r="1221" spans="1:34" x14ac:dyDescent="0.25">
      <c r="A1221" s="3" t="s">
        <v>25</v>
      </c>
      <c r="B1221" s="3" t="s">
        <v>26</v>
      </c>
      <c r="C1221" s="3" t="s">
        <v>228</v>
      </c>
      <c r="D1221" s="3" t="s">
        <v>1557</v>
      </c>
      <c r="E1221" s="3" t="s">
        <v>1558</v>
      </c>
      <c r="F1221" s="3" t="s">
        <v>1559</v>
      </c>
      <c r="G1221" s="3">
        <v>2023</v>
      </c>
      <c r="H1221" s="3">
        <v>2022</v>
      </c>
      <c r="I1221" s="4">
        <v>24544</v>
      </c>
      <c r="J1221" s="3" t="s">
        <v>76</v>
      </c>
      <c r="K1221" s="4">
        <v>4935.5600000000004</v>
      </c>
      <c r="L1221" s="4">
        <v>24544</v>
      </c>
      <c r="M1221" s="3" t="s">
        <v>76</v>
      </c>
      <c r="N1221" s="4">
        <v>5048.25</v>
      </c>
      <c r="O1221" s="4">
        <v>15954</v>
      </c>
      <c r="P1221" s="3" t="s">
        <v>76</v>
      </c>
      <c r="Q1221" s="4">
        <v>3366.13</v>
      </c>
      <c r="R1221" s="3">
        <v>-87.754059400464001</v>
      </c>
      <c r="S1221" s="3">
        <v>41.938471231394999</v>
      </c>
      <c r="T1221" s="3" t="s">
        <v>1560</v>
      </c>
      <c r="U1221" s="3" t="s">
        <v>33</v>
      </c>
      <c r="V1221" s="3" t="s">
        <v>285</v>
      </c>
      <c r="W1221" s="3" t="s">
        <v>286</v>
      </c>
      <c r="X1221" s="3" t="s">
        <v>235</v>
      </c>
      <c r="Y1221" s="3" t="s">
        <v>121</v>
      </c>
      <c r="Z1221" s="3" t="s">
        <v>236</v>
      </c>
      <c r="AA1221" s="8">
        <f>Table1[[#This Row],[2022 AV (BOR final)]]-Table1[[#This Row],[2021 AV (BOR final)]]</f>
        <v>0</v>
      </c>
      <c r="AB1221" s="8">
        <f>Table1[[#This Row],[2023 AV (BOR final)]]-Table1[[#This Row],[2022 AV (BOR final)]]</f>
        <v>-8590</v>
      </c>
      <c r="AC1221" s="8">
        <f>Table1[[#This Row],[2022 Tax Bill]]-Table1[[#This Row],[2021 Tax Bill]]</f>
        <v>112.6899999999996</v>
      </c>
      <c r="AD1221" s="3">
        <f>COUNTIF(D:D,Table1[[#This Row],[Project Name]])</f>
        <v>3</v>
      </c>
      <c r="AE1221" s="2">
        <f>IF(Table1[[#This Row],[Year Accepted]]=2022,Table1[[#This Row],[2021 AV (BOR final)]],Table1[[#This Row],[2022 AV (BOR final)]])</f>
        <v>24544</v>
      </c>
      <c r="AF1221" s="2">
        <f>IF(Table1[[#This Row],[Year Accepted]]=2022,Table1[[#This Row],[2022 AV (BOR final)]],Table1[[#This Row],[2023 AV (BOR final)]])</f>
        <v>15954</v>
      </c>
      <c r="AG1221" s="2">
        <f>IF(Table1[[#This Row],[Year Accepted]]=2022,Table1[[#This Row],[2021 Tax Bill]],Table1[[#This Row],[2022 Tax Bill]])</f>
        <v>5048.25</v>
      </c>
      <c r="AH1221" s="2">
        <f>IF(Table1[[#This Row],[Year Accepted]]=2022,Table1[[#This Row],[2022 Tax Bill]],Table1[[#This Row],[2023 Tax Bill]])</f>
        <v>3366.13</v>
      </c>
    </row>
    <row r="1222" spans="1:34" x14ac:dyDescent="0.25">
      <c r="A1222" s="3" t="s">
        <v>25</v>
      </c>
      <c r="B1222" s="3" t="s">
        <v>26</v>
      </c>
      <c r="C1222" s="3" t="s">
        <v>228</v>
      </c>
      <c r="D1222" s="3" t="s">
        <v>1557</v>
      </c>
      <c r="E1222" s="3" t="s">
        <v>1774</v>
      </c>
      <c r="F1222" s="3" t="s">
        <v>1775</v>
      </c>
      <c r="G1222" s="3">
        <v>2023</v>
      </c>
      <c r="H1222" s="3">
        <v>2022</v>
      </c>
      <c r="I1222" s="4">
        <v>24264</v>
      </c>
      <c r="J1222" s="3" t="s">
        <v>76</v>
      </c>
      <c r="K1222" s="4">
        <v>4879.3</v>
      </c>
      <c r="L1222" s="4">
        <v>24264</v>
      </c>
      <c r="M1222" s="3" t="s">
        <v>76</v>
      </c>
      <c r="N1222" s="4">
        <v>4990.7</v>
      </c>
      <c r="O1222" s="4">
        <v>15771</v>
      </c>
      <c r="P1222" s="3" t="s">
        <v>76</v>
      </c>
      <c r="Q1222" s="4">
        <v>3327.52</v>
      </c>
      <c r="R1222" s="3">
        <v>-87.753961438211107</v>
      </c>
      <c r="S1222" s="3">
        <v>41.938472520303002</v>
      </c>
      <c r="T1222" s="3" t="s">
        <v>1776</v>
      </c>
      <c r="U1222" s="3" t="s">
        <v>33</v>
      </c>
      <c r="V1222" s="3" t="s">
        <v>285</v>
      </c>
      <c r="W1222" s="3" t="s">
        <v>286</v>
      </c>
      <c r="X1222" s="3" t="s">
        <v>235</v>
      </c>
      <c r="Y1222" s="3" t="s">
        <v>121</v>
      </c>
      <c r="Z1222" s="3" t="s">
        <v>236</v>
      </c>
      <c r="AA1222" s="8">
        <f>Table1[[#This Row],[2022 AV (BOR final)]]-Table1[[#This Row],[2021 AV (BOR final)]]</f>
        <v>0</v>
      </c>
      <c r="AB1222" s="8">
        <f>Table1[[#This Row],[2023 AV (BOR final)]]-Table1[[#This Row],[2022 AV (BOR final)]]</f>
        <v>-8493</v>
      </c>
      <c r="AC1222" s="8">
        <f>Table1[[#This Row],[2022 Tax Bill]]-Table1[[#This Row],[2021 Tax Bill]]</f>
        <v>111.39999999999964</v>
      </c>
      <c r="AD1222" s="3">
        <f>COUNTIF(D:D,Table1[[#This Row],[Project Name]])</f>
        <v>3</v>
      </c>
      <c r="AE1222" s="2">
        <f>IF(Table1[[#This Row],[Year Accepted]]=2022,Table1[[#This Row],[2021 AV (BOR final)]],Table1[[#This Row],[2022 AV (BOR final)]])</f>
        <v>24264</v>
      </c>
      <c r="AF1222" s="2">
        <f>IF(Table1[[#This Row],[Year Accepted]]=2022,Table1[[#This Row],[2022 AV (BOR final)]],Table1[[#This Row],[2023 AV (BOR final)]])</f>
        <v>15771</v>
      </c>
      <c r="AG1222" s="2">
        <f>IF(Table1[[#This Row],[Year Accepted]]=2022,Table1[[#This Row],[2021 Tax Bill]],Table1[[#This Row],[2022 Tax Bill]])</f>
        <v>4990.7</v>
      </c>
      <c r="AH1222" s="2">
        <f>IF(Table1[[#This Row],[Year Accepted]]=2022,Table1[[#This Row],[2022 Tax Bill]],Table1[[#This Row],[2023 Tax Bill]])</f>
        <v>3327.52</v>
      </c>
    </row>
    <row r="1223" spans="1:34" x14ac:dyDescent="0.25">
      <c r="A1223" s="3" t="s">
        <v>25</v>
      </c>
      <c r="B1223" s="3" t="s">
        <v>26</v>
      </c>
      <c r="C1223" s="3" t="s">
        <v>228</v>
      </c>
      <c r="D1223" s="3" t="s">
        <v>1557</v>
      </c>
      <c r="E1223" s="3" t="s">
        <v>2554</v>
      </c>
      <c r="F1223" s="3" t="s">
        <v>2555</v>
      </c>
      <c r="G1223" s="3">
        <v>2023</v>
      </c>
      <c r="H1223" s="3">
        <v>2022</v>
      </c>
      <c r="I1223" s="4">
        <v>5950</v>
      </c>
      <c r="J1223" s="3" t="s">
        <v>149</v>
      </c>
      <c r="K1223" s="4">
        <v>1196.49</v>
      </c>
      <c r="L1223" s="4">
        <v>5950</v>
      </c>
      <c r="M1223" s="3" t="s">
        <v>149</v>
      </c>
      <c r="N1223" s="4">
        <v>1223.81</v>
      </c>
      <c r="O1223" s="4">
        <v>3867</v>
      </c>
      <c r="P1223" s="3" t="s">
        <v>149</v>
      </c>
      <c r="Q1223" s="4">
        <v>815.9</v>
      </c>
      <c r="R1223" s="3">
        <v>-87.753865975593598</v>
      </c>
      <c r="S1223" s="3">
        <v>41.938473794808601</v>
      </c>
      <c r="T1223" s="3" t="s">
        <v>2556</v>
      </c>
      <c r="U1223" s="3" t="s">
        <v>33</v>
      </c>
      <c r="V1223" s="3" t="s">
        <v>285</v>
      </c>
      <c r="W1223" s="3" t="s">
        <v>286</v>
      </c>
      <c r="X1223" s="3" t="s">
        <v>235</v>
      </c>
      <c r="Y1223" s="3" t="s">
        <v>121</v>
      </c>
      <c r="Z1223" s="3" t="s">
        <v>236</v>
      </c>
      <c r="AA1223" s="8">
        <f>Table1[[#This Row],[2022 AV (BOR final)]]-Table1[[#This Row],[2021 AV (BOR final)]]</f>
        <v>0</v>
      </c>
      <c r="AB1223" s="8">
        <f>Table1[[#This Row],[2023 AV (BOR final)]]-Table1[[#This Row],[2022 AV (BOR final)]]</f>
        <v>-2083</v>
      </c>
      <c r="AC1223" s="8">
        <f>Table1[[#This Row],[2022 Tax Bill]]-Table1[[#This Row],[2021 Tax Bill]]</f>
        <v>27.319999999999936</v>
      </c>
      <c r="AD1223" s="3">
        <f>COUNTIF(D:D,Table1[[#This Row],[Project Name]])</f>
        <v>3</v>
      </c>
      <c r="AE1223" s="2">
        <f>IF(Table1[[#This Row],[Year Accepted]]=2022,Table1[[#This Row],[2021 AV (BOR final)]],Table1[[#This Row],[2022 AV (BOR final)]])</f>
        <v>5950</v>
      </c>
      <c r="AF1223" s="2">
        <f>IF(Table1[[#This Row],[Year Accepted]]=2022,Table1[[#This Row],[2022 AV (BOR final)]],Table1[[#This Row],[2023 AV (BOR final)]])</f>
        <v>3867</v>
      </c>
      <c r="AG1223" s="2">
        <f>IF(Table1[[#This Row],[Year Accepted]]=2022,Table1[[#This Row],[2021 Tax Bill]],Table1[[#This Row],[2022 Tax Bill]])</f>
        <v>1223.81</v>
      </c>
      <c r="AH1223" s="2">
        <f>IF(Table1[[#This Row],[Year Accepted]]=2022,Table1[[#This Row],[2022 Tax Bill]],Table1[[#This Row],[2023 Tax Bill]])</f>
        <v>815.9</v>
      </c>
    </row>
    <row r="1224" spans="1:34" x14ac:dyDescent="0.25">
      <c r="A1224" s="3" t="s">
        <v>25</v>
      </c>
      <c r="B1224" s="3" t="s">
        <v>71</v>
      </c>
      <c r="C1224" s="3" t="s">
        <v>228</v>
      </c>
      <c r="D1224" s="3" t="s">
        <v>1212</v>
      </c>
      <c r="E1224" s="3" t="s">
        <v>1213</v>
      </c>
      <c r="F1224" s="3" t="s">
        <v>1214</v>
      </c>
      <c r="G1224" s="3">
        <v>2023</v>
      </c>
      <c r="H1224" s="3">
        <v>2022</v>
      </c>
      <c r="I1224" s="4">
        <v>285385</v>
      </c>
      <c r="J1224" s="3" t="s">
        <v>31</v>
      </c>
      <c r="K1224" s="4">
        <v>57388.33</v>
      </c>
      <c r="L1224" s="4">
        <v>267000</v>
      </c>
      <c r="M1224" s="3" t="s">
        <v>31</v>
      </c>
      <c r="N1224" s="4">
        <v>54917.18</v>
      </c>
      <c r="O1224" s="4">
        <v>200250</v>
      </c>
      <c r="P1224" s="3" t="s">
        <v>31</v>
      </c>
      <c r="Q1224" s="4">
        <v>42250.78</v>
      </c>
      <c r="R1224" s="3">
        <v>-87.765128493794805</v>
      </c>
      <c r="S1224" s="3">
        <v>41.909690716698002</v>
      </c>
      <c r="T1224" s="3" t="s">
        <v>1215</v>
      </c>
      <c r="U1224" s="3" t="s">
        <v>33</v>
      </c>
      <c r="V1224" s="3" t="s">
        <v>670</v>
      </c>
      <c r="W1224" s="3" t="s">
        <v>118</v>
      </c>
      <c r="X1224" s="3" t="s">
        <v>119</v>
      </c>
      <c r="Y1224" s="3" t="s">
        <v>159</v>
      </c>
      <c r="Z1224" s="3" t="s">
        <v>264</v>
      </c>
      <c r="AA1224" s="8">
        <f>Table1[[#This Row],[2022 AV (BOR final)]]-Table1[[#This Row],[2021 AV (BOR final)]]</f>
        <v>-18385</v>
      </c>
      <c r="AB1224" s="8">
        <f>Table1[[#This Row],[2023 AV (BOR final)]]-Table1[[#This Row],[2022 AV (BOR final)]]</f>
        <v>-66750</v>
      </c>
      <c r="AC1224" s="8">
        <f>Table1[[#This Row],[2022 Tax Bill]]-Table1[[#This Row],[2021 Tax Bill]]</f>
        <v>-2471.1500000000015</v>
      </c>
      <c r="AD1224" s="3">
        <f>COUNTIF(D:D,Table1[[#This Row],[Project Name]])</f>
        <v>1</v>
      </c>
      <c r="AE1224" s="2">
        <f>IF(Table1[[#This Row],[Year Accepted]]=2022,Table1[[#This Row],[2021 AV (BOR final)]],Table1[[#This Row],[2022 AV (BOR final)]])</f>
        <v>267000</v>
      </c>
      <c r="AF1224" s="2">
        <f>IF(Table1[[#This Row],[Year Accepted]]=2022,Table1[[#This Row],[2022 AV (BOR final)]],Table1[[#This Row],[2023 AV (BOR final)]])</f>
        <v>200250</v>
      </c>
      <c r="AG1224" s="2">
        <f>IF(Table1[[#This Row],[Year Accepted]]=2022,Table1[[#This Row],[2021 Tax Bill]],Table1[[#This Row],[2022 Tax Bill]])</f>
        <v>54917.18</v>
      </c>
      <c r="AH1224" s="2">
        <f>IF(Table1[[#This Row],[Year Accepted]]=2022,Table1[[#This Row],[2022 Tax Bill]],Table1[[#This Row],[2023 Tax Bill]])</f>
        <v>42250.78</v>
      </c>
    </row>
    <row r="1225" spans="1:34" x14ac:dyDescent="0.25">
      <c r="A1225" s="3" t="s">
        <v>25</v>
      </c>
      <c r="B1225" s="3" t="s">
        <v>26</v>
      </c>
      <c r="C1225" s="3" t="s">
        <v>228</v>
      </c>
      <c r="D1225" s="3" t="s">
        <v>2058</v>
      </c>
      <c r="E1225" s="3" t="s">
        <v>4169</v>
      </c>
      <c r="F1225" s="3" t="s">
        <v>4170</v>
      </c>
      <c r="G1225" s="3">
        <v>2023</v>
      </c>
      <c r="H1225" s="3">
        <v>2022</v>
      </c>
      <c r="I1225" s="4">
        <v>63699</v>
      </c>
      <c r="J1225" s="3" t="s">
        <v>31</v>
      </c>
      <c r="K1225" s="4">
        <v>12809.28</v>
      </c>
      <c r="L1225" s="4">
        <v>70676</v>
      </c>
      <c r="M1225" s="3" t="s">
        <v>31</v>
      </c>
      <c r="N1225" s="4">
        <v>14536.77</v>
      </c>
      <c r="O1225" s="4">
        <v>47939</v>
      </c>
      <c r="P1225" s="3" t="s">
        <v>31</v>
      </c>
      <c r="Q1225" s="4">
        <v>10114.629999999999</v>
      </c>
      <c r="R1225" s="3">
        <v>-87.764516886368298</v>
      </c>
      <c r="S1225" s="3">
        <v>41.909698397383302</v>
      </c>
      <c r="T1225" s="3" t="s">
        <v>4171</v>
      </c>
      <c r="U1225" s="3" t="s">
        <v>33</v>
      </c>
      <c r="V1225" s="3" t="s">
        <v>670</v>
      </c>
      <c r="W1225" s="3" t="s">
        <v>118</v>
      </c>
      <c r="X1225" s="3" t="s">
        <v>119</v>
      </c>
      <c r="Y1225" s="3" t="s">
        <v>159</v>
      </c>
      <c r="Z1225" s="3" t="s">
        <v>264</v>
      </c>
      <c r="AA1225" s="8">
        <f>Table1[[#This Row],[2022 AV (BOR final)]]-Table1[[#This Row],[2021 AV (BOR final)]]</f>
        <v>6977</v>
      </c>
      <c r="AB1225" s="8">
        <f>Table1[[#This Row],[2023 AV (BOR final)]]-Table1[[#This Row],[2022 AV (BOR final)]]</f>
        <v>-22737</v>
      </c>
      <c r="AC1225" s="8">
        <f>Table1[[#This Row],[2022 Tax Bill]]-Table1[[#This Row],[2021 Tax Bill]]</f>
        <v>1727.4899999999998</v>
      </c>
      <c r="AD1225" s="3">
        <f>COUNTIF(D:D,Table1[[#This Row],[Project Name]])</f>
        <v>2</v>
      </c>
      <c r="AE1225" s="2">
        <f>IF(Table1[[#This Row],[Year Accepted]]=2022,Table1[[#This Row],[2021 AV (BOR final)]],Table1[[#This Row],[2022 AV (BOR final)]])</f>
        <v>70676</v>
      </c>
      <c r="AF1225" s="2">
        <f>IF(Table1[[#This Row],[Year Accepted]]=2022,Table1[[#This Row],[2022 AV (BOR final)]],Table1[[#This Row],[2023 AV (BOR final)]])</f>
        <v>47939</v>
      </c>
      <c r="AG1225" s="2">
        <f>IF(Table1[[#This Row],[Year Accepted]]=2022,Table1[[#This Row],[2021 Tax Bill]],Table1[[#This Row],[2022 Tax Bill]])</f>
        <v>14536.77</v>
      </c>
      <c r="AH1225" s="2">
        <f>IF(Table1[[#This Row],[Year Accepted]]=2022,Table1[[#This Row],[2022 Tax Bill]],Table1[[#This Row],[2023 Tax Bill]])</f>
        <v>10114.629999999999</v>
      </c>
    </row>
    <row r="1226" spans="1:34" x14ac:dyDescent="0.25">
      <c r="A1226" s="3" t="s">
        <v>25</v>
      </c>
      <c r="B1226" s="3" t="s">
        <v>26</v>
      </c>
      <c r="C1226" s="3" t="s">
        <v>228</v>
      </c>
      <c r="D1226" s="3" t="s">
        <v>2058</v>
      </c>
      <c r="E1226" s="3" t="s">
        <v>2059</v>
      </c>
      <c r="F1226" s="3" t="s">
        <v>2060</v>
      </c>
      <c r="G1226" s="3">
        <v>2023</v>
      </c>
      <c r="H1226" s="3">
        <v>2022</v>
      </c>
      <c r="I1226" s="4">
        <v>94636</v>
      </c>
      <c r="J1226" s="3" t="s">
        <v>31</v>
      </c>
      <c r="K1226" s="4">
        <v>19030.46</v>
      </c>
      <c r="L1226" s="4">
        <v>105101</v>
      </c>
      <c r="M1226" s="3" t="s">
        <v>31</v>
      </c>
      <c r="N1226" s="4">
        <v>21617.43</v>
      </c>
      <c r="O1226" s="4">
        <v>68315</v>
      </c>
      <c r="P1226" s="3" t="s">
        <v>31</v>
      </c>
      <c r="Q1226" s="4">
        <v>14413.83</v>
      </c>
      <c r="R1226" s="3">
        <v>-87.764409727406402</v>
      </c>
      <c r="S1226" s="3">
        <v>41.909699715768703</v>
      </c>
      <c r="T1226" s="3" t="s">
        <v>2061</v>
      </c>
      <c r="U1226" s="3" t="s">
        <v>33</v>
      </c>
      <c r="V1226" s="3" t="s">
        <v>670</v>
      </c>
      <c r="W1226" s="3" t="s">
        <v>118</v>
      </c>
      <c r="X1226" s="3" t="s">
        <v>119</v>
      </c>
      <c r="Y1226" s="3" t="s">
        <v>159</v>
      </c>
      <c r="Z1226" s="3" t="s">
        <v>264</v>
      </c>
      <c r="AA1226" s="8">
        <f>Table1[[#This Row],[2022 AV (BOR final)]]-Table1[[#This Row],[2021 AV (BOR final)]]</f>
        <v>10465</v>
      </c>
      <c r="AB1226" s="8">
        <f>Table1[[#This Row],[2023 AV (BOR final)]]-Table1[[#This Row],[2022 AV (BOR final)]]</f>
        <v>-36786</v>
      </c>
      <c r="AC1226" s="8">
        <f>Table1[[#This Row],[2022 Tax Bill]]-Table1[[#This Row],[2021 Tax Bill]]</f>
        <v>2586.9700000000012</v>
      </c>
      <c r="AD1226" s="3">
        <f>COUNTIF(D:D,Table1[[#This Row],[Project Name]])</f>
        <v>2</v>
      </c>
      <c r="AE1226" s="2">
        <f>IF(Table1[[#This Row],[Year Accepted]]=2022,Table1[[#This Row],[2021 AV (BOR final)]],Table1[[#This Row],[2022 AV (BOR final)]])</f>
        <v>105101</v>
      </c>
      <c r="AF1226" s="2">
        <f>IF(Table1[[#This Row],[Year Accepted]]=2022,Table1[[#This Row],[2022 AV (BOR final)]],Table1[[#This Row],[2023 AV (BOR final)]])</f>
        <v>68315</v>
      </c>
      <c r="AG1226" s="2">
        <f>IF(Table1[[#This Row],[Year Accepted]]=2022,Table1[[#This Row],[2021 Tax Bill]],Table1[[#This Row],[2022 Tax Bill]])</f>
        <v>21617.43</v>
      </c>
      <c r="AH1226" s="2">
        <f>IF(Table1[[#This Row],[Year Accepted]]=2022,Table1[[#This Row],[2022 Tax Bill]],Table1[[#This Row],[2023 Tax Bill]])</f>
        <v>14413.83</v>
      </c>
    </row>
    <row r="1227" spans="1:34" x14ac:dyDescent="0.25">
      <c r="A1227" s="3" t="s">
        <v>25</v>
      </c>
      <c r="B1227" s="3" t="s">
        <v>26</v>
      </c>
      <c r="C1227" s="3" t="s">
        <v>228</v>
      </c>
      <c r="D1227" s="3" t="s">
        <v>4406</v>
      </c>
      <c r="E1227" s="3" t="s">
        <v>4407</v>
      </c>
      <c r="F1227" s="3" t="s">
        <v>4408</v>
      </c>
      <c r="G1227" s="3">
        <v>2023</v>
      </c>
      <c r="H1227" s="3">
        <v>2022</v>
      </c>
      <c r="I1227" s="4">
        <v>112611</v>
      </c>
      <c r="J1227" s="3" t="s">
        <v>31</v>
      </c>
      <c r="K1227" s="4">
        <v>22645.03</v>
      </c>
      <c r="L1227" s="4">
        <v>112611</v>
      </c>
      <c r="M1227" s="3" t="s">
        <v>31</v>
      </c>
      <c r="N1227" s="4">
        <v>23162.1</v>
      </c>
      <c r="O1227" s="4">
        <v>73196</v>
      </c>
      <c r="P1227" s="3" t="s">
        <v>31</v>
      </c>
      <c r="Q1227" s="4">
        <v>15443.63</v>
      </c>
      <c r="R1227" s="3">
        <v>-87.757887614498202</v>
      </c>
      <c r="S1227" s="3">
        <v>41.909774272224901</v>
      </c>
      <c r="T1227" s="3" t="s">
        <v>4409</v>
      </c>
      <c r="U1227" s="3" t="s">
        <v>33</v>
      </c>
      <c r="V1227" s="3" t="s">
        <v>670</v>
      </c>
      <c r="W1227" s="3" t="s">
        <v>118</v>
      </c>
      <c r="X1227" s="3" t="s">
        <v>119</v>
      </c>
      <c r="Y1227" s="3" t="s">
        <v>159</v>
      </c>
      <c r="Z1227" s="3" t="s">
        <v>264</v>
      </c>
      <c r="AA1227" s="8">
        <f>Table1[[#This Row],[2022 AV (BOR final)]]-Table1[[#This Row],[2021 AV (BOR final)]]</f>
        <v>0</v>
      </c>
      <c r="AB1227" s="8">
        <f>Table1[[#This Row],[2023 AV (BOR final)]]-Table1[[#This Row],[2022 AV (BOR final)]]</f>
        <v>-39415</v>
      </c>
      <c r="AC1227" s="8">
        <f>Table1[[#This Row],[2022 Tax Bill]]-Table1[[#This Row],[2021 Tax Bill]]</f>
        <v>517.06999999999971</v>
      </c>
      <c r="AD1227" s="3">
        <f>COUNTIF(D:D,Table1[[#This Row],[Project Name]])</f>
        <v>1</v>
      </c>
      <c r="AE1227" s="2">
        <f>IF(Table1[[#This Row],[Year Accepted]]=2022,Table1[[#This Row],[2021 AV (BOR final)]],Table1[[#This Row],[2022 AV (BOR final)]])</f>
        <v>112611</v>
      </c>
      <c r="AF1227" s="2">
        <f>IF(Table1[[#This Row],[Year Accepted]]=2022,Table1[[#This Row],[2022 AV (BOR final)]],Table1[[#This Row],[2023 AV (BOR final)]])</f>
        <v>73196</v>
      </c>
      <c r="AG1227" s="2">
        <f>IF(Table1[[#This Row],[Year Accepted]]=2022,Table1[[#This Row],[2021 Tax Bill]],Table1[[#This Row],[2022 Tax Bill]])</f>
        <v>23162.1</v>
      </c>
      <c r="AH1227" s="2">
        <f>IF(Table1[[#This Row],[Year Accepted]]=2022,Table1[[#This Row],[2022 Tax Bill]],Table1[[#This Row],[2023 Tax Bill]])</f>
        <v>15443.63</v>
      </c>
    </row>
    <row r="1228" spans="1:34" x14ac:dyDescent="0.25">
      <c r="A1228" s="3" t="s">
        <v>25</v>
      </c>
      <c r="B1228" s="3" t="s">
        <v>26</v>
      </c>
      <c r="C1228" s="3" t="s">
        <v>228</v>
      </c>
      <c r="D1228" s="3" t="s">
        <v>4490</v>
      </c>
      <c r="E1228" s="3" t="s">
        <v>4491</v>
      </c>
      <c r="F1228" s="3" t="s">
        <v>4492</v>
      </c>
      <c r="G1228" s="3">
        <v>2023</v>
      </c>
      <c r="H1228" s="3">
        <v>2022</v>
      </c>
      <c r="I1228" s="4">
        <v>104310</v>
      </c>
      <c r="J1228" s="3" t="s">
        <v>135</v>
      </c>
      <c r="K1228" s="4">
        <v>20975.81</v>
      </c>
      <c r="L1228" s="4">
        <v>104310</v>
      </c>
      <c r="M1228" s="3" t="s">
        <v>135</v>
      </c>
      <c r="N1228" s="4">
        <v>21454.71</v>
      </c>
      <c r="O1228" s="4">
        <v>67801</v>
      </c>
      <c r="P1228" s="3" t="s">
        <v>135</v>
      </c>
      <c r="Q1228" s="4">
        <v>14348.28</v>
      </c>
      <c r="R1228" s="3">
        <v>-87.733238446008002</v>
      </c>
      <c r="S1228" s="3">
        <v>41.910105153462098</v>
      </c>
      <c r="T1228" s="3" t="s">
        <v>4493</v>
      </c>
      <c r="U1228" s="3" t="s">
        <v>33</v>
      </c>
      <c r="V1228" s="3" t="s">
        <v>332</v>
      </c>
      <c r="W1228" s="3" t="s">
        <v>333</v>
      </c>
      <c r="X1228" s="3" t="s">
        <v>235</v>
      </c>
      <c r="Y1228" s="3" t="s">
        <v>264</v>
      </c>
      <c r="Z1228" s="3" t="s">
        <v>334</v>
      </c>
      <c r="AA1228" s="8">
        <f>Table1[[#This Row],[2022 AV (BOR final)]]-Table1[[#This Row],[2021 AV (BOR final)]]</f>
        <v>0</v>
      </c>
      <c r="AB1228" s="8">
        <f>Table1[[#This Row],[2023 AV (BOR final)]]-Table1[[#This Row],[2022 AV (BOR final)]]</f>
        <v>-36509</v>
      </c>
      <c r="AC1228" s="8">
        <f>Table1[[#This Row],[2022 Tax Bill]]-Table1[[#This Row],[2021 Tax Bill]]</f>
        <v>478.89999999999782</v>
      </c>
      <c r="AD1228" s="3">
        <f>COUNTIF(D:D,Table1[[#This Row],[Project Name]])</f>
        <v>1</v>
      </c>
      <c r="AE1228" s="2">
        <f>IF(Table1[[#This Row],[Year Accepted]]=2022,Table1[[#This Row],[2021 AV (BOR final)]],Table1[[#This Row],[2022 AV (BOR final)]])</f>
        <v>104310</v>
      </c>
      <c r="AF1228" s="2">
        <f>IF(Table1[[#This Row],[Year Accepted]]=2022,Table1[[#This Row],[2022 AV (BOR final)]],Table1[[#This Row],[2023 AV (BOR final)]])</f>
        <v>67801</v>
      </c>
      <c r="AG1228" s="2">
        <f>IF(Table1[[#This Row],[Year Accepted]]=2022,Table1[[#This Row],[2021 Tax Bill]],Table1[[#This Row],[2022 Tax Bill]])</f>
        <v>21454.71</v>
      </c>
      <c r="AH1228" s="2">
        <f>IF(Table1[[#This Row],[Year Accepted]]=2022,Table1[[#This Row],[2022 Tax Bill]],Table1[[#This Row],[2023 Tax Bill]])</f>
        <v>14348.28</v>
      </c>
    </row>
    <row r="1229" spans="1:34" x14ac:dyDescent="0.25">
      <c r="A1229" s="3" t="s">
        <v>25</v>
      </c>
      <c r="B1229" s="3" t="s">
        <v>26</v>
      </c>
      <c r="C1229" s="3" t="s">
        <v>228</v>
      </c>
      <c r="D1229" s="3" t="s">
        <v>4822</v>
      </c>
      <c r="E1229" s="3" t="s">
        <v>4823</v>
      </c>
      <c r="F1229" s="3" t="s">
        <v>4824</v>
      </c>
      <c r="G1229" s="3">
        <v>2023</v>
      </c>
      <c r="H1229" s="3">
        <v>2022</v>
      </c>
      <c r="I1229" s="4">
        <v>146806</v>
      </c>
      <c r="J1229" s="3" t="s">
        <v>52</v>
      </c>
      <c r="K1229" s="4">
        <v>29618.29</v>
      </c>
      <c r="L1229" s="4">
        <v>146806</v>
      </c>
      <c r="M1229" s="3" t="s">
        <v>52</v>
      </c>
      <c r="N1229" s="4">
        <v>30298.43</v>
      </c>
      <c r="O1229" s="4">
        <v>95423</v>
      </c>
      <c r="P1229" s="3" t="s">
        <v>52</v>
      </c>
      <c r="Q1229" s="4">
        <v>20205.240000000002</v>
      </c>
      <c r="R1229" s="3">
        <v>-87.710651858118297</v>
      </c>
      <c r="S1229" s="3">
        <v>41.920676596619103</v>
      </c>
      <c r="T1229" s="3" t="s">
        <v>4825</v>
      </c>
      <c r="U1229" s="3" t="s">
        <v>33</v>
      </c>
      <c r="V1229" s="3" t="s">
        <v>233</v>
      </c>
      <c r="W1229" s="3" t="s">
        <v>618</v>
      </c>
      <c r="X1229" s="3" t="s">
        <v>235</v>
      </c>
      <c r="Y1229" s="3" t="s">
        <v>121</v>
      </c>
      <c r="Z1229" s="3" t="s">
        <v>236</v>
      </c>
      <c r="AA1229" s="8">
        <f>Table1[[#This Row],[2022 AV (BOR final)]]-Table1[[#This Row],[2021 AV (BOR final)]]</f>
        <v>0</v>
      </c>
      <c r="AB1229" s="8">
        <f>Table1[[#This Row],[2023 AV (BOR final)]]-Table1[[#This Row],[2022 AV (BOR final)]]</f>
        <v>-51383</v>
      </c>
      <c r="AC1229" s="8">
        <f>Table1[[#This Row],[2022 Tax Bill]]-Table1[[#This Row],[2021 Tax Bill]]</f>
        <v>680.13999999999942</v>
      </c>
      <c r="AD1229" s="3">
        <f>COUNTIF(D:D,Table1[[#This Row],[Project Name]])</f>
        <v>1</v>
      </c>
      <c r="AE1229" s="2">
        <f>IF(Table1[[#This Row],[Year Accepted]]=2022,Table1[[#This Row],[2021 AV (BOR final)]],Table1[[#This Row],[2022 AV (BOR final)]])</f>
        <v>146806</v>
      </c>
      <c r="AF1229" s="2">
        <f>IF(Table1[[#This Row],[Year Accepted]]=2022,Table1[[#This Row],[2022 AV (BOR final)]],Table1[[#This Row],[2023 AV (BOR final)]])</f>
        <v>95423</v>
      </c>
      <c r="AG1229" s="2">
        <f>IF(Table1[[#This Row],[Year Accepted]]=2022,Table1[[#This Row],[2021 Tax Bill]],Table1[[#This Row],[2022 Tax Bill]])</f>
        <v>30298.43</v>
      </c>
      <c r="AH1229" s="2">
        <f>IF(Table1[[#This Row],[Year Accepted]]=2022,Table1[[#This Row],[2022 Tax Bill]],Table1[[#This Row],[2023 Tax Bill]])</f>
        <v>20205.240000000002</v>
      </c>
    </row>
    <row r="1230" spans="1:34" x14ac:dyDescent="0.25">
      <c r="A1230" s="3" t="s">
        <v>25</v>
      </c>
      <c r="B1230" s="3" t="s">
        <v>26</v>
      </c>
      <c r="C1230" s="3" t="s">
        <v>228</v>
      </c>
      <c r="D1230" s="3" t="s">
        <v>4355</v>
      </c>
      <c r="E1230" s="3" t="s">
        <v>4356</v>
      </c>
      <c r="F1230" s="3" t="s">
        <v>4357</v>
      </c>
      <c r="G1230" s="3">
        <v>2023</v>
      </c>
      <c r="H1230" s="3">
        <v>2022</v>
      </c>
      <c r="I1230" s="4">
        <v>980748</v>
      </c>
      <c r="J1230" s="3" t="s">
        <v>126</v>
      </c>
      <c r="K1230" s="4">
        <v>197867.29</v>
      </c>
      <c r="L1230" s="4">
        <v>980748</v>
      </c>
      <c r="M1230" s="3" t="s">
        <v>126</v>
      </c>
      <c r="N1230" s="4">
        <v>202410.68</v>
      </c>
      <c r="O1230" s="4">
        <v>637487</v>
      </c>
      <c r="P1230" s="3" t="s">
        <v>126</v>
      </c>
      <c r="Q1230" s="4">
        <v>134984.21</v>
      </c>
      <c r="R1230" s="3">
        <v>-87.707686032608507</v>
      </c>
      <c r="S1230" s="3">
        <v>41.919952666257402</v>
      </c>
      <c r="T1230" s="3" t="s">
        <v>4358</v>
      </c>
      <c r="U1230" s="3" t="s">
        <v>33</v>
      </c>
      <c r="V1230" s="3" t="s">
        <v>233</v>
      </c>
      <c r="W1230" s="3" t="s">
        <v>618</v>
      </c>
      <c r="X1230" s="3" t="s">
        <v>235</v>
      </c>
      <c r="Y1230" s="3" t="s">
        <v>121</v>
      </c>
      <c r="Z1230" s="3" t="s">
        <v>236</v>
      </c>
      <c r="AA1230" s="8">
        <f>Table1[[#This Row],[2022 AV (BOR final)]]-Table1[[#This Row],[2021 AV (BOR final)]]</f>
        <v>0</v>
      </c>
      <c r="AB1230" s="8">
        <f>Table1[[#This Row],[2023 AV (BOR final)]]-Table1[[#This Row],[2022 AV (BOR final)]]</f>
        <v>-343261</v>
      </c>
      <c r="AC1230" s="8">
        <f>Table1[[#This Row],[2022 Tax Bill]]-Table1[[#This Row],[2021 Tax Bill]]</f>
        <v>4543.3899999999849</v>
      </c>
      <c r="AD1230" s="3">
        <f>COUNTIF(D:D,Table1[[#This Row],[Project Name]])</f>
        <v>1</v>
      </c>
      <c r="AE1230" s="2">
        <f>IF(Table1[[#This Row],[Year Accepted]]=2022,Table1[[#This Row],[2021 AV (BOR final)]],Table1[[#This Row],[2022 AV (BOR final)]])</f>
        <v>980748</v>
      </c>
      <c r="AF1230" s="2">
        <f>IF(Table1[[#This Row],[Year Accepted]]=2022,Table1[[#This Row],[2022 AV (BOR final)]],Table1[[#This Row],[2023 AV (BOR final)]])</f>
        <v>637487</v>
      </c>
      <c r="AG1230" s="2">
        <f>IF(Table1[[#This Row],[Year Accepted]]=2022,Table1[[#This Row],[2021 Tax Bill]],Table1[[#This Row],[2022 Tax Bill]])</f>
        <v>202410.68</v>
      </c>
      <c r="AH1230" s="2">
        <f>IF(Table1[[#This Row],[Year Accepted]]=2022,Table1[[#This Row],[2022 Tax Bill]],Table1[[#This Row],[2023 Tax Bill]])</f>
        <v>134984.21</v>
      </c>
    </row>
    <row r="1231" spans="1:34" x14ac:dyDescent="0.25">
      <c r="A1231" s="3" t="s">
        <v>25</v>
      </c>
      <c r="B1231" s="3" t="s">
        <v>26</v>
      </c>
      <c r="C1231" s="3" t="s">
        <v>81</v>
      </c>
      <c r="D1231" s="3" t="s">
        <v>417</v>
      </c>
      <c r="E1231" s="3" t="s">
        <v>4309</v>
      </c>
      <c r="F1231" s="3" t="s">
        <v>4310</v>
      </c>
      <c r="G1231" s="3">
        <v>2023</v>
      </c>
      <c r="H1231" s="3">
        <v>2022</v>
      </c>
      <c r="I1231" s="4">
        <v>7956</v>
      </c>
      <c r="J1231" s="3" t="s">
        <v>269</v>
      </c>
      <c r="K1231" s="4">
        <v>1599.85</v>
      </c>
      <c r="L1231" s="4">
        <v>7956</v>
      </c>
      <c r="M1231" s="3" t="s">
        <v>269</v>
      </c>
      <c r="N1231" s="4">
        <v>1636.41</v>
      </c>
      <c r="O1231" s="4">
        <v>5172</v>
      </c>
      <c r="P1231" s="3" t="s">
        <v>269</v>
      </c>
      <c r="Q1231" s="4">
        <v>1091.22</v>
      </c>
      <c r="R1231" s="3">
        <v>-87.742720085817993</v>
      </c>
      <c r="S1231" s="3">
        <v>41.805649700559798</v>
      </c>
      <c r="T1231" s="3" t="s">
        <v>4311</v>
      </c>
      <c r="U1231" s="3" t="s">
        <v>33</v>
      </c>
      <c r="V1231" s="3" t="s">
        <v>421</v>
      </c>
      <c r="W1231" s="3" t="s">
        <v>422</v>
      </c>
      <c r="X1231" s="3" t="s">
        <v>88</v>
      </c>
      <c r="Y1231" s="3" t="s">
        <v>89</v>
      </c>
      <c r="Z1231" s="3" t="s">
        <v>89</v>
      </c>
      <c r="AA1231" s="8">
        <f>Table1[[#This Row],[2022 AV (BOR final)]]-Table1[[#This Row],[2021 AV (BOR final)]]</f>
        <v>0</v>
      </c>
      <c r="AB1231" s="8">
        <f>Table1[[#This Row],[2023 AV (BOR final)]]-Table1[[#This Row],[2022 AV (BOR final)]]</f>
        <v>-2784</v>
      </c>
      <c r="AC1231" s="8">
        <f>Table1[[#This Row],[2022 Tax Bill]]-Table1[[#This Row],[2021 Tax Bill]]</f>
        <v>36.560000000000173</v>
      </c>
      <c r="AD1231" s="3">
        <f>COUNTIF(D:D,Table1[[#This Row],[Project Name]])</f>
        <v>22</v>
      </c>
      <c r="AE1231" s="2">
        <f>IF(Table1[[#This Row],[Year Accepted]]=2022,Table1[[#This Row],[2021 AV (BOR final)]],Table1[[#This Row],[2022 AV (BOR final)]])</f>
        <v>7956</v>
      </c>
      <c r="AF1231" s="2">
        <f>IF(Table1[[#This Row],[Year Accepted]]=2022,Table1[[#This Row],[2022 AV (BOR final)]],Table1[[#This Row],[2023 AV (BOR final)]])</f>
        <v>5172</v>
      </c>
      <c r="AG1231" s="2">
        <f>IF(Table1[[#This Row],[Year Accepted]]=2022,Table1[[#This Row],[2021 Tax Bill]],Table1[[#This Row],[2022 Tax Bill]])</f>
        <v>1636.41</v>
      </c>
      <c r="AH1231" s="2">
        <f>IF(Table1[[#This Row],[Year Accepted]]=2022,Table1[[#This Row],[2022 Tax Bill]],Table1[[#This Row],[2023 Tax Bill]])</f>
        <v>1091.22</v>
      </c>
    </row>
    <row r="1232" spans="1:34" x14ac:dyDescent="0.25">
      <c r="A1232" s="3" t="s">
        <v>25</v>
      </c>
      <c r="B1232" s="3" t="s">
        <v>26</v>
      </c>
      <c r="C1232" s="3" t="s">
        <v>81</v>
      </c>
      <c r="D1232" s="3" t="s">
        <v>417</v>
      </c>
      <c r="E1232" s="3" t="s">
        <v>2105</v>
      </c>
      <c r="F1232" s="3" t="s">
        <v>2106</v>
      </c>
      <c r="G1232" s="3">
        <v>2023</v>
      </c>
      <c r="H1232" s="3">
        <v>2022</v>
      </c>
      <c r="I1232" s="4">
        <v>4079</v>
      </c>
      <c r="J1232" s="3" t="s">
        <v>269</v>
      </c>
      <c r="K1232" s="4">
        <v>820.25</v>
      </c>
      <c r="L1232" s="4">
        <v>4079</v>
      </c>
      <c r="M1232" s="3" t="s">
        <v>269</v>
      </c>
      <c r="N1232" s="4">
        <v>838.99</v>
      </c>
      <c r="O1232" s="4">
        <v>2651</v>
      </c>
      <c r="P1232" s="3" t="s">
        <v>269</v>
      </c>
      <c r="Q1232" s="4">
        <v>559.32000000000005</v>
      </c>
      <c r="R1232" s="3">
        <v>-87.742717312504396</v>
      </c>
      <c r="S1232" s="3">
        <v>41.805550714118802</v>
      </c>
      <c r="T1232" s="3" t="s">
        <v>2107</v>
      </c>
      <c r="U1232" s="3" t="s">
        <v>33</v>
      </c>
      <c r="V1232" s="3" t="s">
        <v>421</v>
      </c>
      <c r="W1232" s="3" t="s">
        <v>422</v>
      </c>
      <c r="X1232" s="3" t="s">
        <v>88</v>
      </c>
      <c r="Y1232" s="3" t="s">
        <v>89</v>
      </c>
      <c r="Z1232" s="3" t="s">
        <v>89</v>
      </c>
      <c r="AA1232" s="8">
        <f>Table1[[#This Row],[2022 AV (BOR final)]]-Table1[[#This Row],[2021 AV (BOR final)]]</f>
        <v>0</v>
      </c>
      <c r="AB1232" s="8">
        <f>Table1[[#This Row],[2023 AV (BOR final)]]-Table1[[#This Row],[2022 AV (BOR final)]]</f>
        <v>-1428</v>
      </c>
      <c r="AC1232" s="8">
        <f>Table1[[#This Row],[2022 Tax Bill]]-Table1[[#This Row],[2021 Tax Bill]]</f>
        <v>18.740000000000009</v>
      </c>
      <c r="AD1232" s="3">
        <f>COUNTIF(D:D,Table1[[#This Row],[Project Name]])</f>
        <v>22</v>
      </c>
      <c r="AE1232" s="2">
        <f>IF(Table1[[#This Row],[Year Accepted]]=2022,Table1[[#This Row],[2021 AV (BOR final)]],Table1[[#This Row],[2022 AV (BOR final)]])</f>
        <v>4079</v>
      </c>
      <c r="AF1232" s="2">
        <f>IF(Table1[[#This Row],[Year Accepted]]=2022,Table1[[#This Row],[2022 AV (BOR final)]],Table1[[#This Row],[2023 AV (BOR final)]])</f>
        <v>2651</v>
      </c>
      <c r="AG1232" s="2">
        <f>IF(Table1[[#This Row],[Year Accepted]]=2022,Table1[[#This Row],[2021 Tax Bill]],Table1[[#This Row],[2022 Tax Bill]])</f>
        <v>838.99</v>
      </c>
      <c r="AH1232" s="2">
        <f>IF(Table1[[#This Row],[Year Accepted]]=2022,Table1[[#This Row],[2022 Tax Bill]],Table1[[#This Row],[2023 Tax Bill]])</f>
        <v>559.32000000000005</v>
      </c>
    </row>
    <row r="1233" spans="1:34" x14ac:dyDescent="0.25">
      <c r="A1233" s="3" t="s">
        <v>25</v>
      </c>
      <c r="B1233" s="3" t="s">
        <v>26</v>
      </c>
      <c r="C1233" s="3" t="s">
        <v>81</v>
      </c>
      <c r="D1233" s="3" t="s">
        <v>417</v>
      </c>
      <c r="E1233" s="3" t="s">
        <v>644</v>
      </c>
      <c r="F1233" s="3" t="s">
        <v>645</v>
      </c>
      <c r="G1233" s="3">
        <v>2023</v>
      </c>
      <c r="H1233" s="3">
        <v>2022</v>
      </c>
      <c r="I1233" s="4">
        <v>4160</v>
      </c>
      <c r="J1233" s="3" t="s">
        <v>269</v>
      </c>
      <c r="K1233" s="4">
        <v>836.52</v>
      </c>
      <c r="L1233" s="4">
        <v>4160</v>
      </c>
      <c r="M1233" s="3" t="s">
        <v>269</v>
      </c>
      <c r="N1233" s="4">
        <v>855.67</v>
      </c>
      <c r="O1233" s="4">
        <v>2702</v>
      </c>
      <c r="P1233" s="3" t="s">
        <v>269</v>
      </c>
      <c r="Q1233" s="4">
        <v>570.09</v>
      </c>
      <c r="R1233" s="3">
        <v>-87.742715375542801</v>
      </c>
      <c r="S1233" s="3">
        <v>41.8054821246538</v>
      </c>
      <c r="T1233" s="3" t="s">
        <v>646</v>
      </c>
      <c r="U1233" s="3" t="s">
        <v>33</v>
      </c>
      <c r="V1233" s="3" t="s">
        <v>421</v>
      </c>
      <c r="W1233" s="3" t="s">
        <v>422</v>
      </c>
      <c r="X1233" s="3" t="s">
        <v>88</v>
      </c>
      <c r="Y1233" s="3" t="s">
        <v>89</v>
      </c>
      <c r="Z1233" s="3" t="s">
        <v>89</v>
      </c>
      <c r="AA1233" s="8">
        <f>Table1[[#This Row],[2022 AV (BOR final)]]-Table1[[#This Row],[2021 AV (BOR final)]]</f>
        <v>0</v>
      </c>
      <c r="AB1233" s="8">
        <f>Table1[[#This Row],[2023 AV (BOR final)]]-Table1[[#This Row],[2022 AV (BOR final)]]</f>
        <v>-1458</v>
      </c>
      <c r="AC1233" s="8">
        <f>Table1[[#This Row],[2022 Tax Bill]]-Table1[[#This Row],[2021 Tax Bill]]</f>
        <v>19.149999999999977</v>
      </c>
      <c r="AD1233" s="3">
        <f>COUNTIF(D:D,Table1[[#This Row],[Project Name]])</f>
        <v>22</v>
      </c>
      <c r="AE1233" s="2">
        <f>IF(Table1[[#This Row],[Year Accepted]]=2022,Table1[[#This Row],[2021 AV (BOR final)]],Table1[[#This Row],[2022 AV (BOR final)]])</f>
        <v>4160</v>
      </c>
      <c r="AF1233" s="2">
        <f>IF(Table1[[#This Row],[Year Accepted]]=2022,Table1[[#This Row],[2022 AV (BOR final)]],Table1[[#This Row],[2023 AV (BOR final)]])</f>
        <v>2702</v>
      </c>
      <c r="AG1233" s="2">
        <f>IF(Table1[[#This Row],[Year Accepted]]=2022,Table1[[#This Row],[2021 Tax Bill]],Table1[[#This Row],[2022 Tax Bill]])</f>
        <v>855.67</v>
      </c>
      <c r="AH1233" s="2">
        <f>IF(Table1[[#This Row],[Year Accepted]]=2022,Table1[[#This Row],[2022 Tax Bill]],Table1[[#This Row],[2023 Tax Bill]])</f>
        <v>570.09</v>
      </c>
    </row>
    <row r="1234" spans="1:34" x14ac:dyDescent="0.25">
      <c r="A1234" s="3" t="s">
        <v>25</v>
      </c>
      <c r="B1234" s="3" t="s">
        <v>26</v>
      </c>
      <c r="C1234" s="3" t="s">
        <v>81</v>
      </c>
      <c r="D1234" s="3" t="s">
        <v>417</v>
      </c>
      <c r="E1234" s="3" t="s">
        <v>1305</v>
      </c>
      <c r="F1234" s="3" t="s">
        <v>1306</v>
      </c>
      <c r="G1234" s="3">
        <v>2023</v>
      </c>
      <c r="H1234" s="3">
        <v>2022</v>
      </c>
      <c r="I1234" s="4">
        <v>4160</v>
      </c>
      <c r="J1234" s="3" t="s">
        <v>269</v>
      </c>
      <c r="K1234" s="4">
        <v>836.52</v>
      </c>
      <c r="L1234" s="4">
        <v>4160</v>
      </c>
      <c r="M1234" s="3" t="s">
        <v>269</v>
      </c>
      <c r="N1234" s="4">
        <v>855.67</v>
      </c>
      <c r="O1234" s="4">
        <v>2702</v>
      </c>
      <c r="P1234" s="3" t="s">
        <v>269</v>
      </c>
      <c r="Q1234" s="4">
        <v>570.09</v>
      </c>
      <c r="R1234" s="3">
        <v>-87.742713474591795</v>
      </c>
      <c r="S1234" s="3">
        <v>41.805413535043201</v>
      </c>
      <c r="T1234" s="3" t="s">
        <v>1307</v>
      </c>
      <c r="U1234" s="3" t="s">
        <v>33</v>
      </c>
      <c r="V1234" s="3" t="s">
        <v>421</v>
      </c>
      <c r="W1234" s="3" t="s">
        <v>422</v>
      </c>
      <c r="X1234" s="3" t="s">
        <v>88</v>
      </c>
      <c r="Y1234" s="3" t="s">
        <v>89</v>
      </c>
      <c r="Z1234" s="3" t="s">
        <v>89</v>
      </c>
      <c r="AA1234" s="8">
        <f>Table1[[#This Row],[2022 AV (BOR final)]]-Table1[[#This Row],[2021 AV (BOR final)]]</f>
        <v>0</v>
      </c>
      <c r="AB1234" s="8">
        <f>Table1[[#This Row],[2023 AV (BOR final)]]-Table1[[#This Row],[2022 AV (BOR final)]]</f>
        <v>-1458</v>
      </c>
      <c r="AC1234" s="8">
        <f>Table1[[#This Row],[2022 Tax Bill]]-Table1[[#This Row],[2021 Tax Bill]]</f>
        <v>19.149999999999977</v>
      </c>
      <c r="AD1234" s="3">
        <f>COUNTIF(D:D,Table1[[#This Row],[Project Name]])</f>
        <v>22</v>
      </c>
      <c r="AE1234" s="2">
        <f>IF(Table1[[#This Row],[Year Accepted]]=2022,Table1[[#This Row],[2021 AV (BOR final)]],Table1[[#This Row],[2022 AV (BOR final)]])</f>
        <v>4160</v>
      </c>
      <c r="AF1234" s="2">
        <f>IF(Table1[[#This Row],[Year Accepted]]=2022,Table1[[#This Row],[2022 AV (BOR final)]],Table1[[#This Row],[2023 AV (BOR final)]])</f>
        <v>2702</v>
      </c>
      <c r="AG1234" s="2">
        <f>IF(Table1[[#This Row],[Year Accepted]]=2022,Table1[[#This Row],[2021 Tax Bill]],Table1[[#This Row],[2022 Tax Bill]])</f>
        <v>855.67</v>
      </c>
      <c r="AH1234" s="2">
        <f>IF(Table1[[#This Row],[Year Accepted]]=2022,Table1[[#This Row],[2022 Tax Bill]],Table1[[#This Row],[2023 Tax Bill]])</f>
        <v>570.09</v>
      </c>
    </row>
    <row r="1235" spans="1:34" x14ac:dyDescent="0.25">
      <c r="A1235" s="3" t="s">
        <v>25</v>
      </c>
      <c r="B1235" s="3" t="s">
        <v>26</v>
      </c>
      <c r="C1235" s="3" t="s">
        <v>81</v>
      </c>
      <c r="D1235" s="3" t="s">
        <v>417</v>
      </c>
      <c r="E1235" s="3" t="s">
        <v>418</v>
      </c>
      <c r="F1235" s="3" t="s">
        <v>419</v>
      </c>
      <c r="G1235" s="3">
        <v>2023</v>
      </c>
      <c r="H1235" s="3">
        <v>2022</v>
      </c>
      <c r="I1235" s="4">
        <v>4160</v>
      </c>
      <c r="J1235" s="3" t="s">
        <v>269</v>
      </c>
      <c r="K1235" s="4">
        <v>836.52</v>
      </c>
      <c r="L1235" s="4">
        <v>4160</v>
      </c>
      <c r="M1235" s="3" t="s">
        <v>269</v>
      </c>
      <c r="N1235" s="4">
        <v>855.67</v>
      </c>
      <c r="O1235" s="4">
        <v>2702</v>
      </c>
      <c r="P1235" s="3" t="s">
        <v>269</v>
      </c>
      <c r="Q1235" s="4">
        <v>570.09</v>
      </c>
      <c r="R1235" s="3">
        <v>-87.742711574412894</v>
      </c>
      <c r="S1235" s="3">
        <v>41.805344945574703</v>
      </c>
      <c r="T1235" s="3" t="s">
        <v>420</v>
      </c>
      <c r="U1235" s="3" t="s">
        <v>33</v>
      </c>
      <c r="V1235" s="3" t="s">
        <v>421</v>
      </c>
      <c r="W1235" s="3" t="s">
        <v>422</v>
      </c>
      <c r="X1235" s="3" t="s">
        <v>88</v>
      </c>
      <c r="Y1235" s="3" t="s">
        <v>89</v>
      </c>
      <c r="Z1235" s="3" t="s">
        <v>89</v>
      </c>
      <c r="AA1235" s="8">
        <f>Table1[[#This Row],[2022 AV (BOR final)]]-Table1[[#This Row],[2021 AV (BOR final)]]</f>
        <v>0</v>
      </c>
      <c r="AB1235" s="8">
        <f>Table1[[#This Row],[2023 AV (BOR final)]]-Table1[[#This Row],[2022 AV (BOR final)]]</f>
        <v>-1458</v>
      </c>
      <c r="AC1235" s="8">
        <f>Table1[[#This Row],[2022 Tax Bill]]-Table1[[#This Row],[2021 Tax Bill]]</f>
        <v>19.149999999999977</v>
      </c>
      <c r="AD1235" s="3">
        <f>COUNTIF(D:D,Table1[[#This Row],[Project Name]])</f>
        <v>22</v>
      </c>
      <c r="AE1235" s="2">
        <f>IF(Table1[[#This Row],[Year Accepted]]=2022,Table1[[#This Row],[2021 AV (BOR final)]],Table1[[#This Row],[2022 AV (BOR final)]])</f>
        <v>4160</v>
      </c>
      <c r="AF1235" s="2">
        <f>IF(Table1[[#This Row],[Year Accepted]]=2022,Table1[[#This Row],[2022 AV (BOR final)]],Table1[[#This Row],[2023 AV (BOR final)]])</f>
        <v>2702</v>
      </c>
      <c r="AG1235" s="2">
        <f>IF(Table1[[#This Row],[Year Accepted]]=2022,Table1[[#This Row],[2021 Tax Bill]],Table1[[#This Row],[2022 Tax Bill]])</f>
        <v>855.67</v>
      </c>
      <c r="AH1235" s="2">
        <f>IF(Table1[[#This Row],[Year Accepted]]=2022,Table1[[#This Row],[2022 Tax Bill]],Table1[[#This Row],[2023 Tax Bill]])</f>
        <v>570.09</v>
      </c>
    </row>
    <row r="1236" spans="1:34" x14ac:dyDescent="0.25">
      <c r="A1236" s="3" t="s">
        <v>25</v>
      </c>
      <c r="B1236" s="3" t="s">
        <v>26</v>
      </c>
      <c r="C1236" s="3" t="s">
        <v>81</v>
      </c>
      <c r="D1236" s="3" t="s">
        <v>417</v>
      </c>
      <c r="E1236" s="3" t="s">
        <v>2946</v>
      </c>
      <c r="F1236" s="3" t="s">
        <v>2947</v>
      </c>
      <c r="G1236" s="3">
        <v>2023</v>
      </c>
      <c r="H1236" s="3">
        <v>2022</v>
      </c>
      <c r="I1236" s="4">
        <v>4154</v>
      </c>
      <c r="J1236" s="3" t="s">
        <v>269</v>
      </c>
      <c r="K1236" s="4">
        <v>835.32</v>
      </c>
      <c r="L1236" s="4">
        <v>4154</v>
      </c>
      <c r="M1236" s="3" t="s">
        <v>269</v>
      </c>
      <c r="N1236" s="4">
        <v>854.4</v>
      </c>
      <c r="O1236" s="4">
        <v>2698</v>
      </c>
      <c r="P1236" s="3" t="s">
        <v>269</v>
      </c>
      <c r="Q1236" s="4">
        <v>569.25</v>
      </c>
      <c r="R1236" s="3">
        <v>-87.742709609434897</v>
      </c>
      <c r="S1236" s="3">
        <v>41.8052763429192</v>
      </c>
      <c r="T1236" s="3" t="s">
        <v>2948</v>
      </c>
      <c r="U1236" s="3" t="s">
        <v>33</v>
      </c>
      <c r="V1236" s="3" t="s">
        <v>421</v>
      </c>
      <c r="W1236" s="3" t="s">
        <v>422</v>
      </c>
      <c r="X1236" s="3" t="s">
        <v>88</v>
      </c>
      <c r="Y1236" s="3" t="s">
        <v>89</v>
      </c>
      <c r="Z1236" s="3" t="s">
        <v>89</v>
      </c>
      <c r="AA1236" s="8">
        <f>Table1[[#This Row],[2022 AV (BOR final)]]-Table1[[#This Row],[2021 AV (BOR final)]]</f>
        <v>0</v>
      </c>
      <c r="AB1236" s="8">
        <f>Table1[[#This Row],[2023 AV (BOR final)]]-Table1[[#This Row],[2022 AV (BOR final)]]</f>
        <v>-1456</v>
      </c>
      <c r="AC1236" s="8">
        <f>Table1[[#This Row],[2022 Tax Bill]]-Table1[[#This Row],[2021 Tax Bill]]</f>
        <v>19.079999999999927</v>
      </c>
      <c r="AD1236" s="3">
        <f>COUNTIF(D:D,Table1[[#This Row],[Project Name]])</f>
        <v>22</v>
      </c>
      <c r="AE1236" s="2">
        <f>IF(Table1[[#This Row],[Year Accepted]]=2022,Table1[[#This Row],[2021 AV (BOR final)]],Table1[[#This Row],[2022 AV (BOR final)]])</f>
        <v>4154</v>
      </c>
      <c r="AF1236" s="2">
        <f>IF(Table1[[#This Row],[Year Accepted]]=2022,Table1[[#This Row],[2022 AV (BOR final)]],Table1[[#This Row],[2023 AV (BOR final)]])</f>
        <v>2698</v>
      </c>
      <c r="AG1236" s="2">
        <f>IF(Table1[[#This Row],[Year Accepted]]=2022,Table1[[#This Row],[2021 Tax Bill]],Table1[[#This Row],[2022 Tax Bill]])</f>
        <v>854.4</v>
      </c>
      <c r="AH1236" s="2">
        <f>IF(Table1[[#This Row],[Year Accepted]]=2022,Table1[[#This Row],[2022 Tax Bill]],Table1[[#This Row],[2023 Tax Bill]])</f>
        <v>569.25</v>
      </c>
    </row>
    <row r="1237" spans="1:34" x14ac:dyDescent="0.25">
      <c r="A1237" s="3" t="s">
        <v>25</v>
      </c>
      <c r="B1237" s="3" t="s">
        <v>26</v>
      </c>
      <c r="C1237" s="3" t="s">
        <v>81</v>
      </c>
      <c r="D1237" s="3" t="s">
        <v>417</v>
      </c>
      <c r="E1237" s="3" t="s">
        <v>4205</v>
      </c>
      <c r="F1237" s="3" t="s">
        <v>4206</v>
      </c>
      <c r="G1237" s="3">
        <v>2023</v>
      </c>
      <c r="H1237" s="3">
        <v>2022</v>
      </c>
      <c r="I1237" s="4">
        <v>4138</v>
      </c>
      <c r="J1237" s="3" t="s">
        <v>269</v>
      </c>
      <c r="K1237" s="4">
        <v>832.1</v>
      </c>
      <c r="L1237" s="4">
        <v>4138</v>
      </c>
      <c r="M1237" s="3" t="s">
        <v>269</v>
      </c>
      <c r="N1237" s="4">
        <v>851.09</v>
      </c>
      <c r="O1237" s="4">
        <v>2688</v>
      </c>
      <c r="P1237" s="3" t="s">
        <v>269</v>
      </c>
      <c r="Q1237" s="4">
        <v>567.15</v>
      </c>
      <c r="R1237" s="3">
        <v>-87.742707762586406</v>
      </c>
      <c r="S1237" s="3">
        <v>41.805207780129898</v>
      </c>
      <c r="T1237" s="3" t="s">
        <v>4207</v>
      </c>
      <c r="U1237" s="3" t="s">
        <v>33</v>
      </c>
      <c r="V1237" s="3" t="s">
        <v>421</v>
      </c>
      <c r="W1237" s="3" t="s">
        <v>422</v>
      </c>
      <c r="X1237" s="3" t="s">
        <v>88</v>
      </c>
      <c r="Y1237" s="3" t="s">
        <v>89</v>
      </c>
      <c r="Z1237" s="3" t="s">
        <v>89</v>
      </c>
      <c r="AA1237" s="8">
        <f>Table1[[#This Row],[2022 AV (BOR final)]]-Table1[[#This Row],[2021 AV (BOR final)]]</f>
        <v>0</v>
      </c>
      <c r="AB1237" s="8">
        <f>Table1[[#This Row],[2023 AV (BOR final)]]-Table1[[#This Row],[2022 AV (BOR final)]]</f>
        <v>-1450</v>
      </c>
      <c r="AC1237" s="8">
        <f>Table1[[#This Row],[2022 Tax Bill]]-Table1[[#This Row],[2021 Tax Bill]]</f>
        <v>18.990000000000009</v>
      </c>
      <c r="AD1237" s="3">
        <f>COUNTIF(D:D,Table1[[#This Row],[Project Name]])</f>
        <v>22</v>
      </c>
      <c r="AE1237" s="2">
        <f>IF(Table1[[#This Row],[Year Accepted]]=2022,Table1[[#This Row],[2021 AV (BOR final)]],Table1[[#This Row],[2022 AV (BOR final)]])</f>
        <v>4138</v>
      </c>
      <c r="AF1237" s="2">
        <f>IF(Table1[[#This Row],[Year Accepted]]=2022,Table1[[#This Row],[2022 AV (BOR final)]],Table1[[#This Row],[2023 AV (BOR final)]])</f>
        <v>2688</v>
      </c>
      <c r="AG1237" s="2">
        <f>IF(Table1[[#This Row],[Year Accepted]]=2022,Table1[[#This Row],[2021 Tax Bill]],Table1[[#This Row],[2022 Tax Bill]])</f>
        <v>851.09</v>
      </c>
      <c r="AH1237" s="2">
        <f>IF(Table1[[#This Row],[Year Accepted]]=2022,Table1[[#This Row],[2022 Tax Bill]],Table1[[#This Row],[2023 Tax Bill]])</f>
        <v>567.15</v>
      </c>
    </row>
    <row r="1238" spans="1:34" x14ac:dyDescent="0.25">
      <c r="A1238" s="3" t="s">
        <v>25</v>
      </c>
      <c r="B1238" s="3" t="s">
        <v>26</v>
      </c>
      <c r="C1238" s="3" t="s">
        <v>81</v>
      </c>
      <c r="D1238" s="3" t="s">
        <v>417</v>
      </c>
      <c r="E1238" s="3" t="s">
        <v>1619</v>
      </c>
      <c r="F1238" s="3" t="s">
        <v>1620</v>
      </c>
      <c r="G1238" s="3">
        <v>2023</v>
      </c>
      <c r="H1238" s="3">
        <v>2022</v>
      </c>
      <c r="I1238" s="4">
        <v>4160</v>
      </c>
      <c r="J1238" s="3" t="s">
        <v>269</v>
      </c>
      <c r="K1238" s="4">
        <v>836.52</v>
      </c>
      <c r="L1238" s="4">
        <v>4160</v>
      </c>
      <c r="M1238" s="3" t="s">
        <v>269</v>
      </c>
      <c r="N1238" s="4">
        <v>855.67</v>
      </c>
      <c r="O1238" s="4">
        <v>2702</v>
      </c>
      <c r="P1238" s="3" t="s">
        <v>269</v>
      </c>
      <c r="Q1238" s="4">
        <v>570.09</v>
      </c>
      <c r="R1238" s="3">
        <v>-87.742705834154606</v>
      </c>
      <c r="S1238" s="3">
        <v>41.805139204620303</v>
      </c>
      <c r="T1238" s="3" t="s">
        <v>1621</v>
      </c>
      <c r="U1238" s="3" t="s">
        <v>33</v>
      </c>
      <c r="V1238" s="3" t="s">
        <v>421</v>
      </c>
      <c r="W1238" s="3" t="s">
        <v>422</v>
      </c>
      <c r="X1238" s="3" t="s">
        <v>88</v>
      </c>
      <c r="Y1238" s="3" t="s">
        <v>89</v>
      </c>
      <c r="Z1238" s="3" t="s">
        <v>89</v>
      </c>
      <c r="AA1238" s="8">
        <f>Table1[[#This Row],[2022 AV (BOR final)]]-Table1[[#This Row],[2021 AV (BOR final)]]</f>
        <v>0</v>
      </c>
      <c r="AB1238" s="8">
        <f>Table1[[#This Row],[2023 AV (BOR final)]]-Table1[[#This Row],[2022 AV (BOR final)]]</f>
        <v>-1458</v>
      </c>
      <c r="AC1238" s="8">
        <f>Table1[[#This Row],[2022 Tax Bill]]-Table1[[#This Row],[2021 Tax Bill]]</f>
        <v>19.149999999999977</v>
      </c>
      <c r="AD1238" s="3">
        <f>COUNTIF(D:D,Table1[[#This Row],[Project Name]])</f>
        <v>22</v>
      </c>
      <c r="AE1238" s="2">
        <f>IF(Table1[[#This Row],[Year Accepted]]=2022,Table1[[#This Row],[2021 AV (BOR final)]],Table1[[#This Row],[2022 AV (BOR final)]])</f>
        <v>4160</v>
      </c>
      <c r="AF1238" s="2">
        <f>IF(Table1[[#This Row],[Year Accepted]]=2022,Table1[[#This Row],[2022 AV (BOR final)]],Table1[[#This Row],[2023 AV (BOR final)]])</f>
        <v>2702</v>
      </c>
      <c r="AG1238" s="2">
        <f>IF(Table1[[#This Row],[Year Accepted]]=2022,Table1[[#This Row],[2021 Tax Bill]],Table1[[#This Row],[2022 Tax Bill]])</f>
        <v>855.67</v>
      </c>
      <c r="AH1238" s="2">
        <f>IF(Table1[[#This Row],[Year Accepted]]=2022,Table1[[#This Row],[2022 Tax Bill]],Table1[[#This Row],[2023 Tax Bill]])</f>
        <v>570.09</v>
      </c>
    </row>
    <row r="1239" spans="1:34" x14ac:dyDescent="0.25">
      <c r="A1239" s="3" t="s">
        <v>25</v>
      </c>
      <c r="B1239" s="3" t="s">
        <v>26</v>
      </c>
      <c r="C1239" s="3" t="s">
        <v>81</v>
      </c>
      <c r="D1239" s="3" t="s">
        <v>417</v>
      </c>
      <c r="E1239" s="3" t="s">
        <v>4949</v>
      </c>
      <c r="F1239" s="3" t="s">
        <v>4950</v>
      </c>
      <c r="G1239" s="3">
        <v>2023</v>
      </c>
      <c r="H1239" s="3">
        <v>2022</v>
      </c>
      <c r="I1239" s="4">
        <v>4018</v>
      </c>
      <c r="J1239" s="3" t="s">
        <v>269</v>
      </c>
      <c r="K1239" s="4">
        <v>807.99</v>
      </c>
      <c r="L1239" s="4">
        <v>4018</v>
      </c>
      <c r="M1239" s="3" t="s">
        <v>269</v>
      </c>
      <c r="N1239" s="4">
        <v>826.4</v>
      </c>
      <c r="O1239" s="4">
        <v>2611</v>
      </c>
      <c r="P1239" s="3" t="s">
        <v>269</v>
      </c>
      <c r="Q1239" s="4">
        <v>550.92999999999995</v>
      </c>
      <c r="R1239" s="3">
        <v>-87.742703896874801</v>
      </c>
      <c r="S1239" s="3">
        <v>41.805070587502399</v>
      </c>
      <c r="T1239" s="3" t="s">
        <v>4951</v>
      </c>
      <c r="U1239" s="3" t="s">
        <v>33</v>
      </c>
      <c r="V1239" s="3" t="s">
        <v>421</v>
      </c>
      <c r="W1239" s="3" t="s">
        <v>422</v>
      </c>
      <c r="X1239" s="3" t="s">
        <v>88</v>
      </c>
      <c r="Y1239" s="3" t="s">
        <v>89</v>
      </c>
      <c r="Z1239" s="3" t="s">
        <v>89</v>
      </c>
      <c r="AA1239" s="8">
        <f>Table1[[#This Row],[2022 AV (BOR final)]]-Table1[[#This Row],[2021 AV (BOR final)]]</f>
        <v>0</v>
      </c>
      <c r="AB1239" s="8">
        <f>Table1[[#This Row],[2023 AV (BOR final)]]-Table1[[#This Row],[2022 AV (BOR final)]]</f>
        <v>-1407</v>
      </c>
      <c r="AC1239" s="8">
        <f>Table1[[#This Row],[2022 Tax Bill]]-Table1[[#This Row],[2021 Tax Bill]]</f>
        <v>18.409999999999968</v>
      </c>
      <c r="AD1239" s="3">
        <f>COUNTIF(D:D,Table1[[#This Row],[Project Name]])</f>
        <v>22</v>
      </c>
      <c r="AE1239" s="2">
        <f>IF(Table1[[#This Row],[Year Accepted]]=2022,Table1[[#This Row],[2021 AV (BOR final)]],Table1[[#This Row],[2022 AV (BOR final)]])</f>
        <v>4018</v>
      </c>
      <c r="AF1239" s="2">
        <f>IF(Table1[[#This Row],[Year Accepted]]=2022,Table1[[#This Row],[2022 AV (BOR final)]],Table1[[#This Row],[2023 AV (BOR final)]])</f>
        <v>2611</v>
      </c>
      <c r="AG1239" s="2">
        <f>IF(Table1[[#This Row],[Year Accepted]]=2022,Table1[[#This Row],[2021 Tax Bill]],Table1[[#This Row],[2022 Tax Bill]])</f>
        <v>826.4</v>
      </c>
      <c r="AH1239" s="2">
        <f>IF(Table1[[#This Row],[Year Accepted]]=2022,Table1[[#This Row],[2022 Tax Bill]],Table1[[#This Row],[2023 Tax Bill]])</f>
        <v>550.92999999999995</v>
      </c>
    </row>
    <row r="1240" spans="1:34" x14ac:dyDescent="0.25">
      <c r="A1240" s="3" t="s">
        <v>25</v>
      </c>
      <c r="B1240" s="3" t="s">
        <v>26</v>
      </c>
      <c r="C1240" s="3" t="s">
        <v>81</v>
      </c>
      <c r="D1240" s="3" t="s">
        <v>417</v>
      </c>
      <c r="E1240" s="3" t="s">
        <v>1509</v>
      </c>
      <c r="F1240" s="3" t="s">
        <v>1510</v>
      </c>
      <c r="G1240" s="3">
        <v>2023</v>
      </c>
      <c r="H1240" s="3">
        <v>2022</v>
      </c>
      <c r="I1240" s="4">
        <v>4160</v>
      </c>
      <c r="J1240" s="3" t="s">
        <v>269</v>
      </c>
      <c r="K1240" s="4">
        <v>836.52</v>
      </c>
      <c r="L1240" s="4">
        <v>4160</v>
      </c>
      <c r="M1240" s="3" t="s">
        <v>269</v>
      </c>
      <c r="N1240" s="4">
        <v>855.67</v>
      </c>
      <c r="O1240" s="4">
        <v>2702</v>
      </c>
      <c r="P1240" s="3" t="s">
        <v>269</v>
      </c>
      <c r="Q1240" s="4">
        <v>570.09</v>
      </c>
      <c r="R1240" s="3">
        <v>-87.742701995705204</v>
      </c>
      <c r="S1240" s="3">
        <v>41.8050019978728</v>
      </c>
      <c r="T1240" s="3" t="s">
        <v>1511</v>
      </c>
      <c r="U1240" s="3" t="s">
        <v>33</v>
      </c>
      <c r="V1240" s="3" t="s">
        <v>421</v>
      </c>
      <c r="W1240" s="3" t="s">
        <v>422</v>
      </c>
      <c r="X1240" s="3" t="s">
        <v>88</v>
      </c>
      <c r="Y1240" s="3" t="s">
        <v>89</v>
      </c>
      <c r="Z1240" s="3" t="s">
        <v>89</v>
      </c>
      <c r="AA1240" s="8">
        <f>Table1[[#This Row],[2022 AV (BOR final)]]-Table1[[#This Row],[2021 AV (BOR final)]]</f>
        <v>0</v>
      </c>
      <c r="AB1240" s="8">
        <f>Table1[[#This Row],[2023 AV (BOR final)]]-Table1[[#This Row],[2022 AV (BOR final)]]</f>
        <v>-1458</v>
      </c>
      <c r="AC1240" s="8">
        <f>Table1[[#This Row],[2022 Tax Bill]]-Table1[[#This Row],[2021 Tax Bill]]</f>
        <v>19.149999999999977</v>
      </c>
      <c r="AD1240" s="3">
        <f>COUNTIF(D:D,Table1[[#This Row],[Project Name]])</f>
        <v>22</v>
      </c>
      <c r="AE1240" s="2">
        <f>IF(Table1[[#This Row],[Year Accepted]]=2022,Table1[[#This Row],[2021 AV (BOR final)]],Table1[[#This Row],[2022 AV (BOR final)]])</f>
        <v>4160</v>
      </c>
      <c r="AF1240" s="2">
        <f>IF(Table1[[#This Row],[Year Accepted]]=2022,Table1[[#This Row],[2022 AV (BOR final)]],Table1[[#This Row],[2023 AV (BOR final)]])</f>
        <v>2702</v>
      </c>
      <c r="AG1240" s="2">
        <f>IF(Table1[[#This Row],[Year Accepted]]=2022,Table1[[#This Row],[2021 Tax Bill]],Table1[[#This Row],[2022 Tax Bill]])</f>
        <v>855.67</v>
      </c>
      <c r="AH1240" s="2">
        <f>IF(Table1[[#This Row],[Year Accepted]]=2022,Table1[[#This Row],[2022 Tax Bill]],Table1[[#This Row],[2023 Tax Bill]])</f>
        <v>570.09</v>
      </c>
    </row>
    <row r="1241" spans="1:34" x14ac:dyDescent="0.25">
      <c r="A1241" s="3" t="s">
        <v>25</v>
      </c>
      <c r="B1241" s="3" t="s">
        <v>26</v>
      </c>
      <c r="C1241" s="3" t="s">
        <v>81</v>
      </c>
      <c r="D1241" s="3" t="s">
        <v>417</v>
      </c>
      <c r="E1241" s="3" t="s">
        <v>4524</v>
      </c>
      <c r="F1241" s="3" t="s">
        <v>4525</v>
      </c>
      <c r="G1241" s="3">
        <v>2023</v>
      </c>
      <c r="H1241" s="3">
        <v>2022</v>
      </c>
      <c r="I1241" s="4">
        <v>4041</v>
      </c>
      <c r="J1241" s="3" t="s">
        <v>269</v>
      </c>
      <c r="K1241" s="4">
        <v>812.61</v>
      </c>
      <c r="L1241" s="4">
        <v>4041</v>
      </c>
      <c r="M1241" s="3" t="s">
        <v>269</v>
      </c>
      <c r="N1241" s="4">
        <v>831.19</v>
      </c>
      <c r="O1241" s="4">
        <v>2626</v>
      </c>
      <c r="P1241" s="3" t="s">
        <v>269</v>
      </c>
      <c r="Q1241" s="4">
        <v>554.07000000000005</v>
      </c>
      <c r="R1241" s="3">
        <v>-87.742700095783604</v>
      </c>
      <c r="S1241" s="3">
        <v>41.804933408413397</v>
      </c>
      <c r="T1241" s="3" t="s">
        <v>4526</v>
      </c>
      <c r="U1241" s="3" t="s">
        <v>33</v>
      </c>
      <c r="V1241" s="3" t="s">
        <v>421</v>
      </c>
      <c r="W1241" s="3" t="s">
        <v>422</v>
      </c>
      <c r="X1241" s="3" t="s">
        <v>88</v>
      </c>
      <c r="Y1241" s="3" t="s">
        <v>89</v>
      </c>
      <c r="Z1241" s="3" t="s">
        <v>89</v>
      </c>
      <c r="AA1241" s="8">
        <f>Table1[[#This Row],[2022 AV (BOR final)]]-Table1[[#This Row],[2021 AV (BOR final)]]</f>
        <v>0</v>
      </c>
      <c r="AB1241" s="8">
        <f>Table1[[#This Row],[2023 AV (BOR final)]]-Table1[[#This Row],[2022 AV (BOR final)]]</f>
        <v>-1415</v>
      </c>
      <c r="AC1241" s="8">
        <f>Table1[[#This Row],[2022 Tax Bill]]-Table1[[#This Row],[2021 Tax Bill]]</f>
        <v>18.580000000000041</v>
      </c>
      <c r="AD1241" s="3">
        <f>COUNTIF(D:D,Table1[[#This Row],[Project Name]])</f>
        <v>22</v>
      </c>
      <c r="AE1241" s="2">
        <f>IF(Table1[[#This Row],[Year Accepted]]=2022,Table1[[#This Row],[2021 AV (BOR final)]],Table1[[#This Row],[2022 AV (BOR final)]])</f>
        <v>4041</v>
      </c>
      <c r="AF1241" s="2">
        <f>IF(Table1[[#This Row],[Year Accepted]]=2022,Table1[[#This Row],[2022 AV (BOR final)]],Table1[[#This Row],[2023 AV (BOR final)]])</f>
        <v>2626</v>
      </c>
      <c r="AG1241" s="2">
        <f>IF(Table1[[#This Row],[Year Accepted]]=2022,Table1[[#This Row],[2021 Tax Bill]],Table1[[#This Row],[2022 Tax Bill]])</f>
        <v>831.19</v>
      </c>
      <c r="AH1241" s="2">
        <f>IF(Table1[[#This Row],[Year Accepted]]=2022,Table1[[#This Row],[2022 Tax Bill]],Table1[[#This Row],[2023 Tax Bill]])</f>
        <v>554.07000000000005</v>
      </c>
    </row>
    <row r="1242" spans="1:34" x14ac:dyDescent="0.25">
      <c r="A1242" s="3" t="s">
        <v>25</v>
      </c>
      <c r="B1242" s="3" t="s">
        <v>26</v>
      </c>
      <c r="C1242" s="3" t="s">
        <v>81</v>
      </c>
      <c r="D1242" s="3" t="s">
        <v>417</v>
      </c>
      <c r="E1242" s="3" t="s">
        <v>3129</v>
      </c>
      <c r="F1242" s="3" t="s">
        <v>3130</v>
      </c>
      <c r="G1242" s="3">
        <v>2023</v>
      </c>
      <c r="H1242" s="3">
        <v>2022</v>
      </c>
      <c r="I1242" s="4">
        <v>4041</v>
      </c>
      <c r="J1242" s="3" t="s">
        <v>269</v>
      </c>
      <c r="K1242" s="4">
        <v>812.61</v>
      </c>
      <c r="L1242" s="4">
        <v>4041</v>
      </c>
      <c r="M1242" s="3" t="s">
        <v>269</v>
      </c>
      <c r="N1242" s="4">
        <v>831.19</v>
      </c>
      <c r="O1242" s="4">
        <v>2624</v>
      </c>
      <c r="P1242" s="3" t="s">
        <v>269</v>
      </c>
      <c r="Q1242" s="4">
        <v>553.65</v>
      </c>
      <c r="R1242" s="3">
        <v>-87.742698157841403</v>
      </c>
      <c r="S1242" s="3">
        <v>41.804864819126998</v>
      </c>
      <c r="T1242" s="3" t="s">
        <v>3131</v>
      </c>
      <c r="U1242" s="3" t="s">
        <v>33</v>
      </c>
      <c r="V1242" s="3" t="s">
        <v>421</v>
      </c>
      <c r="W1242" s="3" t="s">
        <v>422</v>
      </c>
      <c r="X1242" s="3" t="s">
        <v>88</v>
      </c>
      <c r="Y1242" s="3" t="s">
        <v>89</v>
      </c>
      <c r="Z1242" s="3" t="s">
        <v>89</v>
      </c>
      <c r="AA1242" s="8">
        <f>Table1[[#This Row],[2022 AV (BOR final)]]-Table1[[#This Row],[2021 AV (BOR final)]]</f>
        <v>0</v>
      </c>
      <c r="AB1242" s="8">
        <f>Table1[[#This Row],[2023 AV (BOR final)]]-Table1[[#This Row],[2022 AV (BOR final)]]</f>
        <v>-1417</v>
      </c>
      <c r="AC1242" s="8">
        <f>Table1[[#This Row],[2022 Tax Bill]]-Table1[[#This Row],[2021 Tax Bill]]</f>
        <v>18.580000000000041</v>
      </c>
      <c r="AD1242" s="3">
        <f>COUNTIF(D:D,Table1[[#This Row],[Project Name]])</f>
        <v>22</v>
      </c>
      <c r="AE1242" s="2">
        <f>IF(Table1[[#This Row],[Year Accepted]]=2022,Table1[[#This Row],[2021 AV (BOR final)]],Table1[[#This Row],[2022 AV (BOR final)]])</f>
        <v>4041</v>
      </c>
      <c r="AF1242" s="2">
        <f>IF(Table1[[#This Row],[Year Accepted]]=2022,Table1[[#This Row],[2022 AV (BOR final)]],Table1[[#This Row],[2023 AV (BOR final)]])</f>
        <v>2624</v>
      </c>
      <c r="AG1242" s="2">
        <f>IF(Table1[[#This Row],[Year Accepted]]=2022,Table1[[#This Row],[2021 Tax Bill]],Table1[[#This Row],[2022 Tax Bill]])</f>
        <v>831.19</v>
      </c>
      <c r="AH1242" s="2">
        <f>IF(Table1[[#This Row],[Year Accepted]]=2022,Table1[[#This Row],[2022 Tax Bill]],Table1[[#This Row],[2023 Tax Bill]])</f>
        <v>553.65</v>
      </c>
    </row>
    <row r="1243" spans="1:34" x14ac:dyDescent="0.25">
      <c r="A1243" s="3" t="s">
        <v>25</v>
      </c>
      <c r="B1243" s="3" t="s">
        <v>26</v>
      </c>
      <c r="C1243" s="3" t="s">
        <v>81</v>
      </c>
      <c r="D1243" s="3" t="s">
        <v>417</v>
      </c>
      <c r="E1243" s="3" t="s">
        <v>1259</v>
      </c>
      <c r="F1243" s="3" t="s">
        <v>1260</v>
      </c>
      <c r="G1243" s="3">
        <v>2023</v>
      </c>
      <c r="H1243" s="3">
        <v>2022</v>
      </c>
      <c r="I1243" s="4">
        <v>4029</v>
      </c>
      <c r="J1243" s="3" t="s">
        <v>269</v>
      </c>
      <c r="K1243" s="4">
        <v>810.2</v>
      </c>
      <c r="L1243" s="4">
        <v>4029</v>
      </c>
      <c r="M1243" s="3" t="s">
        <v>269</v>
      </c>
      <c r="N1243" s="4">
        <v>828.72</v>
      </c>
      <c r="O1243" s="4">
        <v>2619</v>
      </c>
      <c r="P1243" s="3" t="s">
        <v>269</v>
      </c>
      <c r="Q1243" s="4">
        <v>552.61</v>
      </c>
      <c r="R1243" s="3">
        <v>-87.742696257688394</v>
      </c>
      <c r="S1243" s="3">
        <v>41.804796229651998</v>
      </c>
      <c r="T1243" s="3" t="s">
        <v>1261</v>
      </c>
      <c r="U1243" s="3" t="s">
        <v>33</v>
      </c>
      <c r="V1243" s="3" t="s">
        <v>421</v>
      </c>
      <c r="W1243" s="3" t="s">
        <v>422</v>
      </c>
      <c r="X1243" s="3" t="s">
        <v>88</v>
      </c>
      <c r="Y1243" s="3" t="s">
        <v>89</v>
      </c>
      <c r="Z1243" s="3" t="s">
        <v>89</v>
      </c>
      <c r="AA1243" s="8">
        <f>Table1[[#This Row],[2022 AV (BOR final)]]-Table1[[#This Row],[2021 AV (BOR final)]]</f>
        <v>0</v>
      </c>
      <c r="AB1243" s="8">
        <f>Table1[[#This Row],[2023 AV (BOR final)]]-Table1[[#This Row],[2022 AV (BOR final)]]</f>
        <v>-1410</v>
      </c>
      <c r="AC1243" s="8">
        <f>Table1[[#This Row],[2022 Tax Bill]]-Table1[[#This Row],[2021 Tax Bill]]</f>
        <v>18.519999999999982</v>
      </c>
      <c r="AD1243" s="3">
        <f>COUNTIF(D:D,Table1[[#This Row],[Project Name]])</f>
        <v>22</v>
      </c>
      <c r="AE1243" s="2">
        <f>IF(Table1[[#This Row],[Year Accepted]]=2022,Table1[[#This Row],[2021 AV (BOR final)]],Table1[[#This Row],[2022 AV (BOR final)]])</f>
        <v>4029</v>
      </c>
      <c r="AF1243" s="2">
        <f>IF(Table1[[#This Row],[Year Accepted]]=2022,Table1[[#This Row],[2022 AV (BOR final)]],Table1[[#This Row],[2023 AV (BOR final)]])</f>
        <v>2619</v>
      </c>
      <c r="AG1243" s="2">
        <f>IF(Table1[[#This Row],[Year Accepted]]=2022,Table1[[#This Row],[2021 Tax Bill]],Table1[[#This Row],[2022 Tax Bill]])</f>
        <v>828.72</v>
      </c>
      <c r="AH1243" s="2">
        <f>IF(Table1[[#This Row],[Year Accepted]]=2022,Table1[[#This Row],[2022 Tax Bill]],Table1[[#This Row],[2023 Tax Bill]])</f>
        <v>552.61</v>
      </c>
    </row>
    <row r="1244" spans="1:34" x14ac:dyDescent="0.25">
      <c r="A1244" s="3" t="s">
        <v>25</v>
      </c>
      <c r="B1244" s="3" t="s">
        <v>26</v>
      </c>
      <c r="C1244" s="3" t="s">
        <v>81</v>
      </c>
      <c r="D1244" s="3" t="s">
        <v>417</v>
      </c>
      <c r="E1244" s="3" t="s">
        <v>981</v>
      </c>
      <c r="F1244" s="3" t="s">
        <v>982</v>
      </c>
      <c r="G1244" s="3">
        <v>2023</v>
      </c>
      <c r="H1244" s="3">
        <v>2022</v>
      </c>
      <c r="I1244" s="4">
        <v>14324</v>
      </c>
      <c r="J1244" s="3" t="s">
        <v>197</v>
      </c>
      <c r="K1244" s="4">
        <v>2880.45</v>
      </c>
      <c r="L1244" s="4">
        <v>14324</v>
      </c>
      <c r="M1244" s="3" t="s">
        <v>197</v>
      </c>
      <c r="N1244" s="4">
        <v>2946.19</v>
      </c>
      <c r="O1244" s="4">
        <v>9310</v>
      </c>
      <c r="P1244" s="3" t="s">
        <v>197</v>
      </c>
      <c r="Q1244" s="4">
        <v>1964.34</v>
      </c>
      <c r="R1244" s="3">
        <v>-87.742694356766606</v>
      </c>
      <c r="S1244" s="3">
        <v>41.804727612551801</v>
      </c>
      <c r="T1244" s="3" t="s">
        <v>983</v>
      </c>
      <c r="U1244" s="3" t="s">
        <v>33</v>
      </c>
      <c r="V1244" s="3" t="s">
        <v>421</v>
      </c>
      <c r="W1244" s="3" t="s">
        <v>422</v>
      </c>
      <c r="X1244" s="3" t="s">
        <v>88</v>
      </c>
      <c r="Y1244" s="3" t="s">
        <v>89</v>
      </c>
      <c r="Z1244" s="3" t="s">
        <v>89</v>
      </c>
      <c r="AA1244" s="8">
        <f>Table1[[#This Row],[2022 AV (BOR final)]]-Table1[[#This Row],[2021 AV (BOR final)]]</f>
        <v>0</v>
      </c>
      <c r="AB1244" s="8">
        <f>Table1[[#This Row],[2023 AV (BOR final)]]-Table1[[#This Row],[2022 AV (BOR final)]]</f>
        <v>-5014</v>
      </c>
      <c r="AC1244" s="8">
        <f>Table1[[#This Row],[2022 Tax Bill]]-Table1[[#This Row],[2021 Tax Bill]]</f>
        <v>65.740000000000236</v>
      </c>
      <c r="AD1244" s="3">
        <f>COUNTIF(D:D,Table1[[#This Row],[Project Name]])</f>
        <v>22</v>
      </c>
      <c r="AE1244" s="2">
        <f>IF(Table1[[#This Row],[Year Accepted]]=2022,Table1[[#This Row],[2021 AV (BOR final)]],Table1[[#This Row],[2022 AV (BOR final)]])</f>
        <v>14324</v>
      </c>
      <c r="AF1244" s="2">
        <f>IF(Table1[[#This Row],[Year Accepted]]=2022,Table1[[#This Row],[2022 AV (BOR final)]],Table1[[#This Row],[2023 AV (BOR final)]])</f>
        <v>9310</v>
      </c>
      <c r="AG1244" s="2">
        <f>IF(Table1[[#This Row],[Year Accepted]]=2022,Table1[[#This Row],[2021 Tax Bill]],Table1[[#This Row],[2022 Tax Bill]])</f>
        <v>2946.19</v>
      </c>
      <c r="AH1244" s="2">
        <f>IF(Table1[[#This Row],[Year Accepted]]=2022,Table1[[#This Row],[2022 Tax Bill]],Table1[[#This Row],[2023 Tax Bill]])</f>
        <v>1964.34</v>
      </c>
    </row>
    <row r="1245" spans="1:34" x14ac:dyDescent="0.25">
      <c r="A1245" s="3" t="s">
        <v>25</v>
      </c>
      <c r="B1245" s="3" t="s">
        <v>26</v>
      </c>
      <c r="C1245" s="3" t="s">
        <v>81</v>
      </c>
      <c r="D1245" s="3" t="s">
        <v>417</v>
      </c>
      <c r="E1245" s="3" t="s">
        <v>1956</v>
      </c>
      <c r="F1245" s="3" t="s">
        <v>1957</v>
      </c>
      <c r="G1245" s="3">
        <v>2023</v>
      </c>
      <c r="H1245" s="3">
        <v>2022</v>
      </c>
      <c r="I1245" s="4">
        <v>24175</v>
      </c>
      <c r="J1245" s="3" t="s">
        <v>197</v>
      </c>
      <c r="K1245" s="4">
        <v>4861.3500000000004</v>
      </c>
      <c r="L1245" s="4">
        <v>24175</v>
      </c>
      <c r="M1245" s="3" t="s">
        <v>197</v>
      </c>
      <c r="N1245" s="4">
        <v>4972.34</v>
      </c>
      <c r="O1245" s="4">
        <v>15713</v>
      </c>
      <c r="P1245" s="3" t="s">
        <v>197</v>
      </c>
      <c r="Q1245" s="4">
        <v>3315.28</v>
      </c>
      <c r="R1245" s="3">
        <v>-87.742692419385804</v>
      </c>
      <c r="S1245" s="3">
        <v>41.8046590230745</v>
      </c>
      <c r="T1245" s="3" t="s">
        <v>1958</v>
      </c>
      <c r="U1245" s="3" t="s">
        <v>33</v>
      </c>
      <c r="V1245" s="3" t="s">
        <v>421</v>
      </c>
      <c r="W1245" s="3" t="s">
        <v>422</v>
      </c>
      <c r="X1245" s="3" t="s">
        <v>88</v>
      </c>
      <c r="Y1245" s="3" t="s">
        <v>89</v>
      </c>
      <c r="Z1245" s="3" t="s">
        <v>89</v>
      </c>
      <c r="AA1245" s="8">
        <f>Table1[[#This Row],[2022 AV (BOR final)]]-Table1[[#This Row],[2021 AV (BOR final)]]</f>
        <v>0</v>
      </c>
      <c r="AB1245" s="8">
        <f>Table1[[#This Row],[2023 AV (BOR final)]]-Table1[[#This Row],[2022 AV (BOR final)]]</f>
        <v>-8462</v>
      </c>
      <c r="AC1245" s="8">
        <f>Table1[[#This Row],[2022 Tax Bill]]-Table1[[#This Row],[2021 Tax Bill]]</f>
        <v>110.98999999999978</v>
      </c>
      <c r="AD1245" s="3">
        <f>COUNTIF(D:D,Table1[[#This Row],[Project Name]])</f>
        <v>22</v>
      </c>
      <c r="AE1245" s="2">
        <f>IF(Table1[[#This Row],[Year Accepted]]=2022,Table1[[#This Row],[2021 AV (BOR final)]],Table1[[#This Row],[2022 AV (BOR final)]])</f>
        <v>24175</v>
      </c>
      <c r="AF1245" s="2">
        <f>IF(Table1[[#This Row],[Year Accepted]]=2022,Table1[[#This Row],[2022 AV (BOR final)]],Table1[[#This Row],[2023 AV (BOR final)]])</f>
        <v>15713</v>
      </c>
      <c r="AG1245" s="2">
        <f>IF(Table1[[#This Row],[Year Accepted]]=2022,Table1[[#This Row],[2021 Tax Bill]],Table1[[#This Row],[2022 Tax Bill]])</f>
        <v>4972.34</v>
      </c>
      <c r="AH1245" s="2">
        <f>IF(Table1[[#This Row],[Year Accepted]]=2022,Table1[[#This Row],[2022 Tax Bill]],Table1[[#This Row],[2023 Tax Bill]])</f>
        <v>3315.28</v>
      </c>
    </row>
    <row r="1246" spans="1:34" x14ac:dyDescent="0.25">
      <c r="A1246" s="3" t="s">
        <v>25</v>
      </c>
      <c r="B1246" s="3" t="s">
        <v>26</v>
      </c>
      <c r="C1246" s="3" t="s">
        <v>81</v>
      </c>
      <c r="D1246" s="3" t="s">
        <v>417</v>
      </c>
      <c r="E1246" s="3" t="s">
        <v>1388</v>
      </c>
      <c r="F1246" s="3" t="s">
        <v>1389</v>
      </c>
      <c r="G1246" s="3">
        <v>2023</v>
      </c>
      <c r="H1246" s="3">
        <v>2022</v>
      </c>
      <c r="I1246" s="4">
        <v>24177</v>
      </c>
      <c r="J1246" s="3" t="s">
        <v>197</v>
      </c>
      <c r="K1246" s="4">
        <v>4861.75</v>
      </c>
      <c r="L1246" s="4">
        <v>24177</v>
      </c>
      <c r="M1246" s="3" t="s">
        <v>197</v>
      </c>
      <c r="N1246" s="4">
        <v>4972.76</v>
      </c>
      <c r="O1246" s="4">
        <v>15714</v>
      </c>
      <c r="P1246" s="3" t="s">
        <v>197</v>
      </c>
      <c r="Q1246" s="4">
        <v>3315.49</v>
      </c>
      <c r="R1246" s="3">
        <v>-87.742690517343107</v>
      </c>
      <c r="S1246" s="3">
        <v>41.804590433461399</v>
      </c>
      <c r="T1246" s="3" t="s">
        <v>1390</v>
      </c>
      <c r="U1246" s="3" t="s">
        <v>33</v>
      </c>
      <c r="V1246" s="3" t="s">
        <v>421</v>
      </c>
      <c r="W1246" s="3" t="s">
        <v>422</v>
      </c>
      <c r="X1246" s="3" t="s">
        <v>88</v>
      </c>
      <c r="Y1246" s="3" t="s">
        <v>89</v>
      </c>
      <c r="Z1246" s="3" t="s">
        <v>89</v>
      </c>
      <c r="AA1246" s="8">
        <f>Table1[[#This Row],[2022 AV (BOR final)]]-Table1[[#This Row],[2021 AV (BOR final)]]</f>
        <v>0</v>
      </c>
      <c r="AB1246" s="8">
        <f>Table1[[#This Row],[2023 AV (BOR final)]]-Table1[[#This Row],[2022 AV (BOR final)]]</f>
        <v>-8463</v>
      </c>
      <c r="AC1246" s="8">
        <f>Table1[[#This Row],[2022 Tax Bill]]-Table1[[#This Row],[2021 Tax Bill]]</f>
        <v>111.01000000000022</v>
      </c>
      <c r="AD1246" s="3">
        <f>COUNTIF(D:D,Table1[[#This Row],[Project Name]])</f>
        <v>22</v>
      </c>
      <c r="AE1246" s="2">
        <f>IF(Table1[[#This Row],[Year Accepted]]=2022,Table1[[#This Row],[2021 AV (BOR final)]],Table1[[#This Row],[2022 AV (BOR final)]])</f>
        <v>24177</v>
      </c>
      <c r="AF1246" s="2">
        <f>IF(Table1[[#This Row],[Year Accepted]]=2022,Table1[[#This Row],[2022 AV (BOR final)]],Table1[[#This Row],[2023 AV (BOR final)]])</f>
        <v>15714</v>
      </c>
      <c r="AG1246" s="2">
        <f>IF(Table1[[#This Row],[Year Accepted]]=2022,Table1[[#This Row],[2021 Tax Bill]],Table1[[#This Row],[2022 Tax Bill]])</f>
        <v>4972.76</v>
      </c>
      <c r="AH1246" s="2">
        <f>IF(Table1[[#This Row],[Year Accepted]]=2022,Table1[[#This Row],[2022 Tax Bill]],Table1[[#This Row],[2023 Tax Bill]])</f>
        <v>3315.49</v>
      </c>
    </row>
    <row r="1247" spans="1:34" x14ac:dyDescent="0.25">
      <c r="A1247" s="3" t="s">
        <v>25</v>
      </c>
      <c r="B1247" s="3" t="s">
        <v>26</v>
      </c>
      <c r="C1247" s="3" t="s">
        <v>81</v>
      </c>
      <c r="D1247" s="3" t="s">
        <v>417</v>
      </c>
      <c r="E1247" s="3" t="s">
        <v>1391</v>
      </c>
      <c r="F1247" s="3" t="s">
        <v>1392</v>
      </c>
      <c r="G1247" s="3">
        <v>2023</v>
      </c>
      <c r="H1247" s="3">
        <v>2022</v>
      </c>
      <c r="I1247" s="4">
        <v>24110</v>
      </c>
      <c r="J1247" s="3" t="s">
        <v>197</v>
      </c>
      <c r="K1247" s="4">
        <v>4848.29</v>
      </c>
      <c r="L1247" s="4">
        <v>24110</v>
      </c>
      <c r="M1247" s="3" t="s">
        <v>197</v>
      </c>
      <c r="N1247" s="4">
        <v>4958.97</v>
      </c>
      <c r="O1247" s="4">
        <v>15671</v>
      </c>
      <c r="P1247" s="3" t="s">
        <v>197</v>
      </c>
      <c r="Q1247" s="4">
        <v>3306.4</v>
      </c>
      <c r="R1247" s="3">
        <v>-87.742688617774903</v>
      </c>
      <c r="S1247" s="3">
        <v>41.804521816339303</v>
      </c>
      <c r="T1247" s="3" t="s">
        <v>1393</v>
      </c>
      <c r="U1247" s="3" t="s">
        <v>33</v>
      </c>
      <c r="V1247" s="3" t="s">
        <v>421</v>
      </c>
      <c r="W1247" s="3" t="s">
        <v>422</v>
      </c>
      <c r="X1247" s="3" t="s">
        <v>88</v>
      </c>
      <c r="Y1247" s="3" t="s">
        <v>89</v>
      </c>
      <c r="Z1247" s="3" t="s">
        <v>89</v>
      </c>
      <c r="AA1247" s="8">
        <f>Table1[[#This Row],[2022 AV (BOR final)]]-Table1[[#This Row],[2021 AV (BOR final)]]</f>
        <v>0</v>
      </c>
      <c r="AB1247" s="8">
        <f>Table1[[#This Row],[2023 AV (BOR final)]]-Table1[[#This Row],[2022 AV (BOR final)]]</f>
        <v>-8439</v>
      </c>
      <c r="AC1247" s="8">
        <f>Table1[[#This Row],[2022 Tax Bill]]-Table1[[#This Row],[2021 Tax Bill]]</f>
        <v>110.68000000000029</v>
      </c>
      <c r="AD1247" s="3">
        <f>COUNTIF(D:D,Table1[[#This Row],[Project Name]])</f>
        <v>22</v>
      </c>
      <c r="AE1247" s="2">
        <f>IF(Table1[[#This Row],[Year Accepted]]=2022,Table1[[#This Row],[2021 AV (BOR final)]],Table1[[#This Row],[2022 AV (BOR final)]])</f>
        <v>24110</v>
      </c>
      <c r="AF1247" s="2">
        <f>IF(Table1[[#This Row],[Year Accepted]]=2022,Table1[[#This Row],[2022 AV (BOR final)]],Table1[[#This Row],[2023 AV (BOR final)]])</f>
        <v>15671</v>
      </c>
      <c r="AG1247" s="2">
        <f>IF(Table1[[#This Row],[Year Accepted]]=2022,Table1[[#This Row],[2021 Tax Bill]],Table1[[#This Row],[2022 Tax Bill]])</f>
        <v>4958.97</v>
      </c>
      <c r="AH1247" s="2">
        <f>IF(Table1[[#This Row],[Year Accepted]]=2022,Table1[[#This Row],[2022 Tax Bill]],Table1[[#This Row],[2023 Tax Bill]])</f>
        <v>3306.4</v>
      </c>
    </row>
    <row r="1248" spans="1:34" x14ac:dyDescent="0.25">
      <c r="A1248" s="3" t="s">
        <v>25</v>
      </c>
      <c r="B1248" s="3" t="s">
        <v>26</v>
      </c>
      <c r="C1248" s="3" t="s">
        <v>81</v>
      </c>
      <c r="D1248" s="3" t="s">
        <v>417</v>
      </c>
      <c r="E1248" s="3" t="s">
        <v>3309</v>
      </c>
      <c r="F1248" s="3" t="s">
        <v>3310</v>
      </c>
      <c r="G1248" s="3">
        <v>2023</v>
      </c>
      <c r="H1248" s="3">
        <v>2022</v>
      </c>
      <c r="I1248" s="4">
        <v>24110</v>
      </c>
      <c r="J1248" s="3" t="s">
        <v>197</v>
      </c>
      <c r="K1248" s="4">
        <v>4848.29</v>
      </c>
      <c r="L1248" s="4">
        <v>24110</v>
      </c>
      <c r="M1248" s="3" t="s">
        <v>197</v>
      </c>
      <c r="N1248" s="4">
        <v>4958.97</v>
      </c>
      <c r="O1248" s="4">
        <v>15671</v>
      </c>
      <c r="P1248" s="3" t="s">
        <v>197</v>
      </c>
      <c r="Q1248" s="4">
        <v>3306.4</v>
      </c>
      <c r="R1248" s="3">
        <v>-87.742686680513998</v>
      </c>
      <c r="S1248" s="3">
        <v>41.8044532541509</v>
      </c>
      <c r="T1248" s="3" t="s">
        <v>3311</v>
      </c>
      <c r="U1248" s="3" t="s">
        <v>33</v>
      </c>
      <c r="V1248" s="3" t="s">
        <v>421</v>
      </c>
      <c r="W1248" s="3" t="s">
        <v>422</v>
      </c>
      <c r="X1248" s="3" t="s">
        <v>88</v>
      </c>
      <c r="Y1248" s="3" t="s">
        <v>89</v>
      </c>
      <c r="Z1248" s="3" t="s">
        <v>89</v>
      </c>
      <c r="AA1248" s="8">
        <f>Table1[[#This Row],[2022 AV (BOR final)]]-Table1[[#This Row],[2021 AV (BOR final)]]</f>
        <v>0</v>
      </c>
      <c r="AB1248" s="8">
        <f>Table1[[#This Row],[2023 AV (BOR final)]]-Table1[[#This Row],[2022 AV (BOR final)]]</f>
        <v>-8439</v>
      </c>
      <c r="AC1248" s="8">
        <f>Table1[[#This Row],[2022 Tax Bill]]-Table1[[#This Row],[2021 Tax Bill]]</f>
        <v>110.68000000000029</v>
      </c>
      <c r="AD1248" s="3">
        <f>COUNTIF(D:D,Table1[[#This Row],[Project Name]])</f>
        <v>22</v>
      </c>
      <c r="AE1248" s="2">
        <f>IF(Table1[[#This Row],[Year Accepted]]=2022,Table1[[#This Row],[2021 AV (BOR final)]],Table1[[#This Row],[2022 AV (BOR final)]])</f>
        <v>24110</v>
      </c>
      <c r="AF1248" s="2">
        <f>IF(Table1[[#This Row],[Year Accepted]]=2022,Table1[[#This Row],[2022 AV (BOR final)]],Table1[[#This Row],[2023 AV (BOR final)]])</f>
        <v>15671</v>
      </c>
      <c r="AG1248" s="2">
        <f>IF(Table1[[#This Row],[Year Accepted]]=2022,Table1[[#This Row],[2021 Tax Bill]],Table1[[#This Row],[2022 Tax Bill]])</f>
        <v>4958.97</v>
      </c>
      <c r="AH1248" s="2">
        <f>IF(Table1[[#This Row],[Year Accepted]]=2022,Table1[[#This Row],[2022 Tax Bill]],Table1[[#This Row],[2023 Tax Bill]])</f>
        <v>3306.4</v>
      </c>
    </row>
    <row r="1249" spans="1:34" x14ac:dyDescent="0.25">
      <c r="A1249" s="3" t="s">
        <v>25</v>
      </c>
      <c r="B1249" s="3" t="s">
        <v>26</v>
      </c>
      <c r="C1249" s="3" t="s">
        <v>81</v>
      </c>
      <c r="D1249" s="3" t="s">
        <v>417</v>
      </c>
      <c r="E1249" s="3" t="s">
        <v>4922</v>
      </c>
      <c r="F1249" s="3" t="s">
        <v>4923</v>
      </c>
      <c r="G1249" s="3">
        <v>2023</v>
      </c>
      <c r="H1249" s="3">
        <v>2022</v>
      </c>
      <c r="I1249" s="4">
        <v>15696</v>
      </c>
      <c r="J1249" s="3" t="s">
        <v>197</v>
      </c>
      <c r="K1249" s="4">
        <v>3156.3</v>
      </c>
      <c r="L1249" s="4">
        <v>15696</v>
      </c>
      <c r="M1249" s="3" t="s">
        <v>197</v>
      </c>
      <c r="N1249" s="4">
        <v>3228.36</v>
      </c>
      <c r="O1249" s="4">
        <v>10203</v>
      </c>
      <c r="P1249" s="3" t="s">
        <v>197</v>
      </c>
      <c r="Q1249" s="4">
        <v>2152.71</v>
      </c>
      <c r="R1249" s="3">
        <v>-87.7426809407159</v>
      </c>
      <c r="S1249" s="3">
        <v>41.804247513331099</v>
      </c>
      <c r="T1249" s="3" t="s">
        <v>4924</v>
      </c>
      <c r="U1249" s="3" t="s">
        <v>33</v>
      </c>
      <c r="V1249" s="3" t="s">
        <v>421</v>
      </c>
      <c r="W1249" s="3" t="s">
        <v>422</v>
      </c>
      <c r="X1249" s="3" t="s">
        <v>88</v>
      </c>
      <c r="Y1249" s="3" t="s">
        <v>89</v>
      </c>
      <c r="Z1249" s="3" t="s">
        <v>89</v>
      </c>
      <c r="AA1249" s="8">
        <f>Table1[[#This Row],[2022 AV (BOR final)]]-Table1[[#This Row],[2021 AV (BOR final)]]</f>
        <v>0</v>
      </c>
      <c r="AB1249" s="8">
        <f>Table1[[#This Row],[2023 AV (BOR final)]]-Table1[[#This Row],[2022 AV (BOR final)]]</f>
        <v>-5493</v>
      </c>
      <c r="AC1249" s="8">
        <f>Table1[[#This Row],[2022 Tax Bill]]-Table1[[#This Row],[2021 Tax Bill]]</f>
        <v>72.059999999999945</v>
      </c>
      <c r="AD1249" s="3">
        <f>COUNTIF(D:D,Table1[[#This Row],[Project Name]])</f>
        <v>22</v>
      </c>
      <c r="AE1249" s="2">
        <f>IF(Table1[[#This Row],[Year Accepted]]=2022,Table1[[#This Row],[2021 AV (BOR final)]],Table1[[#This Row],[2022 AV (BOR final)]])</f>
        <v>15696</v>
      </c>
      <c r="AF1249" s="2">
        <f>IF(Table1[[#This Row],[Year Accepted]]=2022,Table1[[#This Row],[2022 AV (BOR final)]],Table1[[#This Row],[2023 AV (BOR final)]])</f>
        <v>10203</v>
      </c>
      <c r="AG1249" s="2">
        <f>IF(Table1[[#This Row],[Year Accepted]]=2022,Table1[[#This Row],[2021 Tax Bill]],Table1[[#This Row],[2022 Tax Bill]])</f>
        <v>3228.36</v>
      </c>
      <c r="AH1249" s="2">
        <f>IF(Table1[[#This Row],[Year Accepted]]=2022,Table1[[#This Row],[2022 Tax Bill]],Table1[[#This Row],[2023 Tax Bill]])</f>
        <v>2152.71</v>
      </c>
    </row>
    <row r="1250" spans="1:34" x14ac:dyDescent="0.25">
      <c r="A1250" s="3" t="s">
        <v>25</v>
      </c>
      <c r="B1250" s="3" t="s">
        <v>26</v>
      </c>
      <c r="C1250" s="3" t="s">
        <v>81</v>
      </c>
      <c r="D1250" s="3" t="s">
        <v>417</v>
      </c>
      <c r="E1250" s="3" t="s">
        <v>1191</v>
      </c>
      <c r="F1250" s="3" t="s">
        <v>1192</v>
      </c>
      <c r="G1250" s="3">
        <v>2023</v>
      </c>
      <c r="H1250" s="3">
        <v>2022</v>
      </c>
      <c r="I1250" s="4">
        <v>24663</v>
      </c>
      <c r="J1250" s="3" t="s">
        <v>197</v>
      </c>
      <c r="K1250" s="4">
        <v>4959.53</v>
      </c>
      <c r="L1250" s="4">
        <v>24663</v>
      </c>
      <c r="M1250" s="3" t="s">
        <v>197</v>
      </c>
      <c r="N1250" s="4">
        <v>5072.7299999999996</v>
      </c>
      <c r="O1250" s="4">
        <v>16031</v>
      </c>
      <c r="P1250" s="3" t="s">
        <v>197</v>
      </c>
      <c r="Q1250" s="4">
        <v>3382.36</v>
      </c>
      <c r="R1250" s="3">
        <v>-87.742678070559293</v>
      </c>
      <c r="S1250" s="3">
        <v>41.804144615248497</v>
      </c>
      <c r="T1250" s="3" t="s">
        <v>1193</v>
      </c>
      <c r="U1250" s="3" t="s">
        <v>33</v>
      </c>
      <c r="V1250" s="3" t="s">
        <v>421</v>
      </c>
      <c r="W1250" s="3" t="s">
        <v>422</v>
      </c>
      <c r="X1250" s="3" t="s">
        <v>88</v>
      </c>
      <c r="Y1250" s="3" t="s">
        <v>89</v>
      </c>
      <c r="Z1250" s="3" t="s">
        <v>89</v>
      </c>
      <c r="AA1250" s="8">
        <f>Table1[[#This Row],[2022 AV (BOR final)]]-Table1[[#This Row],[2021 AV (BOR final)]]</f>
        <v>0</v>
      </c>
      <c r="AB1250" s="8">
        <f>Table1[[#This Row],[2023 AV (BOR final)]]-Table1[[#This Row],[2022 AV (BOR final)]]</f>
        <v>-8632</v>
      </c>
      <c r="AC1250" s="8">
        <f>Table1[[#This Row],[2022 Tax Bill]]-Table1[[#This Row],[2021 Tax Bill]]</f>
        <v>113.19999999999982</v>
      </c>
      <c r="AD1250" s="3">
        <f>COUNTIF(D:D,Table1[[#This Row],[Project Name]])</f>
        <v>22</v>
      </c>
      <c r="AE1250" s="2">
        <f>IF(Table1[[#This Row],[Year Accepted]]=2022,Table1[[#This Row],[2021 AV (BOR final)]],Table1[[#This Row],[2022 AV (BOR final)]])</f>
        <v>24663</v>
      </c>
      <c r="AF1250" s="2">
        <f>IF(Table1[[#This Row],[Year Accepted]]=2022,Table1[[#This Row],[2022 AV (BOR final)]],Table1[[#This Row],[2023 AV (BOR final)]])</f>
        <v>16031</v>
      </c>
      <c r="AG1250" s="2">
        <f>IF(Table1[[#This Row],[Year Accepted]]=2022,Table1[[#This Row],[2021 Tax Bill]],Table1[[#This Row],[2022 Tax Bill]])</f>
        <v>5072.7299999999996</v>
      </c>
      <c r="AH1250" s="2">
        <f>IF(Table1[[#This Row],[Year Accepted]]=2022,Table1[[#This Row],[2022 Tax Bill]],Table1[[#This Row],[2023 Tax Bill]])</f>
        <v>3382.36</v>
      </c>
    </row>
    <row r="1251" spans="1:34" x14ac:dyDescent="0.25">
      <c r="A1251" s="3" t="s">
        <v>25</v>
      </c>
      <c r="B1251" s="3" t="s">
        <v>26</v>
      </c>
      <c r="C1251" s="3" t="s">
        <v>81</v>
      </c>
      <c r="D1251" s="3" t="s">
        <v>417</v>
      </c>
      <c r="E1251" s="3" t="s">
        <v>2518</v>
      </c>
      <c r="F1251" s="3" t="s">
        <v>2519</v>
      </c>
      <c r="G1251" s="3">
        <v>2023</v>
      </c>
      <c r="H1251" s="3">
        <v>2022</v>
      </c>
      <c r="I1251" s="4">
        <v>34090</v>
      </c>
      <c r="J1251" s="3" t="s">
        <v>197</v>
      </c>
      <c r="K1251" s="4">
        <v>6855.18</v>
      </c>
      <c r="L1251" s="4">
        <v>34090</v>
      </c>
      <c r="M1251" s="3" t="s">
        <v>197</v>
      </c>
      <c r="N1251" s="4">
        <v>7011.71</v>
      </c>
      <c r="O1251" s="4">
        <v>22159</v>
      </c>
      <c r="P1251" s="3" t="s">
        <v>197</v>
      </c>
      <c r="Q1251" s="4">
        <v>4675.32</v>
      </c>
      <c r="R1251" s="3">
        <v>-87.742684402448802</v>
      </c>
      <c r="S1251" s="3">
        <v>41.8043709959436</v>
      </c>
      <c r="T1251" s="3" t="s">
        <v>2520</v>
      </c>
      <c r="U1251" s="3" t="s">
        <v>33</v>
      </c>
      <c r="V1251" s="3" t="s">
        <v>421</v>
      </c>
      <c r="W1251" s="3" t="s">
        <v>422</v>
      </c>
      <c r="X1251" s="3" t="s">
        <v>88</v>
      </c>
      <c r="Y1251" s="3" t="s">
        <v>89</v>
      </c>
      <c r="Z1251" s="3" t="s">
        <v>89</v>
      </c>
      <c r="AA1251" s="8">
        <f>Table1[[#This Row],[2022 AV (BOR final)]]-Table1[[#This Row],[2021 AV (BOR final)]]</f>
        <v>0</v>
      </c>
      <c r="AB1251" s="8">
        <f>Table1[[#This Row],[2023 AV (BOR final)]]-Table1[[#This Row],[2022 AV (BOR final)]]</f>
        <v>-11931</v>
      </c>
      <c r="AC1251" s="8">
        <f>Table1[[#This Row],[2022 Tax Bill]]-Table1[[#This Row],[2021 Tax Bill]]</f>
        <v>156.52999999999975</v>
      </c>
      <c r="AD1251" s="3">
        <f>COUNTIF(D:D,Table1[[#This Row],[Project Name]])</f>
        <v>22</v>
      </c>
      <c r="AE1251" s="2">
        <f>IF(Table1[[#This Row],[Year Accepted]]=2022,Table1[[#This Row],[2021 AV (BOR final)]],Table1[[#This Row],[2022 AV (BOR final)]])</f>
        <v>34090</v>
      </c>
      <c r="AF1251" s="2">
        <f>IF(Table1[[#This Row],[Year Accepted]]=2022,Table1[[#This Row],[2022 AV (BOR final)]],Table1[[#This Row],[2023 AV (BOR final)]])</f>
        <v>22159</v>
      </c>
      <c r="AG1251" s="2">
        <f>IF(Table1[[#This Row],[Year Accepted]]=2022,Table1[[#This Row],[2021 Tax Bill]],Table1[[#This Row],[2022 Tax Bill]])</f>
        <v>7011.71</v>
      </c>
      <c r="AH1251" s="2">
        <f>IF(Table1[[#This Row],[Year Accepted]]=2022,Table1[[#This Row],[2022 Tax Bill]],Table1[[#This Row],[2023 Tax Bill]])</f>
        <v>4675.32</v>
      </c>
    </row>
    <row r="1252" spans="1:34" x14ac:dyDescent="0.25">
      <c r="A1252" s="3" t="s">
        <v>25</v>
      </c>
      <c r="B1252" s="3" t="s">
        <v>26</v>
      </c>
      <c r="C1252" s="3" t="s">
        <v>81</v>
      </c>
      <c r="D1252" s="3" t="s">
        <v>417</v>
      </c>
      <c r="E1252" s="3" t="s">
        <v>2551</v>
      </c>
      <c r="F1252" s="3" t="s">
        <v>2552</v>
      </c>
      <c r="G1252" s="3">
        <v>2023</v>
      </c>
      <c r="H1252" s="3">
        <v>2022</v>
      </c>
      <c r="I1252" s="4">
        <v>22543</v>
      </c>
      <c r="J1252" s="3" t="s">
        <v>197</v>
      </c>
      <c r="K1252" s="4">
        <v>4533.2</v>
      </c>
      <c r="L1252" s="4">
        <v>22543</v>
      </c>
      <c r="M1252" s="3" t="s">
        <v>197</v>
      </c>
      <c r="N1252" s="4">
        <v>4636.7</v>
      </c>
      <c r="O1252" s="4">
        <v>14652</v>
      </c>
      <c r="P1252" s="3" t="s">
        <v>197</v>
      </c>
      <c r="Q1252" s="4">
        <v>3091.44</v>
      </c>
      <c r="R1252" s="3">
        <v>-87.742682490165294</v>
      </c>
      <c r="S1252" s="3">
        <v>41.804302406841003</v>
      </c>
      <c r="T1252" s="3" t="s">
        <v>2553</v>
      </c>
      <c r="U1252" s="3" t="s">
        <v>33</v>
      </c>
      <c r="V1252" s="3" t="s">
        <v>421</v>
      </c>
      <c r="W1252" s="3" t="s">
        <v>422</v>
      </c>
      <c r="X1252" s="3" t="s">
        <v>88</v>
      </c>
      <c r="Y1252" s="3" t="s">
        <v>89</v>
      </c>
      <c r="Z1252" s="3" t="s">
        <v>89</v>
      </c>
      <c r="AA1252" s="8">
        <f>Table1[[#This Row],[2022 AV (BOR final)]]-Table1[[#This Row],[2021 AV (BOR final)]]</f>
        <v>0</v>
      </c>
      <c r="AB1252" s="8">
        <f>Table1[[#This Row],[2023 AV (BOR final)]]-Table1[[#This Row],[2022 AV (BOR final)]]</f>
        <v>-7891</v>
      </c>
      <c r="AC1252" s="8">
        <f>Table1[[#This Row],[2022 Tax Bill]]-Table1[[#This Row],[2021 Tax Bill]]</f>
        <v>103.5</v>
      </c>
      <c r="AD1252" s="3">
        <f>COUNTIF(D:D,Table1[[#This Row],[Project Name]])</f>
        <v>22</v>
      </c>
      <c r="AE1252" s="2">
        <f>IF(Table1[[#This Row],[Year Accepted]]=2022,Table1[[#This Row],[2021 AV (BOR final)]],Table1[[#This Row],[2022 AV (BOR final)]])</f>
        <v>22543</v>
      </c>
      <c r="AF1252" s="2">
        <f>IF(Table1[[#This Row],[Year Accepted]]=2022,Table1[[#This Row],[2022 AV (BOR final)]],Table1[[#This Row],[2023 AV (BOR final)]])</f>
        <v>14652</v>
      </c>
      <c r="AG1252" s="2">
        <f>IF(Table1[[#This Row],[Year Accepted]]=2022,Table1[[#This Row],[2021 Tax Bill]],Table1[[#This Row],[2022 Tax Bill]])</f>
        <v>4636.7</v>
      </c>
      <c r="AH1252" s="2">
        <f>IF(Table1[[#This Row],[Year Accepted]]=2022,Table1[[#This Row],[2022 Tax Bill]],Table1[[#This Row],[2023 Tax Bill]])</f>
        <v>3091.44</v>
      </c>
    </row>
    <row r="1253" spans="1:34" x14ac:dyDescent="0.25">
      <c r="A1253" s="3" t="s">
        <v>25</v>
      </c>
      <c r="B1253" s="3" t="s">
        <v>71</v>
      </c>
      <c r="C1253" s="3" t="s">
        <v>81</v>
      </c>
      <c r="D1253" s="3" t="s">
        <v>3634</v>
      </c>
      <c r="E1253" s="3" t="s">
        <v>3635</v>
      </c>
      <c r="F1253" s="3" t="s">
        <v>3636</v>
      </c>
      <c r="G1253" s="3">
        <v>2023</v>
      </c>
      <c r="H1253" s="3">
        <v>2022</v>
      </c>
      <c r="I1253" s="4">
        <v>63109</v>
      </c>
      <c r="J1253" s="3" t="s">
        <v>61</v>
      </c>
      <c r="K1253" s="4">
        <v>12690.61</v>
      </c>
      <c r="L1253" s="4">
        <v>63109</v>
      </c>
      <c r="M1253" s="3" t="s">
        <v>61</v>
      </c>
      <c r="N1253" s="4">
        <v>12980.42</v>
      </c>
      <c r="O1253" s="4">
        <v>47331</v>
      </c>
      <c r="P1253" s="3" t="s">
        <v>61</v>
      </c>
      <c r="Q1253" s="4">
        <v>9986.34</v>
      </c>
      <c r="R1253" s="3">
        <v>-87.699981455704403</v>
      </c>
      <c r="S1253" s="3">
        <v>41.784308109964996</v>
      </c>
      <c r="T1253" s="3" t="s">
        <v>3637</v>
      </c>
      <c r="U1253" s="3" t="s">
        <v>33</v>
      </c>
      <c r="V1253" s="3" t="s">
        <v>86</v>
      </c>
      <c r="W1253" s="3" t="s">
        <v>87</v>
      </c>
      <c r="X1253" s="3" t="s">
        <v>88</v>
      </c>
      <c r="Y1253" s="3" t="s">
        <v>89</v>
      </c>
      <c r="Z1253" s="3" t="s">
        <v>89</v>
      </c>
      <c r="AA1253" s="8">
        <f>Table1[[#This Row],[2022 AV (BOR final)]]-Table1[[#This Row],[2021 AV (BOR final)]]</f>
        <v>0</v>
      </c>
      <c r="AB1253" s="8">
        <f>Table1[[#This Row],[2023 AV (BOR final)]]-Table1[[#This Row],[2022 AV (BOR final)]]</f>
        <v>-15778</v>
      </c>
      <c r="AC1253" s="8">
        <f>Table1[[#This Row],[2022 Tax Bill]]-Table1[[#This Row],[2021 Tax Bill]]</f>
        <v>289.80999999999949</v>
      </c>
      <c r="AD1253" s="3">
        <f>COUNTIF(D:D,Table1[[#This Row],[Project Name]])</f>
        <v>1</v>
      </c>
      <c r="AE1253" s="2">
        <f>IF(Table1[[#This Row],[Year Accepted]]=2022,Table1[[#This Row],[2021 AV (BOR final)]],Table1[[#This Row],[2022 AV (BOR final)]])</f>
        <v>63109</v>
      </c>
      <c r="AF1253" s="2">
        <f>IF(Table1[[#This Row],[Year Accepted]]=2022,Table1[[#This Row],[2022 AV (BOR final)]],Table1[[#This Row],[2023 AV (BOR final)]])</f>
        <v>47331</v>
      </c>
      <c r="AG1253" s="2">
        <f>IF(Table1[[#This Row],[Year Accepted]]=2022,Table1[[#This Row],[2021 Tax Bill]],Table1[[#This Row],[2022 Tax Bill]])</f>
        <v>12980.42</v>
      </c>
      <c r="AH1253" s="2">
        <f>IF(Table1[[#This Row],[Year Accepted]]=2022,Table1[[#This Row],[2022 Tax Bill]],Table1[[#This Row],[2023 Tax Bill]])</f>
        <v>9986.34</v>
      </c>
    </row>
    <row r="1254" spans="1:34" x14ac:dyDescent="0.25">
      <c r="A1254" s="3" t="s">
        <v>25</v>
      </c>
      <c r="B1254" s="3" t="s">
        <v>71</v>
      </c>
      <c r="C1254" s="3" t="s">
        <v>81</v>
      </c>
      <c r="D1254" s="3" t="s">
        <v>5342</v>
      </c>
      <c r="E1254" s="3" t="s">
        <v>5343</v>
      </c>
      <c r="F1254" s="3" t="s">
        <v>5344</v>
      </c>
      <c r="G1254" s="3">
        <v>2023</v>
      </c>
      <c r="H1254" s="3">
        <v>2022</v>
      </c>
      <c r="I1254" s="4">
        <v>80836</v>
      </c>
      <c r="J1254" s="3" t="s">
        <v>61</v>
      </c>
      <c r="K1254" s="4">
        <v>16255.36</v>
      </c>
      <c r="L1254" s="4">
        <v>80836</v>
      </c>
      <c r="M1254" s="3" t="s">
        <v>61</v>
      </c>
      <c r="N1254" s="4">
        <v>16626.52</v>
      </c>
      <c r="O1254" s="4">
        <v>60627</v>
      </c>
      <c r="P1254" s="3" t="s">
        <v>61</v>
      </c>
      <c r="Q1254" s="4">
        <v>12791.69</v>
      </c>
      <c r="R1254" s="3">
        <v>-87.696846283723701</v>
      </c>
      <c r="S1254" s="3">
        <v>41.784357000636703</v>
      </c>
      <c r="T1254" s="3" t="s">
        <v>5345</v>
      </c>
      <c r="U1254" s="3" t="s">
        <v>33</v>
      </c>
      <c r="V1254" s="3" t="s">
        <v>86</v>
      </c>
      <c r="W1254" s="3" t="s">
        <v>87</v>
      </c>
      <c r="X1254" s="3" t="s">
        <v>88</v>
      </c>
      <c r="Y1254" s="3" t="s">
        <v>89</v>
      </c>
      <c r="Z1254" s="3" t="s">
        <v>89</v>
      </c>
      <c r="AA1254" s="8">
        <f>Table1[[#This Row],[2022 AV (BOR final)]]-Table1[[#This Row],[2021 AV (BOR final)]]</f>
        <v>0</v>
      </c>
      <c r="AB1254" s="8">
        <f>Table1[[#This Row],[2023 AV (BOR final)]]-Table1[[#This Row],[2022 AV (BOR final)]]</f>
        <v>-20209</v>
      </c>
      <c r="AC1254" s="8">
        <f>Table1[[#This Row],[2022 Tax Bill]]-Table1[[#This Row],[2021 Tax Bill]]</f>
        <v>371.15999999999985</v>
      </c>
      <c r="AD1254" s="3">
        <f>COUNTIF(D:D,Table1[[#This Row],[Project Name]])</f>
        <v>1</v>
      </c>
      <c r="AE1254" s="2">
        <f>IF(Table1[[#This Row],[Year Accepted]]=2022,Table1[[#This Row],[2021 AV (BOR final)]],Table1[[#This Row],[2022 AV (BOR final)]])</f>
        <v>80836</v>
      </c>
      <c r="AF1254" s="2">
        <f>IF(Table1[[#This Row],[Year Accepted]]=2022,Table1[[#This Row],[2022 AV (BOR final)]],Table1[[#This Row],[2023 AV (BOR final)]])</f>
        <v>60627</v>
      </c>
      <c r="AG1254" s="2">
        <f>IF(Table1[[#This Row],[Year Accepted]]=2022,Table1[[#This Row],[2021 Tax Bill]],Table1[[#This Row],[2022 Tax Bill]])</f>
        <v>16626.52</v>
      </c>
      <c r="AH1254" s="2">
        <f>IF(Table1[[#This Row],[Year Accepted]]=2022,Table1[[#This Row],[2022 Tax Bill]],Table1[[#This Row],[2023 Tax Bill]])</f>
        <v>12791.69</v>
      </c>
    </row>
    <row r="1255" spans="1:34" x14ac:dyDescent="0.25">
      <c r="A1255" s="3" t="s">
        <v>25</v>
      </c>
      <c r="B1255" s="3" t="s">
        <v>71</v>
      </c>
      <c r="C1255" s="3" t="s">
        <v>81</v>
      </c>
      <c r="D1255" s="3" t="s">
        <v>82</v>
      </c>
      <c r="E1255" s="3" t="s">
        <v>83</v>
      </c>
      <c r="F1255" s="3" t="s">
        <v>84</v>
      </c>
      <c r="G1255" s="3">
        <v>2023</v>
      </c>
      <c r="H1255" s="3">
        <v>2022</v>
      </c>
      <c r="I1255" s="4">
        <v>109778</v>
      </c>
      <c r="J1255" s="3" t="s">
        <v>31</v>
      </c>
      <c r="K1255" s="4">
        <v>24985.95</v>
      </c>
      <c r="L1255" s="4">
        <v>109778</v>
      </c>
      <c r="M1255" s="3" t="s">
        <v>31</v>
      </c>
      <c r="N1255" s="4">
        <v>25679.85</v>
      </c>
      <c r="O1255" s="4">
        <v>82332</v>
      </c>
      <c r="P1255" s="3" t="s">
        <v>31</v>
      </c>
      <c r="Q1255" s="4">
        <v>19750.32</v>
      </c>
      <c r="R1255" s="3">
        <v>-87.698967515236205</v>
      </c>
      <c r="S1255" s="3">
        <v>41.779314238505499</v>
      </c>
      <c r="T1255" s="3" t="s">
        <v>85</v>
      </c>
      <c r="U1255" s="3" t="s">
        <v>33</v>
      </c>
      <c r="V1255" s="3" t="s">
        <v>86</v>
      </c>
      <c r="W1255" s="3" t="s">
        <v>87</v>
      </c>
      <c r="X1255" s="3" t="s">
        <v>88</v>
      </c>
      <c r="Y1255" s="3" t="s">
        <v>89</v>
      </c>
      <c r="Z1255" s="3" t="s">
        <v>89</v>
      </c>
      <c r="AA1255" s="8">
        <f>Table1[[#This Row],[2022 AV (BOR final)]]-Table1[[#This Row],[2021 AV (BOR final)]]</f>
        <v>0</v>
      </c>
      <c r="AB1255" s="8">
        <f>Table1[[#This Row],[2023 AV (BOR final)]]-Table1[[#This Row],[2022 AV (BOR final)]]</f>
        <v>-27446</v>
      </c>
      <c r="AC1255" s="8">
        <f>Table1[[#This Row],[2022 Tax Bill]]-Table1[[#This Row],[2021 Tax Bill]]</f>
        <v>693.89999999999782</v>
      </c>
      <c r="AD1255" s="3">
        <f>COUNTIF(D:D,Table1[[#This Row],[Project Name]])</f>
        <v>1</v>
      </c>
      <c r="AE1255" s="2">
        <f>IF(Table1[[#This Row],[Year Accepted]]=2022,Table1[[#This Row],[2021 AV (BOR final)]],Table1[[#This Row],[2022 AV (BOR final)]])</f>
        <v>109778</v>
      </c>
      <c r="AF1255" s="2">
        <f>IF(Table1[[#This Row],[Year Accepted]]=2022,Table1[[#This Row],[2022 AV (BOR final)]],Table1[[#This Row],[2023 AV (BOR final)]])</f>
        <v>82332</v>
      </c>
      <c r="AG1255" s="2">
        <f>IF(Table1[[#This Row],[Year Accepted]]=2022,Table1[[#This Row],[2021 Tax Bill]],Table1[[#This Row],[2022 Tax Bill]])</f>
        <v>25679.85</v>
      </c>
      <c r="AH1255" s="2">
        <f>IF(Table1[[#This Row],[Year Accepted]]=2022,Table1[[#This Row],[2022 Tax Bill]],Table1[[#This Row],[2023 Tax Bill]])</f>
        <v>19750.32</v>
      </c>
    </row>
    <row r="1256" spans="1:34" x14ac:dyDescent="0.25">
      <c r="A1256" s="3" t="s">
        <v>25</v>
      </c>
      <c r="B1256" s="3" t="s">
        <v>26</v>
      </c>
      <c r="C1256" s="3" t="s">
        <v>81</v>
      </c>
      <c r="D1256" s="3" t="s">
        <v>819</v>
      </c>
      <c r="E1256" s="3" t="s">
        <v>820</v>
      </c>
      <c r="F1256" s="3" t="s">
        <v>821</v>
      </c>
      <c r="G1256" s="3">
        <v>2023</v>
      </c>
      <c r="H1256" s="3">
        <v>2022</v>
      </c>
      <c r="I1256" s="4">
        <v>28946</v>
      </c>
      <c r="J1256" s="3" t="s">
        <v>52</v>
      </c>
      <c r="K1256" s="4">
        <v>5820.76</v>
      </c>
      <c r="L1256" s="4">
        <v>28946</v>
      </c>
      <c r="M1256" s="3" t="s">
        <v>52</v>
      </c>
      <c r="N1256" s="4">
        <v>5953.65</v>
      </c>
      <c r="O1256" s="4">
        <v>23165</v>
      </c>
      <c r="P1256" s="3" t="s">
        <v>52</v>
      </c>
      <c r="Q1256" s="4">
        <v>4887.62</v>
      </c>
      <c r="R1256" s="3">
        <v>-87.688930124469593</v>
      </c>
      <c r="S1256" s="3">
        <v>41.781175926063298</v>
      </c>
      <c r="T1256" s="3" t="s">
        <v>822</v>
      </c>
      <c r="U1256" s="3" t="s">
        <v>33</v>
      </c>
      <c r="V1256" s="3" t="s">
        <v>688</v>
      </c>
      <c r="W1256" s="3" t="s">
        <v>87</v>
      </c>
      <c r="X1256" s="3" t="s">
        <v>214</v>
      </c>
      <c r="Y1256" s="3" t="s">
        <v>354</v>
      </c>
      <c r="Z1256" s="3" t="s">
        <v>38</v>
      </c>
      <c r="AA1256" s="8">
        <f>Table1[[#This Row],[2022 AV (BOR final)]]-Table1[[#This Row],[2021 AV (BOR final)]]</f>
        <v>0</v>
      </c>
      <c r="AB1256" s="8">
        <f>Table1[[#This Row],[2023 AV (BOR final)]]-Table1[[#This Row],[2022 AV (BOR final)]]</f>
        <v>-5781</v>
      </c>
      <c r="AC1256" s="8">
        <f>Table1[[#This Row],[2022 Tax Bill]]-Table1[[#This Row],[2021 Tax Bill]]</f>
        <v>132.88999999999942</v>
      </c>
      <c r="AD1256" s="3">
        <f>COUNTIF(D:D,Table1[[#This Row],[Project Name]])</f>
        <v>1</v>
      </c>
      <c r="AE1256" s="2">
        <f>IF(Table1[[#This Row],[Year Accepted]]=2022,Table1[[#This Row],[2021 AV (BOR final)]],Table1[[#This Row],[2022 AV (BOR final)]])</f>
        <v>28946</v>
      </c>
      <c r="AF1256" s="2">
        <f>IF(Table1[[#This Row],[Year Accepted]]=2022,Table1[[#This Row],[2022 AV (BOR final)]],Table1[[#This Row],[2023 AV (BOR final)]])</f>
        <v>23165</v>
      </c>
      <c r="AG1256" s="2">
        <f>IF(Table1[[#This Row],[Year Accepted]]=2022,Table1[[#This Row],[2021 Tax Bill]],Table1[[#This Row],[2022 Tax Bill]])</f>
        <v>5953.65</v>
      </c>
      <c r="AH1256" s="2">
        <f>IF(Table1[[#This Row],[Year Accepted]]=2022,Table1[[#This Row],[2022 Tax Bill]],Table1[[#This Row],[2023 Tax Bill]])</f>
        <v>4887.62</v>
      </c>
    </row>
    <row r="1257" spans="1:34" x14ac:dyDescent="0.25">
      <c r="A1257" s="3" t="s">
        <v>25</v>
      </c>
      <c r="B1257" s="3" t="s">
        <v>71</v>
      </c>
      <c r="C1257" s="3" t="s">
        <v>81</v>
      </c>
      <c r="D1257" s="3" t="s">
        <v>1784</v>
      </c>
      <c r="E1257" s="3" t="s">
        <v>1785</v>
      </c>
      <c r="F1257" s="3" t="s">
        <v>1786</v>
      </c>
      <c r="G1257" s="3">
        <v>2023</v>
      </c>
      <c r="H1257" s="3">
        <v>2022</v>
      </c>
      <c r="I1257" s="4">
        <v>107209</v>
      </c>
      <c r="J1257" s="3" t="s">
        <v>31</v>
      </c>
      <c r="K1257" s="4">
        <v>24401.23</v>
      </c>
      <c r="L1257" s="4">
        <v>107209</v>
      </c>
      <c r="M1257" s="3" t="s">
        <v>31</v>
      </c>
      <c r="N1257" s="4">
        <v>25078.89</v>
      </c>
      <c r="O1257" s="4">
        <v>80406</v>
      </c>
      <c r="P1257" s="3" t="s">
        <v>31</v>
      </c>
      <c r="Q1257" s="4">
        <v>19288.330000000002</v>
      </c>
      <c r="R1257" s="3">
        <v>-87.702744426838095</v>
      </c>
      <c r="S1257" s="3">
        <v>41.777317450610603</v>
      </c>
      <c r="T1257" s="3" t="s">
        <v>1787</v>
      </c>
      <c r="U1257" s="3" t="s">
        <v>33</v>
      </c>
      <c r="V1257" s="3" t="s">
        <v>544</v>
      </c>
      <c r="W1257" s="3" t="s">
        <v>87</v>
      </c>
      <c r="X1257" s="3" t="s">
        <v>88</v>
      </c>
      <c r="Y1257" s="3" t="s">
        <v>110</v>
      </c>
      <c r="Z1257" s="3" t="s">
        <v>111</v>
      </c>
      <c r="AA1257" s="8">
        <f>Table1[[#This Row],[2022 AV (BOR final)]]-Table1[[#This Row],[2021 AV (BOR final)]]</f>
        <v>0</v>
      </c>
      <c r="AB1257" s="8">
        <f>Table1[[#This Row],[2023 AV (BOR final)]]-Table1[[#This Row],[2022 AV (BOR final)]]</f>
        <v>-26803</v>
      </c>
      <c r="AC1257" s="8">
        <f>Table1[[#This Row],[2022 Tax Bill]]-Table1[[#This Row],[2021 Tax Bill]]</f>
        <v>677.65999999999985</v>
      </c>
      <c r="AD1257" s="3">
        <f>COUNTIF(D:D,Table1[[#This Row],[Project Name]])</f>
        <v>1</v>
      </c>
      <c r="AE1257" s="2">
        <f>IF(Table1[[#This Row],[Year Accepted]]=2022,Table1[[#This Row],[2021 AV (BOR final)]],Table1[[#This Row],[2022 AV (BOR final)]])</f>
        <v>107209</v>
      </c>
      <c r="AF1257" s="2">
        <f>IF(Table1[[#This Row],[Year Accepted]]=2022,Table1[[#This Row],[2022 AV (BOR final)]],Table1[[#This Row],[2023 AV (BOR final)]])</f>
        <v>80406</v>
      </c>
      <c r="AG1257" s="2">
        <f>IF(Table1[[#This Row],[Year Accepted]]=2022,Table1[[#This Row],[2021 Tax Bill]],Table1[[#This Row],[2022 Tax Bill]])</f>
        <v>25078.89</v>
      </c>
      <c r="AH1257" s="2">
        <f>IF(Table1[[#This Row],[Year Accepted]]=2022,Table1[[#This Row],[2022 Tax Bill]],Table1[[#This Row],[2023 Tax Bill]])</f>
        <v>19288.330000000002</v>
      </c>
    </row>
    <row r="1258" spans="1:34" x14ac:dyDescent="0.25">
      <c r="A1258" s="3" t="s">
        <v>25</v>
      </c>
      <c r="B1258" s="3" t="s">
        <v>26</v>
      </c>
      <c r="C1258" s="3" t="s">
        <v>81</v>
      </c>
      <c r="D1258" s="3" t="s">
        <v>941</v>
      </c>
      <c r="E1258" s="3" t="s">
        <v>942</v>
      </c>
      <c r="F1258" s="3" t="s">
        <v>943</v>
      </c>
      <c r="G1258" s="3">
        <v>2023</v>
      </c>
      <c r="H1258" s="3">
        <v>2022</v>
      </c>
      <c r="I1258" s="4">
        <v>276533</v>
      </c>
      <c r="J1258" s="3" t="s">
        <v>203</v>
      </c>
      <c r="K1258" s="4">
        <v>55608.27</v>
      </c>
      <c r="L1258" s="4">
        <v>176853</v>
      </c>
      <c r="M1258" s="3" t="s">
        <v>203</v>
      </c>
      <c r="N1258" s="4">
        <v>36375.519999999997</v>
      </c>
      <c r="O1258" s="4">
        <v>179669</v>
      </c>
      <c r="P1258" s="3" t="s">
        <v>203</v>
      </c>
      <c r="Q1258" s="4">
        <v>37908.42</v>
      </c>
      <c r="R1258" s="3">
        <v>-87.693219766193295</v>
      </c>
      <c r="S1258" s="3">
        <v>41.749591998422702</v>
      </c>
      <c r="T1258" s="3" t="s">
        <v>944</v>
      </c>
      <c r="U1258" s="3" t="s">
        <v>33</v>
      </c>
      <c r="V1258" s="3" t="s">
        <v>945</v>
      </c>
      <c r="W1258" s="3" t="s">
        <v>946</v>
      </c>
      <c r="X1258" s="3" t="s">
        <v>36</v>
      </c>
      <c r="Y1258" s="3" t="s">
        <v>151</v>
      </c>
      <c r="Z1258" s="3" t="s">
        <v>111</v>
      </c>
      <c r="AA1258" s="8">
        <f>Table1[[#This Row],[2022 AV (BOR final)]]-Table1[[#This Row],[2021 AV (BOR final)]]</f>
        <v>-99680</v>
      </c>
      <c r="AB1258" s="8">
        <f>Table1[[#This Row],[2023 AV (BOR final)]]-Table1[[#This Row],[2022 AV (BOR final)]]</f>
        <v>2816</v>
      </c>
      <c r="AC1258" s="8">
        <f>Table1[[#This Row],[2022 Tax Bill]]-Table1[[#This Row],[2021 Tax Bill]]</f>
        <v>-19232.75</v>
      </c>
      <c r="AD1258" s="3">
        <f>COUNTIF(D:D,Table1[[#This Row],[Project Name]])</f>
        <v>1</v>
      </c>
      <c r="AE1258" s="2">
        <f>IF(Table1[[#This Row],[Year Accepted]]=2022,Table1[[#This Row],[2021 AV (BOR final)]],Table1[[#This Row],[2022 AV (BOR final)]])</f>
        <v>176853</v>
      </c>
      <c r="AF1258" s="2">
        <f>IF(Table1[[#This Row],[Year Accepted]]=2022,Table1[[#This Row],[2022 AV (BOR final)]],Table1[[#This Row],[2023 AV (BOR final)]])</f>
        <v>179669</v>
      </c>
      <c r="AG1258" s="2">
        <f>IF(Table1[[#This Row],[Year Accepted]]=2022,Table1[[#This Row],[2021 Tax Bill]],Table1[[#This Row],[2022 Tax Bill]])</f>
        <v>36375.519999999997</v>
      </c>
      <c r="AH1258" s="2">
        <f>IF(Table1[[#This Row],[Year Accepted]]=2022,Table1[[#This Row],[2022 Tax Bill]],Table1[[#This Row],[2023 Tax Bill]])</f>
        <v>37908.42</v>
      </c>
    </row>
    <row r="1259" spans="1:34" x14ac:dyDescent="0.25">
      <c r="A1259" s="3" t="s">
        <v>25</v>
      </c>
      <c r="B1259" s="3" t="s">
        <v>26</v>
      </c>
      <c r="C1259" s="3" t="s">
        <v>81</v>
      </c>
      <c r="D1259" s="3" t="s">
        <v>1524</v>
      </c>
      <c r="E1259" s="3" t="s">
        <v>1525</v>
      </c>
      <c r="F1259" s="3" t="s">
        <v>1526</v>
      </c>
      <c r="G1259" s="3">
        <v>2023</v>
      </c>
      <c r="H1259" s="3">
        <v>2022</v>
      </c>
      <c r="I1259" s="4">
        <v>27500</v>
      </c>
      <c r="J1259" s="3" t="s">
        <v>52</v>
      </c>
      <c r="K1259" s="4">
        <v>5529.98</v>
      </c>
      <c r="L1259" s="4">
        <v>27499</v>
      </c>
      <c r="M1259" s="3" t="s">
        <v>52</v>
      </c>
      <c r="N1259" s="4">
        <v>5656.07</v>
      </c>
      <c r="O1259" s="4">
        <v>32287</v>
      </c>
      <c r="P1259" s="3" t="s">
        <v>52</v>
      </c>
      <c r="Q1259" s="4">
        <v>6812.22</v>
      </c>
      <c r="R1259" s="3">
        <v>-87.646585883228198</v>
      </c>
      <c r="S1259" s="3">
        <v>41.788983334279997</v>
      </c>
      <c r="T1259" s="3" t="s">
        <v>1527</v>
      </c>
      <c r="U1259" s="3" t="s">
        <v>33</v>
      </c>
      <c r="V1259" s="3" t="s">
        <v>688</v>
      </c>
      <c r="W1259" s="3" t="s">
        <v>1528</v>
      </c>
      <c r="X1259" s="3" t="s">
        <v>47</v>
      </c>
      <c r="Y1259" s="3" t="s">
        <v>354</v>
      </c>
      <c r="Z1259" s="3" t="s">
        <v>38</v>
      </c>
      <c r="AA1259" s="8">
        <f>Table1[[#This Row],[2022 AV (BOR final)]]-Table1[[#This Row],[2021 AV (BOR final)]]</f>
        <v>-1</v>
      </c>
      <c r="AB1259" s="8">
        <f>Table1[[#This Row],[2023 AV (BOR final)]]-Table1[[#This Row],[2022 AV (BOR final)]]</f>
        <v>4788</v>
      </c>
      <c r="AC1259" s="8">
        <f>Table1[[#This Row],[2022 Tax Bill]]-Table1[[#This Row],[2021 Tax Bill]]</f>
        <v>126.09000000000015</v>
      </c>
      <c r="AD1259" s="3">
        <f>COUNTIF(D:D,Table1[[#This Row],[Project Name]])</f>
        <v>1</v>
      </c>
      <c r="AE1259" s="2">
        <f>IF(Table1[[#This Row],[Year Accepted]]=2022,Table1[[#This Row],[2021 AV (BOR final)]],Table1[[#This Row],[2022 AV (BOR final)]])</f>
        <v>27499</v>
      </c>
      <c r="AF1259" s="2">
        <f>IF(Table1[[#This Row],[Year Accepted]]=2022,Table1[[#This Row],[2022 AV (BOR final)]],Table1[[#This Row],[2023 AV (BOR final)]])</f>
        <v>32287</v>
      </c>
      <c r="AG1259" s="2">
        <f>IF(Table1[[#This Row],[Year Accepted]]=2022,Table1[[#This Row],[2021 Tax Bill]],Table1[[#This Row],[2022 Tax Bill]])</f>
        <v>5656.07</v>
      </c>
      <c r="AH1259" s="2">
        <f>IF(Table1[[#This Row],[Year Accepted]]=2022,Table1[[#This Row],[2022 Tax Bill]],Table1[[#This Row],[2023 Tax Bill]])</f>
        <v>6812.22</v>
      </c>
    </row>
    <row r="1260" spans="1:34" x14ac:dyDescent="0.25">
      <c r="A1260" s="3" t="s">
        <v>25</v>
      </c>
      <c r="B1260" s="3" t="s">
        <v>26</v>
      </c>
      <c r="C1260" s="3" t="s">
        <v>81</v>
      </c>
      <c r="D1260" s="3" t="s">
        <v>4178</v>
      </c>
      <c r="E1260" s="3" t="s">
        <v>4179</v>
      </c>
      <c r="F1260" s="3" t="s">
        <v>4180</v>
      </c>
      <c r="G1260" s="3">
        <v>2023</v>
      </c>
      <c r="H1260" s="3">
        <v>2022</v>
      </c>
      <c r="I1260" s="4">
        <v>132919</v>
      </c>
      <c r="J1260" s="3" t="s">
        <v>52</v>
      </c>
      <c r="K1260" s="4">
        <v>26728.799999999999</v>
      </c>
      <c r="L1260" s="4">
        <v>132919</v>
      </c>
      <c r="M1260" s="3" t="s">
        <v>52</v>
      </c>
      <c r="N1260" s="4">
        <v>27339.07</v>
      </c>
      <c r="O1260" s="4">
        <v>86397</v>
      </c>
      <c r="P1260" s="3" t="s">
        <v>52</v>
      </c>
      <c r="Q1260" s="4">
        <v>18228.900000000001</v>
      </c>
      <c r="R1260" s="3">
        <v>-87.634199704288505</v>
      </c>
      <c r="S1260" s="3">
        <v>41.761494352570899</v>
      </c>
      <c r="T1260" s="3" t="s">
        <v>4181</v>
      </c>
      <c r="U1260" s="3" t="s">
        <v>33</v>
      </c>
      <c r="V1260" s="3" t="s">
        <v>108</v>
      </c>
      <c r="W1260" s="3" t="s">
        <v>109</v>
      </c>
      <c r="X1260" s="3" t="s">
        <v>36</v>
      </c>
      <c r="Y1260" s="3" t="s">
        <v>110</v>
      </c>
      <c r="Z1260" s="3" t="s">
        <v>111</v>
      </c>
      <c r="AA1260" s="8">
        <f>Table1[[#This Row],[2022 AV (BOR final)]]-Table1[[#This Row],[2021 AV (BOR final)]]</f>
        <v>0</v>
      </c>
      <c r="AB1260" s="8">
        <f>Table1[[#This Row],[2023 AV (BOR final)]]-Table1[[#This Row],[2022 AV (BOR final)]]</f>
        <v>-46522</v>
      </c>
      <c r="AC1260" s="8">
        <f>Table1[[#This Row],[2022 Tax Bill]]-Table1[[#This Row],[2021 Tax Bill]]</f>
        <v>610.27000000000044</v>
      </c>
      <c r="AD1260" s="3">
        <f>COUNTIF(D:D,Table1[[#This Row],[Project Name]])</f>
        <v>1</v>
      </c>
      <c r="AE1260" s="2">
        <f>IF(Table1[[#This Row],[Year Accepted]]=2022,Table1[[#This Row],[2021 AV (BOR final)]],Table1[[#This Row],[2022 AV (BOR final)]])</f>
        <v>132919</v>
      </c>
      <c r="AF1260" s="2">
        <f>IF(Table1[[#This Row],[Year Accepted]]=2022,Table1[[#This Row],[2022 AV (BOR final)]],Table1[[#This Row],[2023 AV (BOR final)]])</f>
        <v>86397</v>
      </c>
      <c r="AG1260" s="2">
        <f>IF(Table1[[#This Row],[Year Accepted]]=2022,Table1[[#This Row],[2021 Tax Bill]],Table1[[#This Row],[2022 Tax Bill]])</f>
        <v>27339.07</v>
      </c>
      <c r="AH1260" s="2">
        <f>IF(Table1[[#This Row],[Year Accepted]]=2022,Table1[[#This Row],[2022 Tax Bill]],Table1[[#This Row],[2023 Tax Bill]])</f>
        <v>18228.900000000001</v>
      </c>
    </row>
    <row r="1261" spans="1:34" x14ac:dyDescent="0.25">
      <c r="A1261" s="3" t="s">
        <v>25</v>
      </c>
      <c r="B1261" s="3" t="s">
        <v>26</v>
      </c>
      <c r="C1261" s="3" t="s">
        <v>81</v>
      </c>
      <c r="D1261" s="3" t="s">
        <v>4413</v>
      </c>
      <c r="E1261" s="3" t="s">
        <v>4414</v>
      </c>
      <c r="F1261" s="3" t="s">
        <v>4415</v>
      </c>
      <c r="G1261" s="3">
        <v>2023</v>
      </c>
      <c r="H1261" s="3">
        <v>2022</v>
      </c>
      <c r="I1261" s="4">
        <v>105588</v>
      </c>
      <c r="J1261" s="3" t="s">
        <v>52</v>
      </c>
      <c r="K1261" s="4">
        <v>21232.77</v>
      </c>
      <c r="L1261" s="4">
        <v>105588</v>
      </c>
      <c r="M1261" s="3" t="s">
        <v>52</v>
      </c>
      <c r="N1261" s="4">
        <v>21717.61</v>
      </c>
      <c r="O1261" s="4">
        <v>68631</v>
      </c>
      <c r="P1261" s="3" t="s">
        <v>52</v>
      </c>
      <c r="Q1261" s="4">
        <v>14480.49</v>
      </c>
      <c r="R1261" s="3">
        <v>-87.628387755348598</v>
      </c>
      <c r="S1261" s="3">
        <v>41.759741945317202</v>
      </c>
      <c r="T1261" s="3" t="s">
        <v>4416</v>
      </c>
      <c r="U1261" s="3" t="s">
        <v>33</v>
      </c>
      <c r="V1261" s="3" t="s">
        <v>108</v>
      </c>
      <c r="W1261" s="3" t="s">
        <v>109</v>
      </c>
      <c r="X1261" s="3" t="s">
        <v>36</v>
      </c>
      <c r="Y1261" s="3" t="s">
        <v>151</v>
      </c>
      <c r="Z1261" s="3" t="s">
        <v>111</v>
      </c>
      <c r="AA1261" s="8">
        <f>Table1[[#This Row],[2022 AV (BOR final)]]-Table1[[#This Row],[2021 AV (BOR final)]]</f>
        <v>0</v>
      </c>
      <c r="AB1261" s="8">
        <f>Table1[[#This Row],[2023 AV (BOR final)]]-Table1[[#This Row],[2022 AV (BOR final)]]</f>
        <v>-36957</v>
      </c>
      <c r="AC1261" s="8">
        <f>Table1[[#This Row],[2022 Tax Bill]]-Table1[[#This Row],[2021 Tax Bill]]</f>
        <v>484.84000000000015</v>
      </c>
      <c r="AD1261" s="3">
        <f>COUNTIF(D:D,Table1[[#This Row],[Project Name]])</f>
        <v>1</v>
      </c>
      <c r="AE1261" s="2">
        <f>IF(Table1[[#This Row],[Year Accepted]]=2022,Table1[[#This Row],[2021 AV (BOR final)]],Table1[[#This Row],[2022 AV (BOR final)]])</f>
        <v>105588</v>
      </c>
      <c r="AF1261" s="2">
        <f>IF(Table1[[#This Row],[Year Accepted]]=2022,Table1[[#This Row],[2022 AV (BOR final)]],Table1[[#This Row],[2023 AV (BOR final)]])</f>
        <v>68631</v>
      </c>
      <c r="AG1261" s="2">
        <f>IF(Table1[[#This Row],[Year Accepted]]=2022,Table1[[#This Row],[2021 Tax Bill]],Table1[[#This Row],[2022 Tax Bill]])</f>
        <v>21717.61</v>
      </c>
      <c r="AH1261" s="2">
        <f>IF(Table1[[#This Row],[Year Accepted]]=2022,Table1[[#This Row],[2022 Tax Bill]],Table1[[#This Row],[2023 Tax Bill]])</f>
        <v>14480.49</v>
      </c>
    </row>
    <row r="1262" spans="1:34" x14ac:dyDescent="0.25">
      <c r="A1262" s="3" t="s">
        <v>25</v>
      </c>
      <c r="B1262" s="3" t="s">
        <v>26</v>
      </c>
      <c r="C1262" s="3" t="s">
        <v>81</v>
      </c>
      <c r="D1262" s="3" t="s">
        <v>1488</v>
      </c>
      <c r="E1262" s="3" t="s">
        <v>1489</v>
      </c>
      <c r="F1262" s="3" t="s">
        <v>1490</v>
      </c>
      <c r="G1262" s="3">
        <v>2023</v>
      </c>
      <c r="H1262" s="3">
        <v>2022</v>
      </c>
      <c r="I1262" s="4">
        <v>134023</v>
      </c>
      <c r="J1262" s="3" t="s">
        <v>52</v>
      </c>
      <c r="K1262" s="4">
        <v>26950.799999999999</v>
      </c>
      <c r="L1262" s="4">
        <v>134023</v>
      </c>
      <c r="M1262" s="3" t="s">
        <v>52</v>
      </c>
      <c r="N1262" s="4">
        <v>27566.16</v>
      </c>
      <c r="O1262" s="4">
        <v>87115</v>
      </c>
      <c r="P1262" s="3" t="s">
        <v>52</v>
      </c>
      <c r="Q1262" s="4">
        <v>18380.41</v>
      </c>
      <c r="R1262" s="3">
        <v>-87.634809416804799</v>
      </c>
      <c r="S1262" s="3">
        <v>41.756745487547498</v>
      </c>
      <c r="T1262" s="3" t="s">
        <v>1491</v>
      </c>
      <c r="U1262" s="3" t="s">
        <v>33</v>
      </c>
      <c r="V1262" s="3" t="s">
        <v>108</v>
      </c>
      <c r="W1262" s="3" t="s">
        <v>109</v>
      </c>
      <c r="X1262" s="3" t="s">
        <v>36</v>
      </c>
      <c r="Y1262" s="3" t="s">
        <v>151</v>
      </c>
      <c r="Z1262" s="3" t="s">
        <v>111</v>
      </c>
      <c r="AA1262" s="8">
        <f>Table1[[#This Row],[2022 AV (BOR final)]]-Table1[[#This Row],[2021 AV (BOR final)]]</f>
        <v>0</v>
      </c>
      <c r="AB1262" s="8">
        <f>Table1[[#This Row],[2023 AV (BOR final)]]-Table1[[#This Row],[2022 AV (BOR final)]]</f>
        <v>-46908</v>
      </c>
      <c r="AC1262" s="8">
        <f>Table1[[#This Row],[2022 Tax Bill]]-Table1[[#This Row],[2021 Tax Bill]]</f>
        <v>615.36000000000058</v>
      </c>
      <c r="AD1262" s="3">
        <f>COUNTIF(D:D,Table1[[#This Row],[Project Name]])</f>
        <v>1</v>
      </c>
      <c r="AE1262" s="2">
        <f>IF(Table1[[#This Row],[Year Accepted]]=2022,Table1[[#This Row],[2021 AV (BOR final)]],Table1[[#This Row],[2022 AV (BOR final)]])</f>
        <v>134023</v>
      </c>
      <c r="AF1262" s="2">
        <f>IF(Table1[[#This Row],[Year Accepted]]=2022,Table1[[#This Row],[2022 AV (BOR final)]],Table1[[#This Row],[2023 AV (BOR final)]])</f>
        <v>87115</v>
      </c>
      <c r="AG1262" s="2">
        <f>IF(Table1[[#This Row],[Year Accepted]]=2022,Table1[[#This Row],[2021 Tax Bill]],Table1[[#This Row],[2022 Tax Bill]])</f>
        <v>27566.16</v>
      </c>
      <c r="AH1262" s="2">
        <f>IF(Table1[[#This Row],[Year Accepted]]=2022,Table1[[#This Row],[2022 Tax Bill]],Table1[[#This Row],[2023 Tax Bill]])</f>
        <v>18380.41</v>
      </c>
    </row>
    <row r="1263" spans="1:34" x14ac:dyDescent="0.25">
      <c r="A1263" s="3" t="s">
        <v>25</v>
      </c>
      <c r="B1263" s="3" t="s">
        <v>26</v>
      </c>
      <c r="C1263" s="3" t="s">
        <v>81</v>
      </c>
      <c r="D1263" s="3" t="s">
        <v>4114</v>
      </c>
      <c r="E1263" s="3" t="s">
        <v>4115</v>
      </c>
      <c r="F1263" s="3" t="s">
        <v>4116</v>
      </c>
      <c r="G1263" s="3">
        <v>2023</v>
      </c>
      <c r="H1263" s="3">
        <v>2022</v>
      </c>
      <c r="I1263" s="4">
        <v>307229</v>
      </c>
      <c r="J1263" s="3" t="s">
        <v>52</v>
      </c>
      <c r="K1263" s="4">
        <v>61780.959999999999</v>
      </c>
      <c r="L1263" s="4">
        <v>307229</v>
      </c>
      <c r="M1263" s="3" t="s">
        <v>52</v>
      </c>
      <c r="N1263" s="4">
        <v>63191.54</v>
      </c>
      <c r="O1263" s="4">
        <v>199699</v>
      </c>
      <c r="P1263" s="3" t="s">
        <v>52</v>
      </c>
      <c r="Q1263" s="4">
        <v>42134.52</v>
      </c>
      <c r="R1263" s="3">
        <v>-87.634766875500901</v>
      </c>
      <c r="S1263" s="3">
        <v>41.754786680677</v>
      </c>
      <c r="T1263" s="3" t="s">
        <v>4117</v>
      </c>
      <c r="U1263" s="3" t="s">
        <v>33</v>
      </c>
      <c r="V1263" s="3" t="s">
        <v>164</v>
      </c>
      <c r="W1263" s="3" t="s">
        <v>109</v>
      </c>
      <c r="X1263" s="3" t="s">
        <v>36</v>
      </c>
      <c r="Y1263" s="3" t="s">
        <v>151</v>
      </c>
      <c r="Z1263" s="3" t="s">
        <v>111</v>
      </c>
      <c r="AA1263" s="8">
        <f>Table1[[#This Row],[2022 AV (BOR final)]]-Table1[[#This Row],[2021 AV (BOR final)]]</f>
        <v>0</v>
      </c>
      <c r="AB1263" s="8">
        <f>Table1[[#This Row],[2023 AV (BOR final)]]-Table1[[#This Row],[2022 AV (BOR final)]]</f>
        <v>-107530</v>
      </c>
      <c r="AC1263" s="8">
        <f>Table1[[#This Row],[2022 Tax Bill]]-Table1[[#This Row],[2021 Tax Bill]]</f>
        <v>1410.5800000000017</v>
      </c>
      <c r="AD1263" s="3">
        <f>COUNTIF(D:D,Table1[[#This Row],[Project Name]])</f>
        <v>1</v>
      </c>
      <c r="AE1263" s="2">
        <f>IF(Table1[[#This Row],[Year Accepted]]=2022,Table1[[#This Row],[2021 AV (BOR final)]],Table1[[#This Row],[2022 AV (BOR final)]])</f>
        <v>307229</v>
      </c>
      <c r="AF1263" s="2">
        <f>IF(Table1[[#This Row],[Year Accepted]]=2022,Table1[[#This Row],[2022 AV (BOR final)]],Table1[[#This Row],[2023 AV (BOR final)]])</f>
        <v>199699</v>
      </c>
      <c r="AG1263" s="2">
        <f>IF(Table1[[#This Row],[Year Accepted]]=2022,Table1[[#This Row],[2021 Tax Bill]],Table1[[#This Row],[2022 Tax Bill]])</f>
        <v>63191.54</v>
      </c>
      <c r="AH1263" s="2">
        <f>IF(Table1[[#This Row],[Year Accepted]]=2022,Table1[[#This Row],[2022 Tax Bill]],Table1[[#This Row],[2023 Tax Bill]])</f>
        <v>42134.52</v>
      </c>
    </row>
    <row r="1264" spans="1:34" x14ac:dyDescent="0.25">
      <c r="A1264" s="3" t="s">
        <v>25</v>
      </c>
      <c r="B1264" s="3" t="s">
        <v>26</v>
      </c>
      <c r="C1264" s="3" t="s">
        <v>81</v>
      </c>
      <c r="D1264" s="3" t="s">
        <v>1480</v>
      </c>
      <c r="E1264" s="3" t="s">
        <v>1481</v>
      </c>
      <c r="F1264" s="3" t="s">
        <v>1482</v>
      </c>
      <c r="G1264" s="3">
        <v>2023</v>
      </c>
      <c r="H1264" s="3">
        <v>2022</v>
      </c>
      <c r="I1264" s="4">
        <v>44206</v>
      </c>
      <c r="J1264" s="3" t="s">
        <v>52</v>
      </c>
      <c r="K1264" s="4">
        <v>8889.4</v>
      </c>
      <c r="L1264" s="4">
        <v>44206</v>
      </c>
      <c r="M1264" s="3" t="s">
        <v>52</v>
      </c>
      <c r="N1264" s="4">
        <v>9092.39</v>
      </c>
      <c r="O1264" s="4">
        <v>28733</v>
      </c>
      <c r="P1264" s="3" t="s">
        <v>52</v>
      </c>
      <c r="Q1264" s="4">
        <v>6062.36</v>
      </c>
      <c r="R1264" s="3">
        <v>-87.643241836464398</v>
      </c>
      <c r="S1264" s="3">
        <v>41.751993587133299</v>
      </c>
      <c r="T1264" s="3" t="s">
        <v>1483</v>
      </c>
      <c r="U1264" s="3" t="s">
        <v>33</v>
      </c>
      <c r="V1264" s="3" t="s">
        <v>164</v>
      </c>
      <c r="W1264" s="3" t="s">
        <v>165</v>
      </c>
      <c r="X1264" s="3" t="s">
        <v>36</v>
      </c>
      <c r="Y1264" s="3" t="s">
        <v>151</v>
      </c>
      <c r="Z1264" s="3" t="s">
        <v>111</v>
      </c>
      <c r="AA1264" s="8">
        <f>Table1[[#This Row],[2022 AV (BOR final)]]-Table1[[#This Row],[2021 AV (BOR final)]]</f>
        <v>0</v>
      </c>
      <c r="AB1264" s="8">
        <f>Table1[[#This Row],[2023 AV (BOR final)]]-Table1[[#This Row],[2022 AV (BOR final)]]</f>
        <v>-15473</v>
      </c>
      <c r="AC1264" s="8">
        <f>Table1[[#This Row],[2022 Tax Bill]]-Table1[[#This Row],[2021 Tax Bill]]</f>
        <v>202.98999999999978</v>
      </c>
      <c r="AD1264" s="3">
        <f>COUNTIF(D:D,Table1[[#This Row],[Project Name]])</f>
        <v>1</v>
      </c>
      <c r="AE1264" s="2">
        <f>IF(Table1[[#This Row],[Year Accepted]]=2022,Table1[[#This Row],[2021 AV (BOR final)]],Table1[[#This Row],[2022 AV (BOR final)]])</f>
        <v>44206</v>
      </c>
      <c r="AF1264" s="2">
        <f>IF(Table1[[#This Row],[Year Accepted]]=2022,Table1[[#This Row],[2022 AV (BOR final)]],Table1[[#This Row],[2023 AV (BOR final)]])</f>
        <v>28733</v>
      </c>
      <c r="AG1264" s="2">
        <f>IF(Table1[[#This Row],[Year Accepted]]=2022,Table1[[#This Row],[2021 Tax Bill]],Table1[[#This Row],[2022 Tax Bill]])</f>
        <v>9092.39</v>
      </c>
      <c r="AH1264" s="2">
        <f>IF(Table1[[#This Row],[Year Accepted]]=2022,Table1[[#This Row],[2022 Tax Bill]],Table1[[#This Row],[2023 Tax Bill]])</f>
        <v>6062.36</v>
      </c>
    </row>
    <row r="1265" spans="1:34" x14ac:dyDescent="0.25">
      <c r="A1265" s="3" t="s">
        <v>25</v>
      </c>
      <c r="B1265" s="3" t="s">
        <v>26</v>
      </c>
      <c r="C1265" s="3" t="s">
        <v>81</v>
      </c>
      <c r="D1265" s="3" t="s">
        <v>5057</v>
      </c>
      <c r="E1265" s="3" t="s">
        <v>5058</v>
      </c>
      <c r="F1265" s="3" t="s">
        <v>5059</v>
      </c>
      <c r="G1265" s="3">
        <v>2023</v>
      </c>
      <c r="H1265" s="3">
        <v>2022</v>
      </c>
      <c r="I1265" s="4">
        <v>60097</v>
      </c>
      <c r="J1265" s="3" t="s">
        <v>52</v>
      </c>
      <c r="K1265" s="4">
        <v>12084.94</v>
      </c>
      <c r="L1265" s="4">
        <v>60097</v>
      </c>
      <c r="M1265" s="3" t="s">
        <v>52</v>
      </c>
      <c r="N1265" s="4">
        <v>12360.92</v>
      </c>
      <c r="O1265" s="4">
        <v>39063</v>
      </c>
      <c r="P1265" s="3" t="s">
        <v>52</v>
      </c>
      <c r="Q1265" s="4">
        <v>8241.93</v>
      </c>
      <c r="R1265" s="3">
        <v>-87.645238077333104</v>
      </c>
      <c r="S1265" s="3">
        <v>41.763536354732899</v>
      </c>
      <c r="T1265" s="3" t="s">
        <v>5060</v>
      </c>
      <c r="U1265" s="3" t="s">
        <v>33</v>
      </c>
      <c r="V1265" s="3" t="s">
        <v>164</v>
      </c>
      <c r="W1265" s="3" t="s">
        <v>1528</v>
      </c>
      <c r="X1265" s="3" t="s">
        <v>47</v>
      </c>
      <c r="Y1265" s="3" t="s">
        <v>110</v>
      </c>
      <c r="Z1265" s="3" t="s">
        <v>111</v>
      </c>
      <c r="AA1265" s="8">
        <f>Table1[[#This Row],[2022 AV (BOR final)]]-Table1[[#This Row],[2021 AV (BOR final)]]</f>
        <v>0</v>
      </c>
      <c r="AB1265" s="8">
        <f>Table1[[#This Row],[2023 AV (BOR final)]]-Table1[[#This Row],[2022 AV (BOR final)]]</f>
        <v>-21034</v>
      </c>
      <c r="AC1265" s="8">
        <f>Table1[[#This Row],[2022 Tax Bill]]-Table1[[#This Row],[2021 Tax Bill]]</f>
        <v>275.97999999999956</v>
      </c>
      <c r="AD1265" s="3">
        <f>COUNTIF(D:D,Table1[[#This Row],[Project Name]])</f>
        <v>1</v>
      </c>
      <c r="AE1265" s="2">
        <f>IF(Table1[[#This Row],[Year Accepted]]=2022,Table1[[#This Row],[2021 AV (BOR final)]],Table1[[#This Row],[2022 AV (BOR final)]])</f>
        <v>60097</v>
      </c>
      <c r="AF1265" s="2">
        <f>IF(Table1[[#This Row],[Year Accepted]]=2022,Table1[[#This Row],[2022 AV (BOR final)]],Table1[[#This Row],[2023 AV (BOR final)]])</f>
        <v>39063</v>
      </c>
      <c r="AG1265" s="2">
        <f>IF(Table1[[#This Row],[Year Accepted]]=2022,Table1[[#This Row],[2021 Tax Bill]],Table1[[#This Row],[2022 Tax Bill]])</f>
        <v>12360.92</v>
      </c>
      <c r="AH1265" s="2">
        <f>IF(Table1[[#This Row],[Year Accepted]]=2022,Table1[[#This Row],[2022 Tax Bill]],Table1[[#This Row],[2023 Tax Bill]])</f>
        <v>8241.93</v>
      </c>
    </row>
    <row r="1266" spans="1:34" x14ac:dyDescent="0.25">
      <c r="A1266" s="3" t="s">
        <v>25</v>
      </c>
      <c r="B1266" s="3" t="s">
        <v>26</v>
      </c>
      <c r="C1266" s="3" t="s">
        <v>81</v>
      </c>
      <c r="D1266" s="3" t="s">
        <v>160</v>
      </c>
      <c r="E1266" s="3" t="s">
        <v>161</v>
      </c>
      <c r="F1266" s="3" t="s">
        <v>162</v>
      </c>
      <c r="G1266" s="3">
        <v>2023</v>
      </c>
      <c r="H1266" s="3">
        <v>2022</v>
      </c>
      <c r="I1266" s="4">
        <v>41308</v>
      </c>
      <c r="J1266" s="3" t="s">
        <v>52</v>
      </c>
      <c r="K1266" s="4">
        <v>8306.69</v>
      </c>
      <c r="L1266" s="4">
        <v>41308</v>
      </c>
      <c r="M1266" s="3" t="s">
        <v>52</v>
      </c>
      <c r="N1266" s="4">
        <v>8496.31</v>
      </c>
      <c r="O1266" s="4">
        <v>26849</v>
      </c>
      <c r="P1266" s="3" t="s">
        <v>52</v>
      </c>
      <c r="Q1266" s="4">
        <v>5664.9</v>
      </c>
      <c r="R1266" s="3">
        <v>-87.658244753849402</v>
      </c>
      <c r="S1266" s="3">
        <v>41.754374059084697</v>
      </c>
      <c r="T1266" s="3" t="s">
        <v>163</v>
      </c>
      <c r="U1266" s="3" t="s">
        <v>33</v>
      </c>
      <c r="V1266" s="3" t="s">
        <v>164</v>
      </c>
      <c r="W1266" s="3" t="s">
        <v>165</v>
      </c>
      <c r="X1266" s="3" t="s">
        <v>36</v>
      </c>
      <c r="Y1266" s="3" t="s">
        <v>151</v>
      </c>
      <c r="Z1266" s="3" t="s">
        <v>111</v>
      </c>
      <c r="AA1266" s="8">
        <f>Table1[[#This Row],[2022 AV (BOR final)]]-Table1[[#This Row],[2021 AV (BOR final)]]</f>
        <v>0</v>
      </c>
      <c r="AB1266" s="8">
        <f>Table1[[#This Row],[2023 AV (BOR final)]]-Table1[[#This Row],[2022 AV (BOR final)]]</f>
        <v>-14459</v>
      </c>
      <c r="AC1266" s="8">
        <f>Table1[[#This Row],[2022 Tax Bill]]-Table1[[#This Row],[2021 Tax Bill]]</f>
        <v>189.61999999999898</v>
      </c>
      <c r="AD1266" s="3">
        <f>COUNTIF(D:D,Table1[[#This Row],[Project Name]])</f>
        <v>1</v>
      </c>
      <c r="AE1266" s="2">
        <f>IF(Table1[[#This Row],[Year Accepted]]=2022,Table1[[#This Row],[2021 AV (BOR final)]],Table1[[#This Row],[2022 AV (BOR final)]])</f>
        <v>41308</v>
      </c>
      <c r="AF1266" s="2">
        <f>IF(Table1[[#This Row],[Year Accepted]]=2022,Table1[[#This Row],[2022 AV (BOR final)]],Table1[[#This Row],[2023 AV (BOR final)]])</f>
        <v>26849</v>
      </c>
      <c r="AG1266" s="2">
        <f>IF(Table1[[#This Row],[Year Accepted]]=2022,Table1[[#This Row],[2021 Tax Bill]],Table1[[#This Row],[2022 Tax Bill]])</f>
        <v>8496.31</v>
      </c>
      <c r="AH1266" s="2">
        <f>IF(Table1[[#This Row],[Year Accepted]]=2022,Table1[[#This Row],[2022 Tax Bill]],Table1[[#This Row],[2023 Tax Bill]])</f>
        <v>5664.9</v>
      </c>
    </row>
    <row r="1267" spans="1:34" x14ac:dyDescent="0.25">
      <c r="A1267" s="3" t="s">
        <v>25</v>
      </c>
      <c r="B1267" s="3" t="s">
        <v>26</v>
      </c>
      <c r="C1267" s="3" t="s">
        <v>81</v>
      </c>
      <c r="D1267" s="3" t="s">
        <v>495</v>
      </c>
      <c r="E1267" s="3" t="s">
        <v>496</v>
      </c>
      <c r="F1267" s="3" t="s">
        <v>497</v>
      </c>
      <c r="G1267" s="3">
        <v>2023</v>
      </c>
      <c r="H1267" s="3">
        <v>2022</v>
      </c>
      <c r="I1267" s="4">
        <v>122382</v>
      </c>
      <c r="J1267" s="3" t="s">
        <v>31</v>
      </c>
      <c r="K1267" s="4">
        <v>24609.87</v>
      </c>
      <c r="L1267" s="4">
        <v>122382</v>
      </c>
      <c r="M1267" s="3" t="s">
        <v>31</v>
      </c>
      <c r="N1267" s="4">
        <v>25171.79</v>
      </c>
      <c r="O1267" s="4">
        <v>79547</v>
      </c>
      <c r="P1267" s="3" t="s">
        <v>31</v>
      </c>
      <c r="Q1267" s="4">
        <v>16783.66</v>
      </c>
      <c r="R1267" s="3">
        <v>-87.663096669045501</v>
      </c>
      <c r="S1267" s="3">
        <v>41.753768367412299</v>
      </c>
      <c r="T1267" s="3" t="s">
        <v>498</v>
      </c>
      <c r="U1267" s="3" t="s">
        <v>33</v>
      </c>
      <c r="V1267" s="3" t="s">
        <v>164</v>
      </c>
      <c r="W1267" s="3" t="s">
        <v>165</v>
      </c>
      <c r="X1267" s="3" t="s">
        <v>36</v>
      </c>
      <c r="Y1267" s="3" t="s">
        <v>151</v>
      </c>
      <c r="Z1267" s="3" t="s">
        <v>111</v>
      </c>
      <c r="AA1267" s="8">
        <f>Table1[[#This Row],[2022 AV (BOR final)]]-Table1[[#This Row],[2021 AV (BOR final)]]</f>
        <v>0</v>
      </c>
      <c r="AB1267" s="8">
        <f>Table1[[#This Row],[2023 AV (BOR final)]]-Table1[[#This Row],[2022 AV (BOR final)]]</f>
        <v>-42835</v>
      </c>
      <c r="AC1267" s="8">
        <f>Table1[[#This Row],[2022 Tax Bill]]-Table1[[#This Row],[2021 Tax Bill]]</f>
        <v>561.92000000000189</v>
      </c>
      <c r="AD1267" s="3">
        <f>COUNTIF(D:D,Table1[[#This Row],[Project Name]])</f>
        <v>1</v>
      </c>
      <c r="AE1267" s="2">
        <f>IF(Table1[[#This Row],[Year Accepted]]=2022,Table1[[#This Row],[2021 AV (BOR final)]],Table1[[#This Row],[2022 AV (BOR final)]])</f>
        <v>122382</v>
      </c>
      <c r="AF1267" s="2">
        <f>IF(Table1[[#This Row],[Year Accepted]]=2022,Table1[[#This Row],[2022 AV (BOR final)]],Table1[[#This Row],[2023 AV (BOR final)]])</f>
        <v>79547</v>
      </c>
      <c r="AG1267" s="2">
        <f>IF(Table1[[#This Row],[Year Accepted]]=2022,Table1[[#This Row],[2021 Tax Bill]],Table1[[#This Row],[2022 Tax Bill]])</f>
        <v>25171.79</v>
      </c>
      <c r="AH1267" s="2">
        <f>IF(Table1[[#This Row],[Year Accepted]]=2022,Table1[[#This Row],[2022 Tax Bill]],Table1[[#This Row],[2023 Tax Bill]])</f>
        <v>16783.66</v>
      </c>
    </row>
    <row r="1268" spans="1:34" x14ac:dyDescent="0.25">
      <c r="A1268" s="3" t="s">
        <v>25</v>
      </c>
      <c r="B1268" s="3" t="s">
        <v>26</v>
      </c>
      <c r="C1268" s="3" t="s">
        <v>81</v>
      </c>
      <c r="D1268" s="3" t="s">
        <v>3452</v>
      </c>
      <c r="E1268" s="3" t="s">
        <v>3453</v>
      </c>
      <c r="F1268" s="3" t="s">
        <v>3454</v>
      </c>
      <c r="G1268" s="3">
        <v>2023</v>
      </c>
      <c r="H1268" s="3">
        <v>2022</v>
      </c>
      <c r="I1268" s="4">
        <v>67009</v>
      </c>
      <c r="J1268" s="3" t="s">
        <v>52</v>
      </c>
      <c r="K1268" s="4">
        <v>13474.9</v>
      </c>
      <c r="L1268" s="4">
        <v>67009</v>
      </c>
      <c r="M1268" s="3" t="s">
        <v>52</v>
      </c>
      <c r="N1268" s="4">
        <v>13782.55</v>
      </c>
      <c r="O1268" s="4">
        <v>43555</v>
      </c>
      <c r="P1268" s="3" t="s">
        <v>52</v>
      </c>
      <c r="Q1268" s="4">
        <v>9189.68</v>
      </c>
      <c r="R1268" s="3">
        <v>-87.662645955551795</v>
      </c>
      <c r="S1268" s="3">
        <v>41.752447945141299</v>
      </c>
      <c r="T1268" s="3" t="s">
        <v>3455</v>
      </c>
      <c r="U1268" s="3" t="s">
        <v>33</v>
      </c>
      <c r="V1268" s="3" t="s">
        <v>164</v>
      </c>
      <c r="W1268" s="3" t="s">
        <v>165</v>
      </c>
      <c r="X1268" s="3" t="s">
        <v>36</v>
      </c>
      <c r="Y1268" s="3" t="s">
        <v>151</v>
      </c>
      <c r="Z1268" s="3" t="s">
        <v>111</v>
      </c>
      <c r="AA1268" s="8">
        <f>Table1[[#This Row],[2022 AV (BOR final)]]-Table1[[#This Row],[2021 AV (BOR final)]]</f>
        <v>0</v>
      </c>
      <c r="AB1268" s="8">
        <f>Table1[[#This Row],[2023 AV (BOR final)]]-Table1[[#This Row],[2022 AV (BOR final)]]</f>
        <v>-23454</v>
      </c>
      <c r="AC1268" s="8">
        <f>Table1[[#This Row],[2022 Tax Bill]]-Table1[[#This Row],[2021 Tax Bill]]</f>
        <v>307.64999999999964</v>
      </c>
      <c r="AD1268" s="3">
        <f>COUNTIF(D:D,Table1[[#This Row],[Project Name]])</f>
        <v>1</v>
      </c>
      <c r="AE1268" s="2">
        <f>IF(Table1[[#This Row],[Year Accepted]]=2022,Table1[[#This Row],[2021 AV (BOR final)]],Table1[[#This Row],[2022 AV (BOR final)]])</f>
        <v>67009</v>
      </c>
      <c r="AF1268" s="2">
        <f>IF(Table1[[#This Row],[Year Accepted]]=2022,Table1[[#This Row],[2022 AV (BOR final)]],Table1[[#This Row],[2023 AV (BOR final)]])</f>
        <v>43555</v>
      </c>
      <c r="AG1268" s="2">
        <f>IF(Table1[[#This Row],[Year Accepted]]=2022,Table1[[#This Row],[2021 Tax Bill]],Table1[[#This Row],[2022 Tax Bill]])</f>
        <v>13782.55</v>
      </c>
      <c r="AH1268" s="2">
        <f>IF(Table1[[#This Row],[Year Accepted]]=2022,Table1[[#This Row],[2022 Tax Bill]],Table1[[#This Row],[2023 Tax Bill]])</f>
        <v>9189.68</v>
      </c>
    </row>
    <row r="1269" spans="1:34" x14ac:dyDescent="0.25">
      <c r="A1269" s="3" t="s">
        <v>25</v>
      </c>
      <c r="B1269" s="3" t="s">
        <v>26</v>
      </c>
      <c r="C1269" s="3" t="s">
        <v>81</v>
      </c>
      <c r="D1269" s="3" t="s">
        <v>2316</v>
      </c>
      <c r="E1269" s="3" t="s">
        <v>2317</v>
      </c>
      <c r="F1269" s="3" t="s">
        <v>2318</v>
      </c>
      <c r="G1269" s="3">
        <v>2023</v>
      </c>
      <c r="H1269" s="3">
        <v>2022</v>
      </c>
      <c r="I1269" s="4">
        <v>60056</v>
      </c>
      <c r="J1269" s="3" t="s">
        <v>31</v>
      </c>
      <c r="K1269" s="4">
        <v>15111.65</v>
      </c>
      <c r="L1269" s="4">
        <v>60056</v>
      </c>
      <c r="M1269" s="3" t="s">
        <v>31</v>
      </c>
      <c r="N1269" s="4">
        <v>15247.89</v>
      </c>
      <c r="O1269" s="4">
        <v>39036</v>
      </c>
      <c r="P1269" s="3" t="s">
        <v>31</v>
      </c>
      <c r="Q1269" s="4">
        <v>8236.19</v>
      </c>
      <c r="R1269" s="3">
        <v>-87.663861616179503</v>
      </c>
      <c r="S1269" s="3">
        <v>41.752009803293603</v>
      </c>
      <c r="T1269" s="3" t="s">
        <v>2319</v>
      </c>
      <c r="U1269" s="3" t="s">
        <v>33</v>
      </c>
      <c r="V1269" s="3" t="s">
        <v>164</v>
      </c>
      <c r="W1269" s="3" t="s">
        <v>165</v>
      </c>
      <c r="X1269" s="3" t="s">
        <v>36</v>
      </c>
      <c r="Y1269" s="3" t="s">
        <v>151</v>
      </c>
      <c r="Z1269" s="3" t="s">
        <v>111</v>
      </c>
      <c r="AA1269" s="8">
        <f>Table1[[#This Row],[2022 AV (BOR final)]]-Table1[[#This Row],[2021 AV (BOR final)]]</f>
        <v>0</v>
      </c>
      <c r="AB1269" s="8">
        <f>Table1[[#This Row],[2023 AV (BOR final)]]-Table1[[#This Row],[2022 AV (BOR final)]]</f>
        <v>-21020</v>
      </c>
      <c r="AC1269" s="8">
        <f>Table1[[#This Row],[2022 Tax Bill]]-Table1[[#This Row],[2021 Tax Bill]]</f>
        <v>136.23999999999978</v>
      </c>
      <c r="AD1269" s="3">
        <f>COUNTIF(D:D,Table1[[#This Row],[Project Name]])</f>
        <v>1</v>
      </c>
      <c r="AE1269" s="2">
        <f>IF(Table1[[#This Row],[Year Accepted]]=2022,Table1[[#This Row],[2021 AV (BOR final)]],Table1[[#This Row],[2022 AV (BOR final)]])</f>
        <v>60056</v>
      </c>
      <c r="AF1269" s="2">
        <f>IF(Table1[[#This Row],[Year Accepted]]=2022,Table1[[#This Row],[2022 AV (BOR final)]],Table1[[#This Row],[2023 AV (BOR final)]])</f>
        <v>39036</v>
      </c>
      <c r="AG1269" s="2">
        <f>IF(Table1[[#This Row],[Year Accepted]]=2022,Table1[[#This Row],[2021 Tax Bill]],Table1[[#This Row],[2022 Tax Bill]])</f>
        <v>15247.89</v>
      </c>
      <c r="AH1269" s="2">
        <f>IF(Table1[[#This Row],[Year Accepted]]=2022,Table1[[#This Row],[2022 Tax Bill]],Table1[[#This Row],[2023 Tax Bill]])</f>
        <v>8236.19</v>
      </c>
    </row>
    <row r="1270" spans="1:34" x14ac:dyDescent="0.25">
      <c r="A1270" s="3" t="s">
        <v>25</v>
      </c>
      <c r="B1270" s="3" t="s">
        <v>26</v>
      </c>
      <c r="C1270" s="3" t="s">
        <v>81</v>
      </c>
      <c r="D1270" s="3" t="s">
        <v>909</v>
      </c>
      <c r="E1270" s="3" t="s">
        <v>910</v>
      </c>
      <c r="F1270" s="3" t="s">
        <v>911</v>
      </c>
      <c r="G1270" s="3">
        <v>2023</v>
      </c>
      <c r="H1270" s="3">
        <v>2022</v>
      </c>
      <c r="I1270" s="4">
        <v>66030</v>
      </c>
      <c r="J1270" s="3" t="s">
        <v>52</v>
      </c>
      <c r="K1270" s="4">
        <v>13278.01</v>
      </c>
      <c r="L1270" s="4">
        <v>66030</v>
      </c>
      <c r="M1270" s="3" t="s">
        <v>52</v>
      </c>
      <c r="N1270" s="4">
        <v>13581.21</v>
      </c>
      <c r="O1270" s="4">
        <v>42919</v>
      </c>
      <c r="P1270" s="3" t="s">
        <v>52</v>
      </c>
      <c r="Q1270" s="4">
        <v>9055.52</v>
      </c>
      <c r="R1270" s="3">
        <v>-87.661786495570595</v>
      </c>
      <c r="S1270" s="3">
        <v>41.746588874460599</v>
      </c>
      <c r="T1270" s="3" t="s">
        <v>912</v>
      </c>
      <c r="U1270" s="3" t="s">
        <v>33</v>
      </c>
      <c r="V1270" s="3" t="s">
        <v>164</v>
      </c>
      <c r="W1270" s="3" t="s">
        <v>165</v>
      </c>
      <c r="X1270" s="3" t="s">
        <v>79</v>
      </c>
      <c r="Y1270" s="3" t="s">
        <v>151</v>
      </c>
      <c r="Z1270" s="3" t="s">
        <v>111</v>
      </c>
      <c r="AA1270" s="8">
        <f>Table1[[#This Row],[2022 AV (BOR final)]]-Table1[[#This Row],[2021 AV (BOR final)]]</f>
        <v>0</v>
      </c>
      <c r="AB1270" s="8">
        <f>Table1[[#This Row],[2023 AV (BOR final)]]-Table1[[#This Row],[2022 AV (BOR final)]]</f>
        <v>-23111</v>
      </c>
      <c r="AC1270" s="8">
        <f>Table1[[#This Row],[2022 Tax Bill]]-Table1[[#This Row],[2021 Tax Bill]]</f>
        <v>303.19999999999891</v>
      </c>
      <c r="AD1270" s="3">
        <f>COUNTIF(D:D,Table1[[#This Row],[Project Name]])</f>
        <v>1</v>
      </c>
      <c r="AE1270" s="2">
        <f>IF(Table1[[#This Row],[Year Accepted]]=2022,Table1[[#This Row],[2021 AV (BOR final)]],Table1[[#This Row],[2022 AV (BOR final)]])</f>
        <v>66030</v>
      </c>
      <c r="AF1270" s="2">
        <f>IF(Table1[[#This Row],[Year Accepted]]=2022,Table1[[#This Row],[2022 AV (BOR final)]],Table1[[#This Row],[2023 AV (BOR final)]])</f>
        <v>42919</v>
      </c>
      <c r="AG1270" s="2">
        <f>IF(Table1[[#This Row],[Year Accepted]]=2022,Table1[[#This Row],[2021 Tax Bill]],Table1[[#This Row],[2022 Tax Bill]])</f>
        <v>13581.21</v>
      </c>
      <c r="AH1270" s="2">
        <f>IF(Table1[[#This Row],[Year Accepted]]=2022,Table1[[#This Row],[2022 Tax Bill]],Table1[[#This Row],[2023 Tax Bill]])</f>
        <v>9055.52</v>
      </c>
    </row>
    <row r="1271" spans="1:34" x14ac:dyDescent="0.25">
      <c r="A1271" s="3" t="s">
        <v>25</v>
      </c>
      <c r="B1271" s="3" t="s">
        <v>26</v>
      </c>
      <c r="C1271" s="3" t="s">
        <v>81</v>
      </c>
      <c r="D1271" s="3" t="s">
        <v>441</v>
      </c>
      <c r="E1271" s="3" t="s">
        <v>442</v>
      </c>
      <c r="F1271" s="3" t="s">
        <v>443</v>
      </c>
      <c r="G1271" s="3">
        <v>2023</v>
      </c>
      <c r="H1271" s="3">
        <v>2022</v>
      </c>
      <c r="I1271" s="4">
        <v>94637</v>
      </c>
      <c r="J1271" s="3" t="s">
        <v>52</v>
      </c>
      <c r="K1271" s="4">
        <v>19030.66</v>
      </c>
      <c r="L1271" s="4">
        <v>94637</v>
      </c>
      <c r="M1271" s="3" t="s">
        <v>52</v>
      </c>
      <c r="N1271" s="4">
        <v>19465.14</v>
      </c>
      <c r="O1271" s="4">
        <v>35000</v>
      </c>
      <c r="P1271" s="3" t="s">
        <v>52</v>
      </c>
      <c r="Q1271" s="4">
        <v>7384.69</v>
      </c>
      <c r="R1271" s="3">
        <v>-87.654502366614906</v>
      </c>
      <c r="S1271" s="3">
        <v>41.746695587348498</v>
      </c>
      <c r="T1271" s="3" t="s">
        <v>444</v>
      </c>
      <c r="U1271" s="3" t="s">
        <v>33</v>
      </c>
      <c r="V1271" s="3" t="s">
        <v>164</v>
      </c>
      <c r="W1271" s="3" t="s">
        <v>165</v>
      </c>
      <c r="X1271" s="3" t="s">
        <v>79</v>
      </c>
      <c r="Y1271" s="3" t="s">
        <v>151</v>
      </c>
      <c r="Z1271" s="3" t="s">
        <v>111</v>
      </c>
      <c r="AA1271" s="8">
        <f>Table1[[#This Row],[2022 AV (BOR final)]]-Table1[[#This Row],[2021 AV (BOR final)]]</f>
        <v>0</v>
      </c>
      <c r="AB1271" s="8">
        <f>Table1[[#This Row],[2023 AV (BOR final)]]-Table1[[#This Row],[2022 AV (BOR final)]]</f>
        <v>-59637</v>
      </c>
      <c r="AC1271" s="8">
        <f>Table1[[#This Row],[2022 Tax Bill]]-Table1[[#This Row],[2021 Tax Bill]]</f>
        <v>434.47999999999956</v>
      </c>
      <c r="AD1271" s="3">
        <f>COUNTIF(D:D,Table1[[#This Row],[Project Name]])</f>
        <v>1</v>
      </c>
      <c r="AE1271" s="2">
        <f>IF(Table1[[#This Row],[Year Accepted]]=2022,Table1[[#This Row],[2021 AV (BOR final)]],Table1[[#This Row],[2022 AV (BOR final)]])</f>
        <v>94637</v>
      </c>
      <c r="AF1271" s="2">
        <f>IF(Table1[[#This Row],[Year Accepted]]=2022,Table1[[#This Row],[2022 AV (BOR final)]],Table1[[#This Row],[2023 AV (BOR final)]])</f>
        <v>35000</v>
      </c>
      <c r="AG1271" s="2">
        <f>IF(Table1[[#This Row],[Year Accepted]]=2022,Table1[[#This Row],[2021 Tax Bill]],Table1[[#This Row],[2022 Tax Bill]])</f>
        <v>19465.14</v>
      </c>
      <c r="AH1271" s="2">
        <f>IF(Table1[[#This Row],[Year Accepted]]=2022,Table1[[#This Row],[2022 Tax Bill]],Table1[[#This Row],[2023 Tax Bill]])</f>
        <v>7384.69</v>
      </c>
    </row>
    <row r="1272" spans="1:34" x14ac:dyDescent="0.25">
      <c r="A1272" s="3" t="s">
        <v>25</v>
      </c>
      <c r="B1272" s="3" t="s">
        <v>26</v>
      </c>
      <c r="C1272" s="3" t="s">
        <v>81</v>
      </c>
      <c r="D1272" s="3" t="s">
        <v>1674</v>
      </c>
      <c r="E1272" s="3" t="s">
        <v>1675</v>
      </c>
      <c r="F1272" s="3" t="s">
        <v>1676</v>
      </c>
      <c r="G1272" s="3">
        <v>2023</v>
      </c>
      <c r="H1272" s="3">
        <v>2022</v>
      </c>
      <c r="I1272" s="4">
        <v>75112</v>
      </c>
      <c r="J1272" s="3" t="s">
        <v>52</v>
      </c>
      <c r="K1272" s="4">
        <v>15147.2</v>
      </c>
      <c r="L1272" s="4">
        <v>75112</v>
      </c>
      <c r="M1272" s="3" t="s">
        <v>52</v>
      </c>
      <c r="N1272" s="4">
        <v>15495.33</v>
      </c>
      <c r="O1272" s="4">
        <v>48823</v>
      </c>
      <c r="P1272" s="3" t="s">
        <v>52</v>
      </c>
      <c r="Q1272" s="4">
        <v>10326.219999999999</v>
      </c>
      <c r="R1272" s="3">
        <v>-87.656487602182807</v>
      </c>
      <c r="S1272" s="3">
        <v>41.730647855651704</v>
      </c>
      <c r="T1272" s="3" t="s">
        <v>1677</v>
      </c>
      <c r="U1272" s="3" t="s">
        <v>33</v>
      </c>
      <c r="V1272" s="3" t="s">
        <v>678</v>
      </c>
      <c r="W1272" s="3" t="s">
        <v>679</v>
      </c>
      <c r="X1272" s="3" t="s">
        <v>79</v>
      </c>
      <c r="Y1272" s="3" t="s">
        <v>327</v>
      </c>
      <c r="Z1272" s="3" t="s">
        <v>193</v>
      </c>
      <c r="AA1272" s="8">
        <f>Table1[[#This Row],[2022 AV (BOR final)]]-Table1[[#This Row],[2021 AV (BOR final)]]</f>
        <v>0</v>
      </c>
      <c r="AB1272" s="8">
        <f>Table1[[#This Row],[2023 AV (BOR final)]]-Table1[[#This Row],[2022 AV (BOR final)]]</f>
        <v>-26289</v>
      </c>
      <c r="AC1272" s="8">
        <f>Table1[[#This Row],[2022 Tax Bill]]-Table1[[#This Row],[2021 Tax Bill]]</f>
        <v>348.1299999999992</v>
      </c>
      <c r="AD1272" s="3">
        <f>COUNTIF(D:D,Table1[[#This Row],[Project Name]])</f>
        <v>1</v>
      </c>
      <c r="AE1272" s="2">
        <f>IF(Table1[[#This Row],[Year Accepted]]=2022,Table1[[#This Row],[2021 AV (BOR final)]],Table1[[#This Row],[2022 AV (BOR final)]])</f>
        <v>75112</v>
      </c>
      <c r="AF1272" s="2">
        <f>IF(Table1[[#This Row],[Year Accepted]]=2022,Table1[[#This Row],[2022 AV (BOR final)]],Table1[[#This Row],[2023 AV (BOR final)]])</f>
        <v>48823</v>
      </c>
      <c r="AG1272" s="2">
        <f>IF(Table1[[#This Row],[Year Accepted]]=2022,Table1[[#This Row],[2021 Tax Bill]],Table1[[#This Row],[2022 Tax Bill]])</f>
        <v>15495.33</v>
      </c>
      <c r="AH1272" s="2">
        <f>IF(Table1[[#This Row],[Year Accepted]]=2022,Table1[[#This Row],[2022 Tax Bill]],Table1[[#This Row],[2023 Tax Bill]])</f>
        <v>10326.219999999999</v>
      </c>
    </row>
    <row r="1273" spans="1:34" x14ac:dyDescent="0.25">
      <c r="A1273" s="3" t="s">
        <v>25</v>
      </c>
      <c r="B1273" s="3" t="s">
        <v>26</v>
      </c>
      <c r="C1273" s="3" t="s">
        <v>81</v>
      </c>
      <c r="D1273" s="3" t="s">
        <v>2210</v>
      </c>
      <c r="E1273" s="3" t="s">
        <v>2211</v>
      </c>
      <c r="F1273" s="3" t="s">
        <v>2212</v>
      </c>
      <c r="G1273" s="3">
        <v>2023</v>
      </c>
      <c r="H1273" s="3">
        <v>2022</v>
      </c>
      <c r="I1273" s="4">
        <v>85419</v>
      </c>
      <c r="J1273" s="3" t="s">
        <v>52</v>
      </c>
      <c r="K1273" s="4">
        <v>17225.73</v>
      </c>
      <c r="L1273" s="4">
        <v>85419</v>
      </c>
      <c r="M1273" s="3" t="s">
        <v>52</v>
      </c>
      <c r="N1273" s="4">
        <v>17621.650000000001</v>
      </c>
      <c r="O1273" s="4">
        <v>55522</v>
      </c>
      <c r="P1273" s="3" t="s">
        <v>52</v>
      </c>
      <c r="Q1273" s="4">
        <v>11743.07</v>
      </c>
      <c r="R1273" s="3">
        <v>-87.632592912522199</v>
      </c>
      <c r="S1273" s="3">
        <v>41.676836012892998</v>
      </c>
      <c r="T1273" s="3" t="s">
        <v>2213</v>
      </c>
      <c r="U1273" s="3" t="s">
        <v>33</v>
      </c>
      <c r="V1273" s="3" t="s">
        <v>678</v>
      </c>
      <c r="W1273" s="3" t="s">
        <v>2214</v>
      </c>
      <c r="X1273" s="3" t="s">
        <v>129</v>
      </c>
      <c r="Y1273" s="3" t="s">
        <v>192</v>
      </c>
      <c r="Z1273" s="3" t="s">
        <v>193</v>
      </c>
      <c r="AA1273" s="8">
        <f>Table1[[#This Row],[2022 AV (BOR final)]]-Table1[[#This Row],[2021 AV (BOR final)]]</f>
        <v>0</v>
      </c>
      <c r="AB1273" s="8">
        <f>Table1[[#This Row],[2023 AV (BOR final)]]-Table1[[#This Row],[2022 AV (BOR final)]]</f>
        <v>-29897</v>
      </c>
      <c r="AC1273" s="8">
        <f>Table1[[#This Row],[2022 Tax Bill]]-Table1[[#This Row],[2021 Tax Bill]]</f>
        <v>395.92000000000189</v>
      </c>
      <c r="AD1273" s="3">
        <f>COUNTIF(D:D,Table1[[#This Row],[Project Name]])</f>
        <v>1</v>
      </c>
      <c r="AE1273" s="2">
        <f>IF(Table1[[#This Row],[Year Accepted]]=2022,Table1[[#This Row],[2021 AV (BOR final)]],Table1[[#This Row],[2022 AV (BOR final)]])</f>
        <v>85419</v>
      </c>
      <c r="AF1273" s="2">
        <f>IF(Table1[[#This Row],[Year Accepted]]=2022,Table1[[#This Row],[2022 AV (BOR final)]],Table1[[#This Row],[2023 AV (BOR final)]])</f>
        <v>55522</v>
      </c>
      <c r="AG1273" s="2">
        <f>IF(Table1[[#This Row],[Year Accepted]]=2022,Table1[[#This Row],[2021 Tax Bill]],Table1[[#This Row],[2022 Tax Bill]])</f>
        <v>17621.650000000001</v>
      </c>
      <c r="AH1273" s="2">
        <f>IF(Table1[[#This Row],[Year Accepted]]=2022,Table1[[#This Row],[2022 Tax Bill]],Table1[[#This Row],[2023 Tax Bill]])</f>
        <v>11743.07</v>
      </c>
    </row>
    <row r="1274" spans="1:34" x14ac:dyDescent="0.25">
      <c r="A1274" s="3" t="s">
        <v>25</v>
      </c>
      <c r="B1274" s="3" t="s">
        <v>26</v>
      </c>
      <c r="C1274" s="3" t="s">
        <v>81</v>
      </c>
      <c r="D1274" s="3" t="s">
        <v>4182</v>
      </c>
      <c r="E1274" s="3" t="s">
        <v>4183</v>
      </c>
      <c r="F1274" s="3" t="s">
        <v>4184</v>
      </c>
      <c r="G1274" s="3">
        <v>2023</v>
      </c>
      <c r="H1274" s="3">
        <v>2022</v>
      </c>
      <c r="I1274" s="4">
        <v>46178</v>
      </c>
      <c r="J1274" s="3" t="s">
        <v>61</v>
      </c>
      <c r="K1274" s="4">
        <v>9312.34</v>
      </c>
      <c r="L1274" s="4">
        <v>46178</v>
      </c>
      <c r="M1274" s="3" t="s">
        <v>61</v>
      </c>
      <c r="N1274" s="4">
        <v>9526.3799999999992</v>
      </c>
      <c r="O1274" s="4">
        <v>30015</v>
      </c>
      <c r="P1274" s="3" t="s">
        <v>61</v>
      </c>
      <c r="Q1274" s="4">
        <v>6348.24</v>
      </c>
      <c r="R1274" s="3">
        <v>-87.633767415463694</v>
      </c>
      <c r="S1274" s="3">
        <v>41.675888431917897</v>
      </c>
      <c r="T1274" s="3" t="s">
        <v>4185</v>
      </c>
      <c r="U1274" s="3" t="s">
        <v>33</v>
      </c>
      <c r="V1274" s="3" t="s">
        <v>678</v>
      </c>
      <c r="W1274" s="3" t="s">
        <v>2214</v>
      </c>
      <c r="X1274" s="3" t="s">
        <v>129</v>
      </c>
      <c r="Y1274" s="3" t="s">
        <v>192</v>
      </c>
      <c r="Z1274" s="3" t="s">
        <v>193</v>
      </c>
      <c r="AA1274" s="8">
        <f>Table1[[#This Row],[2022 AV (BOR final)]]-Table1[[#This Row],[2021 AV (BOR final)]]</f>
        <v>0</v>
      </c>
      <c r="AB1274" s="8">
        <f>Table1[[#This Row],[2023 AV (BOR final)]]-Table1[[#This Row],[2022 AV (BOR final)]]</f>
        <v>-16163</v>
      </c>
      <c r="AC1274" s="8">
        <f>Table1[[#This Row],[2022 Tax Bill]]-Table1[[#This Row],[2021 Tax Bill]]</f>
        <v>214.03999999999905</v>
      </c>
      <c r="AD1274" s="3">
        <f>COUNTIF(D:D,Table1[[#This Row],[Project Name]])</f>
        <v>1</v>
      </c>
      <c r="AE1274" s="2">
        <f>IF(Table1[[#This Row],[Year Accepted]]=2022,Table1[[#This Row],[2021 AV (BOR final)]],Table1[[#This Row],[2022 AV (BOR final)]])</f>
        <v>46178</v>
      </c>
      <c r="AF1274" s="2">
        <f>IF(Table1[[#This Row],[Year Accepted]]=2022,Table1[[#This Row],[2022 AV (BOR final)]],Table1[[#This Row],[2023 AV (BOR final)]])</f>
        <v>30015</v>
      </c>
      <c r="AG1274" s="2">
        <f>IF(Table1[[#This Row],[Year Accepted]]=2022,Table1[[#This Row],[2021 Tax Bill]],Table1[[#This Row],[2022 Tax Bill]])</f>
        <v>9526.3799999999992</v>
      </c>
      <c r="AH1274" s="2">
        <f>IF(Table1[[#This Row],[Year Accepted]]=2022,Table1[[#This Row],[2022 Tax Bill]],Table1[[#This Row],[2023 Tax Bill]])</f>
        <v>6348.24</v>
      </c>
    </row>
    <row r="1275" spans="1:34" x14ac:dyDescent="0.25">
      <c r="A1275" s="3" t="s">
        <v>25</v>
      </c>
      <c r="B1275" s="3" t="s">
        <v>71</v>
      </c>
      <c r="C1275" s="3" t="s">
        <v>152</v>
      </c>
      <c r="D1275" s="3" t="s">
        <v>1438</v>
      </c>
      <c r="E1275" s="3" t="s">
        <v>5038</v>
      </c>
      <c r="F1275" s="3" t="s">
        <v>5039</v>
      </c>
      <c r="G1275" s="3">
        <v>2023</v>
      </c>
      <c r="H1275" s="3">
        <v>2022</v>
      </c>
      <c r="L1275" s="4">
        <v>10</v>
      </c>
      <c r="M1275" s="3" t="s">
        <v>185</v>
      </c>
      <c r="N1275" s="4">
        <v>0</v>
      </c>
      <c r="O1275" s="4">
        <v>0</v>
      </c>
      <c r="P1275" s="3" t="s">
        <v>295</v>
      </c>
      <c r="Q1275" s="4">
        <v>0</v>
      </c>
      <c r="R1275" s="3">
        <v>-87.687369490515295</v>
      </c>
      <c r="S1275" s="3">
        <v>41.970947272848299</v>
      </c>
      <c r="T1275" s="3" t="s">
        <v>5040</v>
      </c>
      <c r="U1275" s="3" t="s">
        <v>33</v>
      </c>
      <c r="V1275" s="3" t="s">
        <v>157</v>
      </c>
      <c r="W1275" s="3" t="s">
        <v>549</v>
      </c>
      <c r="X1275" s="3" t="s">
        <v>103</v>
      </c>
      <c r="Y1275" s="3" t="s">
        <v>57</v>
      </c>
      <c r="Z1275" s="3" t="s">
        <v>298</v>
      </c>
      <c r="AA1275" s="8">
        <f>Table1[[#This Row],[2022 AV (BOR final)]]-Table1[[#This Row],[2021 AV (BOR final)]]</f>
        <v>10</v>
      </c>
      <c r="AB1275" s="8">
        <f>Table1[[#This Row],[2023 AV (BOR final)]]-Table1[[#This Row],[2022 AV (BOR final)]]</f>
        <v>-10</v>
      </c>
      <c r="AC1275" s="8">
        <f>Table1[[#This Row],[2022 Tax Bill]]-Table1[[#This Row],[2021 Tax Bill]]</f>
        <v>0</v>
      </c>
      <c r="AD1275" s="3">
        <f>COUNTIF(D:D,Table1[[#This Row],[Project Name]])</f>
        <v>2</v>
      </c>
      <c r="AE1275" s="2">
        <f>IF(Table1[[#This Row],[Year Accepted]]=2022,Table1[[#This Row],[2021 AV (BOR final)]],Table1[[#This Row],[2022 AV (BOR final)]])</f>
        <v>10</v>
      </c>
      <c r="AF1275" s="2">
        <f>IF(Table1[[#This Row],[Year Accepted]]=2022,Table1[[#This Row],[2022 AV (BOR final)]],Table1[[#This Row],[2023 AV (BOR final)]])</f>
        <v>0</v>
      </c>
      <c r="AG1275" s="2">
        <f>IF(Table1[[#This Row],[Year Accepted]]=2022,Table1[[#This Row],[2021 Tax Bill]],Table1[[#This Row],[2022 Tax Bill]])</f>
        <v>0</v>
      </c>
      <c r="AH1275" s="2">
        <f>IF(Table1[[#This Row],[Year Accepted]]=2022,Table1[[#This Row],[2022 Tax Bill]],Table1[[#This Row],[2023 Tax Bill]])</f>
        <v>0</v>
      </c>
    </row>
    <row r="1276" spans="1:34" x14ac:dyDescent="0.25">
      <c r="A1276" s="3" t="s">
        <v>25</v>
      </c>
      <c r="B1276" s="3" t="s">
        <v>71</v>
      </c>
      <c r="C1276" s="3" t="s">
        <v>152</v>
      </c>
      <c r="D1276" s="3" t="s">
        <v>1438</v>
      </c>
      <c r="E1276" s="3" t="s">
        <v>1439</v>
      </c>
      <c r="F1276" s="3" t="s">
        <v>1440</v>
      </c>
      <c r="G1276" s="3">
        <v>2023</v>
      </c>
      <c r="H1276" s="3">
        <v>2022</v>
      </c>
      <c r="L1276" s="4">
        <v>10</v>
      </c>
      <c r="M1276" s="3" t="s">
        <v>185</v>
      </c>
      <c r="N1276" s="4">
        <v>0</v>
      </c>
      <c r="O1276" s="4">
        <v>0</v>
      </c>
      <c r="P1276" s="3" t="s">
        <v>295</v>
      </c>
      <c r="Q1276" s="4">
        <v>0</v>
      </c>
      <c r="R1276" s="3">
        <v>-87.687430266274404</v>
      </c>
      <c r="S1276" s="3">
        <v>41.971233706583</v>
      </c>
      <c r="T1276" s="3" t="s">
        <v>1441</v>
      </c>
      <c r="U1276" s="3" t="s">
        <v>33</v>
      </c>
      <c r="V1276" s="3" t="s">
        <v>157</v>
      </c>
      <c r="W1276" s="3" t="s">
        <v>549</v>
      </c>
      <c r="X1276" s="3" t="s">
        <v>103</v>
      </c>
      <c r="Y1276" s="3" t="s">
        <v>57</v>
      </c>
      <c r="Z1276" s="3" t="s">
        <v>298</v>
      </c>
      <c r="AA1276" s="8">
        <f>Table1[[#This Row],[2022 AV (BOR final)]]-Table1[[#This Row],[2021 AV (BOR final)]]</f>
        <v>10</v>
      </c>
      <c r="AB1276" s="8">
        <f>Table1[[#This Row],[2023 AV (BOR final)]]-Table1[[#This Row],[2022 AV (BOR final)]]</f>
        <v>-10</v>
      </c>
      <c r="AC1276" s="8">
        <f>Table1[[#This Row],[2022 Tax Bill]]-Table1[[#This Row],[2021 Tax Bill]]</f>
        <v>0</v>
      </c>
      <c r="AD1276" s="3">
        <f>COUNTIF(D:D,Table1[[#This Row],[Project Name]])</f>
        <v>2</v>
      </c>
      <c r="AE1276" s="2">
        <f>IF(Table1[[#This Row],[Year Accepted]]=2022,Table1[[#This Row],[2021 AV (BOR final)]],Table1[[#This Row],[2022 AV (BOR final)]])</f>
        <v>10</v>
      </c>
      <c r="AF1276" s="2">
        <f>IF(Table1[[#This Row],[Year Accepted]]=2022,Table1[[#This Row],[2022 AV (BOR final)]],Table1[[#This Row],[2023 AV (BOR final)]])</f>
        <v>0</v>
      </c>
      <c r="AG1276" s="2">
        <f>IF(Table1[[#This Row],[Year Accepted]]=2022,Table1[[#This Row],[2021 Tax Bill]],Table1[[#This Row],[2022 Tax Bill]])</f>
        <v>0</v>
      </c>
      <c r="AH1276" s="2">
        <f>IF(Table1[[#This Row],[Year Accepted]]=2022,Table1[[#This Row],[2022 Tax Bill]],Table1[[#This Row],[2023 Tax Bill]])</f>
        <v>0</v>
      </c>
    </row>
    <row r="1277" spans="1:34" x14ac:dyDescent="0.25">
      <c r="A1277" s="3" t="s">
        <v>25</v>
      </c>
      <c r="B1277" s="3" t="s">
        <v>71</v>
      </c>
      <c r="C1277" s="3" t="s">
        <v>152</v>
      </c>
      <c r="D1277" s="3" t="s">
        <v>4217</v>
      </c>
      <c r="E1277" s="3" t="s">
        <v>4218</v>
      </c>
      <c r="F1277" s="3" t="s">
        <v>4219</v>
      </c>
      <c r="G1277" s="3">
        <v>2023</v>
      </c>
      <c r="H1277" s="3">
        <v>2022</v>
      </c>
      <c r="I1277" s="4">
        <v>3539978</v>
      </c>
      <c r="J1277" s="3" t="s">
        <v>197</v>
      </c>
      <c r="K1277" s="4">
        <v>738218.22</v>
      </c>
      <c r="L1277" s="4">
        <v>3392191</v>
      </c>
      <c r="M1277" s="3" t="s">
        <v>197</v>
      </c>
      <c r="N1277" s="4">
        <v>722508.01</v>
      </c>
      <c r="O1277" s="4">
        <v>2204925</v>
      </c>
      <c r="P1277" s="3" t="s">
        <v>197</v>
      </c>
      <c r="Q1277" s="4">
        <v>481844.3</v>
      </c>
      <c r="R1277" s="3">
        <v>-87.655832446782995</v>
      </c>
      <c r="S1277" s="3">
        <v>41.969386997736301</v>
      </c>
      <c r="T1277" s="3" t="s">
        <v>4220</v>
      </c>
      <c r="U1277" s="3" t="s">
        <v>33</v>
      </c>
      <c r="V1277" s="3" t="s">
        <v>493</v>
      </c>
      <c r="W1277" s="3" t="s">
        <v>494</v>
      </c>
      <c r="X1277" s="3" t="s">
        <v>70</v>
      </c>
      <c r="Y1277" s="3" t="s">
        <v>57</v>
      </c>
      <c r="Z1277" s="3" t="s">
        <v>298</v>
      </c>
      <c r="AA1277" s="8">
        <f>Table1[[#This Row],[2022 AV (BOR final)]]-Table1[[#This Row],[2021 AV (BOR final)]]</f>
        <v>-147787</v>
      </c>
      <c r="AB1277" s="8">
        <f>Table1[[#This Row],[2023 AV (BOR final)]]-Table1[[#This Row],[2022 AV (BOR final)]]</f>
        <v>-1187266</v>
      </c>
      <c r="AC1277" s="8">
        <f>Table1[[#This Row],[2022 Tax Bill]]-Table1[[#This Row],[2021 Tax Bill]]</f>
        <v>-15710.209999999963</v>
      </c>
      <c r="AD1277" s="3">
        <f>COUNTIF(D:D,Table1[[#This Row],[Project Name]])</f>
        <v>1</v>
      </c>
      <c r="AE1277" s="2">
        <f>IF(Table1[[#This Row],[Year Accepted]]=2022,Table1[[#This Row],[2021 AV (BOR final)]],Table1[[#This Row],[2022 AV (BOR final)]])</f>
        <v>3392191</v>
      </c>
      <c r="AF1277" s="2">
        <f>IF(Table1[[#This Row],[Year Accepted]]=2022,Table1[[#This Row],[2022 AV (BOR final)]],Table1[[#This Row],[2023 AV (BOR final)]])</f>
        <v>2204925</v>
      </c>
      <c r="AG1277" s="2">
        <f>IF(Table1[[#This Row],[Year Accepted]]=2022,Table1[[#This Row],[2021 Tax Bill]],Table1[[#This Row],[2022 Tax Bill]])</f>
        <v>722508.01</v>
      </c>
      <c r="AH1277" s="2">
        <f>IF(Table1[[#This Row],[Year Accepted]]=2022,Table1[[#This Row],[2022 Tax Bill]],Table1[[#This Row],[2023 Tax Bill]])</f>
        <v>481844.3</v>
      </c>
    </row>
    <row r="1278" spans="1:34" x14ac:dyDescent="0.25">
      <c r="A1278" s="3" t="s">
        <v>25</v>
      </c>
      <c r="B1278" s="3" t="s">
        <v>71</v>
      </c>
      <c r="C1278" s="3" t="s">
        <v>152</v>
      </c>
      <c r="D1278" s="3" t="s">
        <v>4052</v>
      </c>
      <c r="E1278" s="3" t="s">
        <v>4053</v>
      </c>
      <c r="F1278" s="3" t="s">
        <v>4054</v>
      </c>
      <c r="G1278" s="3">
        <v>2023</v>
      </c>
      <c r="H1278" s="3">
        <v>2022</v>
      </c>
      <c r="I1278" s="4">
        <v>354850</v>
      </c>
      <c r="J1278" s="3" t="s">
        <v>197</v>
      </c>
      <c r="K1278" s="4">
        <v>71357.070000000007</v>
      </c>
      <c r="L1278" s="4">
        <v>354850</v>
      </c>
      <c r="M1278" s="3" t="s">
        <v>197</v>
      </c>
      <c r="N1278" s="4">
        <v>72986.37</v>
      </c>
      <c r="O1278" s="4">
        <v>266138</v>
      </c>
      <c r="P1278" s="3" t="s">
        <v>197</v>
      </c>
      <c r="Q1278" s="4">
        <v>56152.5</v>
      </c>
      <c r="R1278" s="3">
        <v>-87.653457562599797</v>
      </c>
      <c r="S1278" s="3">
        <v>41.966649477394597</v>
      </c>
      <c r="T1278" s="3" t="s">
        <v>4055</v>
      </c>
      <c r="U1278" s="3" t="s">
        <v>33</v>
      </c>
      <c r="V1278" s="3" t="s">
        <v>493</v>
      </c>
      <c r="W1278" s="3" t="s">
        <v>494</v>
      </c>
      <c r="X1278" s="3" t="s">
        <v>70</v>
      </c>
      <c r="Y1278" s="3" t="s">
        <v>57</v>
      </c>
      <c r="Z1278" s="3" t="s">
        <v>298</v>
      </c>
      <c r="AA1278" s="8">
        <f>Table1[[#This Row],[2022 AV (BOR final)]]-Table1[[#This Row],[2021 AV (BOR final)]]</f>
        <v>0</v>
      </c>
      <c r="AB1278" s="8">
        <f>Table1[[#This Row],[2023 AV (BOR final)]]-Table1[[#This Row],[2022 AV (BOR final)]]</f>
        <v>-88712</v>
      </c>
      <c r="AC1278" s="8">
        <f>Table1[[#This Row],[2022 Tax Bill]]-Table1[[#This Row],[2021 Tax Bill]]</f>
        <v>1629.2999999999884</v>
      </c>
      <c r="AD1278" s="3">
        <f>COUNTIF(D:D,Table1[[#This Row],[Project Name]])</f>
        <v>1</v>
      </c>
      <c r="AE1278" s="2">
        <f>IF(Table1[[#This Row],[Year Accepted]]=2022,Table1[[#This Row],[2021 AV (BOR final)]],Table1[[#This Row],[2022 AV (BOR final)]])</f>
        <v>354850</v>
      </c>
      <c r="AF1278" s="2">
        <f>IF(Table1[[#This Row],[Year Accepted]]=2022,Table1[[#This Row],[2022 AV (BOR final)]],Table1[[#This Row],[2023 AV (BOR final)]])</f>
        <v>266138</v>
      </c>
      <c r="AG1278" s="2">
        <f>IF(Table1[[#This Row],[Year Accepted]]=2022,Table1[[#This Row],[2021 Tax Bill]],Table1[[#This Row],[2022 Tax Bill]])</f>
        <v>72986.37</v>
      </c>
      <c r="AH1278" s="2">
        <f>IF(Table1[[#This Row],[Year Accepted]]=2022,Table1[[#This Row],[2022 Tax Bill]],Table1[[#This Row],[2023 Tax Bill]])</f>
        <v>56152.5</v>
      </c>
    </row>
    <row r="1279" spans="1:34" x14ac:dyDescent="0.25">
      <c r="A1279" s="3" t="s">
        <v>25</v>
      </c>
      <c r="B1279" s="3" t="s">
        <v>26</v>
      </c>
      <c r="C1279" s="3" t="s">
        <v>152</v>
      </c>
      <c r="D1279" s="3" t="s">
        <v>511</v>
      </c>
      <c r="E1279" s="3" t="s">
        <v>512</v>
      </c>
      <c r="F1279" s="3" t="s">
        <v>513</v>
      </c>
      <c r="G1279" s="3">
        <v>2023</v>
      </c>
      <c r="H1279" s="3">
        <v>2022</v>
      </c>
      <c r="I1279" s="4">
        <v>170071</v>
      </c>
      <c r="J1279" s="3" t="s">
        <v>126</v>
      </c>
      <c r="K1279" s="4">
        <v>35343.61</v>
      </c>
      <c r="L1279" s="4">
        <v>170071</v>
      </c>
      <c r="M1279" s="3" t="s">
        <v>126</v>
      </c>
      <c r="N1279" s="4">
        <v>36164.050000000003</v>
      </c>
      <c r="O1279" s="4">
        <v>110545</v>
      </c>
      <c r="P1279" s="3" t="s">
        <v>126</v>
      </c>
      <c r="Q1279" s="4">
        <v>24127.5</v>
      </c>
      <c r="R1279" s="3">
        <v>-87.668794820367097</v>
      </c>
      <c r="S1279" s="3">
        <v>41.9613430471748</v>
      </c>
      <c r="T1279" s="3" t="s">
        <v>514</v>
      </c>
      <c r="U1279" s="3" t="s">
        <v>33</v>
      </c>
      <c r="V1279" s="3" t="s">
        <v>515</v>
      </c>
      <c r="W1279" s="3" t="s">
        <v>516</v>
      </c>
      <c r="X1279" s="3" t="s">
        <v>70</v>
      </c>
      <c r="Y1279" s="3" t="s">
        <v>57</v>
      </c>
      <c r="Z1279" s="3" t="s">
        <v>298</v>
      </c>
      <c r="AA1279" s="8">
        <f>Table1[[#This Row],[2022 AV (BOR final)]]-Table1[[#This Row],[2021 AV (BOR final)]]</f>
        <v>0</v>
      </c>
      <c r="AB1279" s="8">
        <f>Table1[[#This Row],[2023 AV (BOR final)]]-Table1[[#This Row],[2022 AV (BOR final)]]</f>
        <v>-59526</v>
      </c>
      <c r="AC1279" s="8">
        <f>Table1[[#This Row],[2022 Tax Bill]]-Table1[[#This Row],[2021 Tax Bill]]</f>
        <v>820.44000000000233</v>
      </c>
      <c r="AD1279" s="3">
        <f>COUNTIF(D:D,Table1[[#This Row],[Project Name]])</f>
        <v>6</v>
      </c>
      <c r="AE1279" s="2">
        <f>IF(Table1[[#This Row],[Year Accepted]]=2022,Table1[[#This Row],[2021 AV (BOR final)]],Table1[[#This Row],[2022 AV (BOR final)]])</f>
        <v>170071</v>
      </c>
      <c r="AF1279" s="2">
        <f>IF(Table1[[#This Row],[Year Accepted]]=2022,Table1[[#This Row],[2022 AV (BOR final)]],Table1[[#This Row],[2023 AV (BOR final)]])</f>
        <v>110545</v>
      </c>
      <c r="AG1279" s="2">
        <f>IF(Table1[[#This Row],[Year Accepted]]=2022,Table1[[#This Row],[2021 Tax Bill]],Table1[[#This Row],[2022 Tax Bill]])</f>
        <v>36164.050000000003</v>
      </c>
      <c r="AH1279" s="2">
        <f>IF(Table1[[#This Row],[Year Accepted]]=2022,Table1[[#This Row],[2022 Tax Bill]],Table1[[#This Row],[2023 Tax Bill]])</f>
        <v>24127.5</v>
      </c>
    </row>
    <row r="1280" spans="1:34" x14ac:dyDescent="0.25">
      <c r="A1280" s="3" t="s">
        <v>25</v>
      </c>
      <c r="B1280" s="3" t="s">
        <v>26</v>
      </c>
      <c r="C1280" s="3" t="s">
        <v>152</v>
      </c>
      <c r="D1280" s="3" t="s">
        <v>511</v>
      </c>
      <c r="E1280" s="3" t="s">
        <v>2428</v>
      </c>
      <c r="F1280" s="3" t="s">
        <v>2429</v>
      </c>
      <c r="G1280" s="3">
        <v>2023</v>
      </c>
      <c r="H1280" s="3">
        <v>2022</v>
      </c>
      <c r="I1280" s="4">
        <v>143905</v>
      </c>
      <c r="J1280" s="3" t="s">
        <v>126</v>
      </c>
      <c r="K1280" s="4">
        <v>28938</v>
      </c>
      <c r="L1280" s="4">
        <v>143905</v>
      </c>
      <c r="M1280" s="3" t="s">
        <v>126</v>
      </c>
      <c r="N1280" s="4">
        <v>29598.71</v>
      </c>
      <c r="O1280" s="4">
        <v>93538</v>
      </c>
      <c r="P1280" s="3" t="s">
        <v>126</v>
      </c>
      <c r="Q1280" s="4">
        <v>19735.62</v>
      </c>
      <c r="R1280" s="3">
        <v>-87.669822188098394</v>
      </c>
      <c r="S1280" s="3">
        <v>41.965461893166399</v>
      </c>
      <c r="T1280" s="3" t="s">
        <v>2430</v>
      </c>
      <c r="U1280" s="3" t="s">
        <v>33</v>
      </c>
      <c r="V1280" s="3" t="s">
        <v>515</v>
      </c>
      <c r="W1280" s="3" t="s">
        <v>494</v>
      </c>
      <c r="X1280" s="3" t="s">
        <v>70</v>
      </c>
      <c r="Y1280" s="3" t="s">
        <v>57</v>
      </c>
      <c r="Z1280" s="3" t="s">
        <v>298</v>
      </c>
      <c r="AA1280" s="8">
        <f>Table1[[#This Row],[2022 AV (BOR final)]]-Table1[[#This Row],[2021 AV (BOR final)]]</f>
        <v>0</v>
      </c>
      <c r="AB1280" s="8">
        <f>Table1[[#This Row],[2023 AV (BOR final)]]-Table1[[#This Row],[2022 AV (BOR final)]]</f>
        <v>-50367</v>
      </c>
      <c r="AC1280" s="8">
        <f>Table1[[#This Row],[2022 Tax Bill]]-Table1[[#This Row],[2021 Tax Bill]]</f>
        <v>660.70999999999913</v>
      </c>
      <c r="AD1280" s="3">
        <f>COUNTIF(D:D,Table1[[#This Row],[Project Name]])</f>
        <v>6</v>
      </c>
      <c r="AE1280" s="2">
        <f>IF(Table1[[#This Row],[Year Accepted]]=2022,Table1[[#This Row],[2021 AV (BOR final)]],Table1[[#This Row],[2022 AV (BOR final)]])</f>
        <v>143905</v>
      </c>
      <c r="AF1280" s="2">
        <f>IF(Table1[[#This Row],[Year Accepted]]=2022,Table1[[#This Row],[2022 AV (BOR final)]],Table1[[#This Row],[2023 AV (BOR final)]])</f>
        <v>93538</v>
      </c>
      <c r="AG1280" s="2">
        <f>IF(Table1[[#This Row],[Year Accepted]]=2022,Table1[[#This Row],[2021 Tax Bill]],Table1[[#This Row],[2022 Tax Bill]])</f>
        <v>29598.71</v>
      </c>
      <c r="AH1280" s="2">
        <f>IF(Table1[[#This Row],[Year Accepted]]=2022,Table1[[#This Row],[2022 Tax Bill]],Table1[[#This Row],[2023 Tax Bill]])</f>
        <v>19735.62</v>
      </c>
    </row>
    <row r="1281" spans="1:34" x14ac:dyDescent="0.25">
      <c r="A1281" s="3" t="s">
        <v>25</v>
      </c>
      <c r="B1281" s="3" t="s">
        <v>26</v>
      </c>
      <c r="C1281" s="3" t="s">
        <v>152</v>
      </c>
      <c r="D1281" s="3" t="s">
        <v>511</v>
      </c>
      <c r="E1281" s="3" t="s">
        <v>4586</v>
      </c>
      <c r="F1281" s="3" t="s">
        <v>4587</v>
      </c>
      <c r="G1281" s="3">
        <v>2023</v>
      </c>
      <c r="H1281" s="3">
        <v>2022</v>
      </c>
      <c r="I1281" s="4">
        <v>175759</v>
      </c>
      <c r="J1281" s="3" t="s">
        <v>126</v>
      </c>
      <c r="K1281" s="4">
        <v>35343.550000000003</v>
      </c>
      <c r="L1281" s="4">
        <v>175759</v>
      </c>
      <c r="M1281" s="3" t="s">
        <v>126</v>
      </c>
      <c r="N1281" s="4">
        <v>36150.54</v>
      </c>
      <c r="O1281" s="4">
        <v>114242</v>
      </c>
      <c r="P1281" s="3" t="s">
        <v>126</v>
      </c>
      <c r="Q1281" s="4">
        <v>24103.93</v>
      </c>
      <c r="R1281" s="3">
        <v>-87.669808939410899</v>
      </c>
      <c r="S1281" s="3">
        <v>41.964921869091498</v>
      </c>
      <c r="T1281" s="3" t="s">
        <v>4588</v>
      </c>
      <c r="U1281" s="3" t="s">
        <v>33</v>
      </c>
      <c r="V1281" s="3" t="s">
        <v>515</v>
      </c>
      <c r="W1281" s="3" t="s">
        <v>494</v>
      </c>
      <c r="X1281" s="3" t="s">
        <v>70</v>
      </c>
      <c r="Y1281" s="3" t="s">
        <v>57</v>
      </c>
      <c r="Z1281" s="3" t="s">
        <v>298</v>
      </c>
      <c r="AA1281" s="8">
        <f>Table1[[#This Row],[2022 AV (BOR final)]]-Table1[[#This Row],[2021 AV (BOR final)]]</f>
        <v>0</v>
      </c>
      <c r="AB1281" s="8">
        <f>Table1[[#This Row],[2023 AV (BOR final)]]-Table1[[#This Row],[2022 AV (BOR final)]]</f>
        <v>-61517</v>
      </c>
      <c r="AC1281" s="8">
        <f>Table1[[#This Row],[2022 Tax Bill]]-Table1[[#This Row],[2021 Tax Bill]]</f>
        <v>806.98999999999796</v>
      </c>
      <c r="AD1281" s="3">
        <f>COUNTIF(D:D,Table1[[#This Row],[Project Name]])</f>
        <v>6</v>
      </c>
      <c r="AE1281" s="2">
        <f>IF(Table1[[#This Row],[Year Accepted]]=2022,Table1[[#This Row],[2021 AV (BOR final)]],Table1[[#This Row],[2022 AV (BOR final)]])</f>
        <v>175759</v>
      </c>
      <c r="AF1281" s="2">
        <f>IF(Table1[[#This Row],[Year Accepted]]=2022,Table1[[#This Row],[2022 AV (BOR final)]],Table1[[#This Row],[2023 AV (BOR final)]])</f>
        <v>114242</v>
      </c>
      <c r="AG1281" s="2">
        <f>IF(Table1[[#This Row],[Year Accepted]]=2022,Table1[[#This Row],[2021 Tax Bill]],Table1[[#This Row],[2022 Tax Bill]])</f>
        <v>36150.54</v>
      </c>
      <c r="AH1281" s="2">
        <f>IF(Table1[[#This Row],[Year Accepted]]=2022,Table1[[#This Row],[2022 Tax Bill]],Table1[[#This Row],[2023 Tax Bill]])</f>
        <v>24103.93</v>
      </c>
    </row>
    <row r="1282" spans="1:34" x14ac:dyDescent="0.25">
      <c r="A1282" s="3" t="s">
        <v>25</v>
      </c>
      <c r="B1282" s="3" t="s">
        <v>26</v>
      </c>
      <c r="C1282" s="3" t="s">
        <v>152</v>
      </c>
      <c r="D1282" s="3" t="s">
        <v>511</v>
      </c>
      <c r="E1282" s="3" t="s">
        <v>2625</v>
      </c>
      <c r="F1282" s="3" t="s">
        <v>2626</v>
      </c>
      <c r="G1282" s="3">
        <v>2023</v>
      </c>
      <c r="H1282" s="3">
        <v>2022</v>
      </c>
      <c r="I1282" s="4">
        <v>164383</v>
      </c>
      <c r="J1282" s="3" t="s">
        <v>126</v>
      </c>
      <c r="K1282" s="4">
        <v>33055.919999999998</v>
      </c>
      <c r="L1282" s="4">
        <v>164383</v>
      </c>
      <c r="M1282" s="3" t="s">
        <v>126</v>
      </c>
      <c r="N1282" s="4">
        <v>33810.699999999997</v>
      </c>
      <c r="O1282" s="4">
        <v>106849</v>
      </c>
      <c r="P1282" s="3" t="s">
        <v>126</v>
      </c>
      <c r="Q1282" s="4">
        <v>22544.12</v>
      </c>
      <c r="R1282" s="3">
        <v>-87.669758969996494</v>
      </c>
      <c r="S1282" s="3">
        <v>41.962910874027799</v>
      </c>
      <c r="T1282" s="3" t="s">
        <v>2627</v>
      </c>
      <c r="U1282" s="3" t="s">
        <v>33</v>
      </c>
      <c r="V1282" s="3" t="s">
        <v>515</v>
      </c>
      <c r="W1282" s="3" t="s">
        <v>494</v>
      </c>
      <c r="X1282" s="3" t="s">
        <v>70</v>
      </c>
      <c r="Y1282" s="3" t="s">
        <v>57</v>
      </c>
      <c r="Z1282" s="3" t="s">
        <v>298</v>
      </c>
      <c r="AA1282" s="8">
        <f>Table1[[#This Row],[2022 AV (BOR final)]]-Table1[[#This Row],[2021 AV (BOR final)]]</f>
        <v>0</v>
      </c>
      <c r="AB1282" s="8">
        <f>Table1[[#This Row],[2023 AV (BOR final)]]-Table1[[#This Row],[2022 AV (BOR final)]]</f>
        <v>-57534</v>
      </c>
      <c r="AC1282" s="8">
        <f>Table1[[#This Row],[2022 Tax Bill]]-Table1[[#This Row],[2021 Tax Bill]]</f>
        <v>754.77999999999884</v>
      </c>
      <c r="AD1282" s="3">
        <f>COUNTIF(D:D,Table1[[#This Row],[Project Name]])</f>
        <v>6</v>
      </c>
      <c r="AE1282" s="2">
        <f>IF(Table1[[#This Row],[Year Accepted]]=2022,Table1[[#This Row],[2021 AV (BOR final)]],Table1[[#This Row],[2022 AV (BOR final)]])</f>
        <v>164383</v>
      </c>
      <c r="AF1282" s="2">
        <f>IF(Table1[[#This Row],[Year Accepted]]=2022,Table1[[#This Row],[2022 AV (BOR final)]],Table1[[#This Row],[2023 AV (BOR final)]])</f>
        <v>106849</v>
      </c>
      <c r="AG1282" s="2">
        <f>IF(Table1[[#This Row],[Year Accepted]]=2022,Table1[[#This Row],[2021 Tax Bill]],Table1[[#This Row],[2022 Tax Bill]])</f>
        <v>33810.699999999997</v>
      </c>
      <c r="AH1282" s="2">
        <f>IF(Table1[[#This Row],[Year Accepted]]=2022,Table1[[#This Row],[2022 Tax Bill]],Table1[[#This Row],[2023 Tax Bill]])</f>
        <v>22544.12</v>
      </c>
    </row>
    <row r="1283" spans="1:34" x14ac:dyDescent="0.25">
      <c r="A1283" s="3" t="s">
        <v>25</v>
      </c>
      <c r="B1283" s="3" t="s">
        <v>26</v>
      </c>
      <c r="C1283" s="3" t="s">
        <v>152</v>
      </c>
      <c r="D1283" s="3" t="s">
        <v>511</v>
      </c>
      <c r="E1283" s="3" t="s">
        <v>5100</v>
      </c>
      <c r="F1283" s="3" t="s">
        <v>5101</v>
      </c>
      <c r="G1283" s="3">
        <v>2023</v>
      </c>
      <c r="H1283" s="3">
        <v>2022</v>
      </c>
      <c r="I1283" s="4">
        <v>156988</v>
      </c>
      <c r="J1283" s="3" t="s">
        <v>126</v>
      </c>
      <c r="K1283" s="4">
        <v>31568.85</v>
      </c>
      <c r="L1283" s="4">
        <v>156988</v>
      </c>
      <c r="M1283" s="3" t="s">
        <v>126</v>
      </c>
      <c r="N1283" s="4">
        <v>32289.67</v>
      </c>
      <c r="O1283" s="4">
        <v>102042</v>
      </c>
      <c r="P1283" s="3" t="s">
        <v>126</v>
      </c>
      <c r="Q1283" s="4">
        <v>21529.84</v>
      </c>
      <c r="R1283" s="3">
        <v>-87.669752293764404</v>
      </c>
      <c r="S1283" s="3">
        <v>41.962638280445397</v>
      </c>
      <c r="T1283" s="3" t="s">
        <v>5102</v>
      </c>
      <c r="U1283" s="3" t="s">
        <v>33</v>
      </c>
      <c r="V1283" s="3" t="s">
        <v>515</v>
      </c>
      <c r="W1283" s="3" t="s">
        <v>494</v>
      </c>
      <c r="X1283" s="3" t="s">
        <v>70</v>
      </c>
      <c r="Y1283" s="3" t="s">
        <v>57</v>
      </c>
      <c r="Z1283" s="3" t="s">
        <v>298</v>
      </c>
      <c r="AA1283" s="8">
        <f>Table1[[#This Row],[2022 AV (BOR final)]]-Table1[[#This Row],[2021 AV (BOR final)]]</f>
        <v>0</v>
      </c>
      <c r="AB1283" s="8">
        <f>Table1[[#This Row],[2023 AV (BOR final)]]-Table1[[#This Row],[2022 AV (BOR final)]]</f>
        <v>-54946</v>
      </c>
      <c r="AC1283" s="8">
        <f>Table1[[#This Row],[2022 Tax Bill]]-Table1[[#This Row],[2021 Tax Bill]]</f>
        <v>720.81999999999971</v>
      </c>
      <c r="AD1283" s="3">
        <f>COUNTIF(D:D,Table1[[#This Row],[Project Name]])</f>
        <v>6</v>
      </c>
      <c r="AE1283" s="2">
        <f>IF(Table1[[#This Row],[Year Accepted]]=2022,Table1[[#This Row],[2021 AV (BOR final)]],Table1[[#This Row],[2022 AV (BOR final)]])</f>
        <v>156988</v>
      </c>
      <c r="AF1283" s="2">
        <f>IF(Table1[[#This Row],[Year Accepted]]=2022,Table1[[#This Row],[2022 AV (BOR final)]],Table1[[#This Row],[2023 AV (BOR final)]])</f>
        <v>102042</v>
      </c>
      <c r="AG1283" s="2">
        <f>IF(Table1[[#This Row],[Year Accepted]]=2022,Table1[[#This Row],[2021 Tax Bill]],Table1[[#This Row],[2022 Tax Bill]])</f>
        <v>32289.67</v>
      </c>
      <c r="AH1283" s="2">
        <f>IF(Table1[[#This Row],[Year Accepted]]=2022,Table1[[#This Row],[2022 Tax Bill]],Table1[[#This Row],[2023 Tax Bill]])</f>
        <v>21529.84</v>
      </c>
    </row>
    <row r="1284" spans="1:34" x14ac:dyDescent="0.25">
      <c r="A1284" s="3" t="s">
        <v>25</v>
      </c>
      <c r="B1284" s="3" t="s">
        <v>26</v>
      </c>
      <c r="C1284" s="3" t="s">
        <v>152</v>
      </c>
      <c r="D1284" s="3" t="s">
        <v>511</v>
      </c>
      <c r="E1284" s="3" t="s">
        <v>2182</v>
      </c>
      <c r="F1284" s="3" t="s">
        <v>2183</v>
      </c>
      <c r="G1284" s="3">
        <v>2023</v>
      </c>
      <c r="H1284" s="3">
        <v>2022</v>
      </c>
      <c r="I1284" s="4">
        <v>40435</v>
      </c>
      <c r="J1284" s="3" t="s">
        <v>149</v>
      </c>
      <c r="K1284" s="4">
        <v>8131.1</v>
      </c>
      <c r="L1284" s="4">
        <v>40435</v>
      </c>
      <c r="M1284" s="3" t="s">
        <v>149</v>
      </c>
      <c r="N1284" s="4">
        <v>8316.7800000000007</v>
      </c>
      <c r="O1284" s="4">
        <v>26282</v>
      </c>
      <c r="P1284" s="3" t="s">
        <v>149</v>
      </c>
      <c r="Q1284" s="4">
        <v>5545.22</v>
      </c>
      <c r="R1284" s="3">
        <v>-87.669747245248999</v>
      </c>
      <c r="S1284" s="3">
        <v>41.9624338353836</v>
      </c>
      <c r="T1284" s="3" t="s">
        <v>2184</v>
      </c>
      <c r="U1284" s="3" t="s">
        <v>33</v>
      </c>
      <c r="V1284" s="3" t="s">
        <v>515</v>
      </c>
      <c r="W1284" s="3" t="s">
        <v>494</v>
      </c>
      <c r="X1284" s="3" t="s">
        <v>70</v>
      </c>
      <c r="Y1284" s="3" t="s">
        <v>57</v>
      </c>
      <c r="Z1284" s="3" t="s">
        <v>298</v>
      </c>
      <c r="AA1284" s="8">
        <f>Table1[[#This Row],[2022 AV (BOR final)]]-Table1[[#This Row],[2021 AV (BOR final)]]</f>
        <v>0</v>
      </c>
      <c r="AB1284" s="8">
        <f>Table1[[#This Row],[2023 AV (BOR final)]]-Table1[[#This Row],[2022 AV (BOR final)]]</f>
        <v>-14153</v>
      </c>
      <c r="AC1284" s="8">
        <f>Table1[[#This Row],[2022 Tax Bill]]-Table1[[#This Row],[2021 Tax Bill]]</f>
        <v>185.68000000000029</v>
      </c>
      <c r="AD1284" s="3">
        <f>COUNTIF(D:D,Table1[[#This Row],[Project Name]])</f>
        <v>6</v>
      </c>
      <c r="AE1284" s="2">
        <f>IF(Table1[[#This Row],[Year Accepted]]=2022,Table1[[#This Row],[2021 AV (BOR final)]],Table1[[#This Row],[2022 AV (BOR final)]])</f>
        <v>40435</v>
      </c>
      <c r="AF1284" s="2">
        <f>IF(Table1[[#This Row],[Year Accepted]]=2022,Table1[[#This Row],[2022 AV (BOR final)]],Table1[[#This Row],[2023 AV (BOR final)]])</f>
        <v>26282</v>
      </c>
      <c r="AG1284" s="2">
        <f>IF(Table1[[#This Row],[Year Accepted]]=2022,Table1[[#This Row],[2021 Tax Bill]],Table1[[#This Row],[2022 Tax Bill]])</f>
        <v>8316.7800000000007</v>
      </c>
      <c r="AH1284" s="2">
        <f>IF(Table1[[#This Row],[Year Accepted]]=2022,Table1[[#This Row],[2022 Tax Bill]],Table1[[#This Row],[2023 Tax Bill]])</f>
        <v>5545.22</v>
      </c>
    </row>
    <row r="1285" spans="1:34" x14ac:dyDescent="0.25">
      <c r="A1285" s="3" t="s">
        <v>25</v>
      </c>
      <c r="B1285" s="3" t="s">
        <v>26</v>
      </c>
      <c r="C1285" s="3" t="s">
        <v>152</v>
      </c>
      <c r="D1285" s="3" t="s">
        <v>3787</v>
      </c>
      <c r="E1285" s="3" t="s">
        <v>3788</v>
      </c>
      <c r="F1285" s="3" t="s">
        <v>3789</v>
      </c>
      <c r="G1285" s="3">
        <v>2023</v>
      </c>
      <c r="H1285" s="3">
        <v>2022</v>
      </c>
      <c r="I1285" s="4">
        <v>349328</v>
      </c>
      <c r="J1285" s="3" t="s">
        <v>203</v>
      </c>
      <c r="K1285" s="4">
        <v>72470.37</v>
      </c>
      <c r="L1285" s="4">
        <v>349328</v>
      </c>
      <c r="M1285" s="3" t="s">
        <v>203</v>
      </c>
      <c r="N1285" s="4">
        <v>74046.429999999993</v>
      </c>
      <c r="O1285" s="4">
        <v>227063</v>
      </c>
      <c r="P1285" s="3" t="s">
        <v>203</v>
      </c>
      <c r="Q1285" s="4">
        <v>49414.81</v>
      </c>
      <c r="R1285" s="3">
        <v>-87.686821085140295</v>
      </c>
      <c r="S1285" s="3">
        <v>41.954513237960498</v>
      </c>
      <c r="T1285" s="3" t="s">
        <v>3790</v>
      </c>
      <c r="U1285" s="3" t="s">
        <v>33</v>
      </c>
      <c r="V1285" s="3" t="s">
        <v>515</v>
      </c>
      <c r="W1285" s="3" t="s">
        <v>1861</v>
      </c>
      <c r="X1285" s="3" t="s">
        <v>103</v>
      </c>
      <c r="Y1285" s="3" t="s">
        <v>214</v>
      </c>
      <c r="Z1285" s="3" t="s">
        <v>354</v>
      </c>
      <c r="AA1285" s="8">
        <f>Table1[[#This Row],[2022 AV (BOR final)]]-Table1[[#This Row],[2021 AV (BOR final)]]</f>
        <v>0</v>
      </c>
      <c r="AB1285" s="8">
        <f>Table1[[#This Row],[2023 AV (BOR final)]]-Table1[[#This Row],[2022 AV (BOR final)]]</f>
        <v>-122265</v>
      </c>
      <c r="AC1285" s="8">
        <f>Table1[[#This Row],[2022 Tax Bill]]-Table1[[#This Row],[2021 Tax Bill]]</f>
        <v>1576.0599999999977</v>
      </c>
      <c r="AD1285" s="3">
        <f>COUNTIF(D:D,Table1[[#This Row],[Project Name]])</f>
        <v>1</v>
      </c>
      <c r="AE1285" s="2">
        <f>IF(Table1[[#This Row],[Year Accepted]]=2022,Table1[[#This Row],[2021 AV (BOR final)]],Table1[[#This Row],[2022 AV (BOR final)]])</f>
        <v>349328</v>
      </c>
      <c r="AF1285" s="2">
        <f>IF(Table1[[#This Row],[Year Accepted]]=2022,Table1[[#This Row],[2022 AV (BOR final)]],Table1[[#This Row],[2023 AV (BOR final)]])</f>
        <v>227063</v>
      </c>
      <c r="AG1285" s="2">
        <f>IF(Table1[[#This Row],[Year Accepted]]=2022,Table1[[#This Row],[2021 Tax Bill]],Table1[[#This Row],[2022 Tax Bill]])</f>
        <v>74046.429999999993</v>
      </c>
      <c r="AH1285" s="2">
        <f>IF(Table1[[#This Row],[Year Accepted]]=2022,Table1[[#This Row],[2022 Tax Bill]],Table1[[#This Row],[2023 Tax Bill]])</f>
        <v>49414.81</v>
      </c>
    </row>
    <row r="1286" spans="1:34" x14ac:dyDescent="0.25">
      <c r="A1286" s="3" t="s">
        <v>25</v>
      </c>
      <c r="B1286" s="3" t="s">
        <v>26</v>
      </c>
      <c r="C1286" s="3" t="s">
        <v>152</v>
      </c>
      <c r="D1286" s="3" t="s">
        <v>1959</v>
      </c>
      <c r="E1286" s="3" t="s">
        <v>1960</v>
      </c>
      <c r="F1286" s="3" t="s">
        <v>1961</v>
      </c>
      <c r="G1286" s="3">
        <v>2023</v>
      </c>
      <c r="H1286" s="3">
        <v>2022</v>
      </c>
      <c r="I1286" s="4">
        <v>773286</v>
      </c>
      <c r="J1286" s="3" t="s">
        <v>247</v>
      </c>
      <c r="K1286" s="4">
        <v>159749.88</v>
      </c>
      <c r="L1286" s="4">
        <v>773286</v>
      </c>
      <c r="M1286" s="3" t="s">
        <v>247</v>
      </c>
      <c r="N1286" s="4">
        <v>163505.10999999999</v>
      </c>
      <c r="O1286" s="4">
        <v>502636</v>
      </c>
      <c r="P1286" s="3" t="s">
        <v>247</v>
      </c>
      <c r="Q1286" s="4">
        <v>109083.47</v>
      </c>
      <c r="R1286" s="3">
        <v>-87.667020330550301</v>
      </c>
      <c r="S1286" s="3">
        <v>41.940366243400497</v>
      </c>
      <c r="T1286" s="3" t="s">
        <v>1962</v>
      </c>
      <c r="U1286" s="3" t="s">
        <v>33</v>
      </c>
      <c r="V1286" s="3" t="s">
        <v>484</v>
      </c>
      <c r="W1286" s="3" t="s">
        <v>516</v>
      </c>
      <c r="X1286" s="3" t="s">
        <v>70</v>
      </c>
      <c r="Y1286" s="3" t="s">
        <v>214</v>
      </c>
      <c r="Z1286" s="3" t="s">
        <v>354</v>
      </c>
      <c r="AA1286" s="8">
        <f>Table1[[#This Row],[2022 AV (BOR final)]]-Table1[[#This Row],[2021 AV (BOR final)]]</f>
        <v>0</v>
      </c>
      <c r="AB1286" s="8">
        <f>Table1[[#This Row],[2023 AV (BOR final)]]-Table1[[#This Row],[2022 AV (BOR final)]]</f>
        <v>-270650</v>
      </c>
      <c r="AC1286" s="8">
        <f>Table1[[#This Row],[2022 Tax Bill]]-Table1[[#This Row],[2021 Tax Bill]]</f>
        <v>3755.2299999999814</v>
      </c>
      <c r="AD1286" s="3">
        <f>COUNTIF(D:D,Table1[[#This Row],[Project Name]])</f>
        <v>1</v>
      </c>
      <c r="AE1286" s="2">
        <f>IF(Table1[[#This Row],[Year Accepted]]=2022,Table1[[#This Row],[2021 AV (BOR final)]],Table1[[#This Row],[2022 AV (BOR final)]])</f>
        <v>773286</v>
      </c>
      <c r="AF1286" s="2">
        <f>IF(Table1[[#This Row],[Year Accepted]]=2022,Table1[[#This Row],[2022 AV (BOR final)]],Table1[[#This Row],[2023 AV (BOR final)]])</f>
        <v>502636</v>
      </c>
      <c r="AG1286" s="2">
        <f>IF(Table1[[#This Row],[Year Accepted]]=2022,Table1[[#This Row],[2021 Tax Bill]],Table1[[#This Row],[2022 Tax Bill]])</f>
        <v>163505.10999999999</v>
      </c>
      <c r="AH1286" s="2">
        <f>IF(Table1[[#This Row],[Year Accepted]]=2022,Table1[[#This Row],[2022 Tax Bill]],Table1[[#This Row],[2023 Tax Bill]])</f>
        <v>109083.47</v>
      </c>
    </row>
    <row r="1287" spans="1:34" x14ac:dyDescent="0.25">
      <c r="A1287" s="3" t="s">
        <v>25</v>
      </c>
      <c r="B1287" s="3" t="s">
        <v>26</v>
      </c>
      <c r="C1287" s="3" t="s">
        <v>152</v>
      </c>
      <c r="D1287" s="3" t="s">
        <v>4873</v>
      </c>
      <c r="E1287" s="3" t="s">
        <v>4874</v>
      </c>
      <c r="F1287" s="3" t="s">
        <v>4875</v>
      </c>
      <c r="G1287" s="3">
        <v>2023</v>
      </c>
      <c r="H1287" s="3">
        <v>2022</v>
      </c>
      <c r="I1287" s="4">
        <v>404573</v>
      </c>
      <c r="J1287" s="3" t="s">
        <v>247</v>
      </c>
      <c r="K1287" s="4">
        <v>83579</v>
      </c>
      <c r="L1287" s="4">
        <v>404573</v>
      </c>
      <c r="M1287" s="3" t="s">
        <v>247</v>
      </c>
      <c r="N1287" s="4">
        <v>85543.71</v>
      </c>
      <c r="O1287" s="4">
        <v>262973</v>
      </c>
      <c r="P1287" s="3" t="s">
        <v>247</v>
      </c>
      <c r="Q1287" s="4">
        <v>57071.1</v>
      </c>
      <c r="R1287" s="3">
        <v>-87.6667103189004</v>
      </c>
      <c r="S1287" s="3">
        <v>41.939455400997197</v>
      </c>
      <c r="T1287" s="3" t="s">
        <v>4876</v>
      </c>
      <c r="U1287" s="3" t="s">
        <v>33</v>
      </c>
      <c r="V1287" s="3" t="s">
        <v>484</v>
      </c>
      <c r="W1287" s="3" t="s">
        <v>516</v>
      </c>
      <c r="X1287" s="3" t="s">
        <v>103</v>
      </c>
      <c r="Y1287" s="3" t="s">
        <v>214</v>
      </c>
      <c r="Z1287" s="3" t="s">
        <v>354</v>
      </c>
      <c r="AA1287" s="8">
        <f>Table1[[#This Row],[2022 AV (BOR final)]]-Table1[[#This Row],[2021 AV (BOR final)]]</f>
        <v>0</v>
      </c>
      <c r="AB1287" s="8">
        <f>Table1[[#This Row],[2023 AV (BOR final)]]-Table1[[#This Row],[2022 AV (BOR final)]]</f>
        <v>-141600</v>
      </c>
      <c r="AC1287" s="8">
        <f>Table1[[#This Row],[2022 Tax Bill]]-Table1[[#This Row],[2021 Tax Bill]]</f>
        <v>1964.7100000000064</v>
      </c>
      <c r="AD1287" s="3">
        <f>COUNTIF(D:D,Table1[[#This Row],[Project Name]])</f>
        <v>1</v>
      </c>
      <c r="AE1287" s="2">
        <f>IF(Table1[[#This Row],[Year Accepted]]=2022,Table1[[#This Row],[2021 AV (BOR final)]],Table1[[#This Row],[2022 AV (BOR final)]])</f>
        <v>404573</v>
      </c>
      <c r="AF1287" s="2">
        <f>IF(Table1[[#This Row],[Year Accepted]]=2022,Table1[[#This Row],[2022 AV (BOR final)]],Table1[[#This Row],[2023 AV (BOR final)]])</f>
        <v>262973</v>
      </c>
      <c r="AG1287" s="2">
        <f>IF(Table1[[#This Row],[Year Accepted]]=2022,Table1[[#This Row],[2021 Tax Bill]],Table1[[#This Row],[2022 Tax Bill]])</f>
        <v>85543.71</v>
      </c>
      <c r="AH1287" s="2">
        <f>IF(Table1[[#This Row],[Year Accepted]]=2022,Table1[[#This Row],[2022 Tax Bill]],Table1[[#This Row],[2023 Tax Bill]])</f>
        <v>57071.1</v>
      </c>
    </row>
    <row r="1288" spans="1:34" x14ac:dyDescent="0.25">
      <c r="A1288" s="3" t="s">
        <v>25</v>
      </c>
      <c r="B1288" s="3" t="s">
        <v>26</v>
      </c>
      <c r="C1288" s="3" t="s">
        <v>152</v>
      </c>
      <c r="D1288" s="3" t="s">
        <v>480</v>
      </c>
      <c r="E1288" s="3" t="s">
        <v>2313</v>
      </c>
      <c r="F1288" s="3" t="s">
        <v>2314</v>
      </c>
      <c r="G1288" s="3">
        <v>2023</v>
      </c>
      <c r="H1288" s="3">
        <v>2022</v>
      </c>
      <c r="L1288" s="4">
        <v>0</v>
      </c>
      <c r="M1288" s="3" t="s">
        <v>295</v>
      </c>
      <c r="N1288" s="4">
        <v>0</v>
      </c>
      <c r="O1288" s="4">
        <v>0</v>
      </c>
      <c r="P1288" s="3" t="s">
        <v>295</v>
      </c>
      <c r="Q1288" s="4">
        <v>0</v>
      </c>
      <c r="R1288" s="3">
        <v>-87.681457190351907</v>
      </c>
      <c r="S1288" s="3">
        <v>41.933801710858702</v>
      </c>
      <c r="T1288" s="3" t="s">
        <v>2315</v>
      </c>
      <c r="U1288" s="3" t="s">
        <v>33</v>
      </c>
      <c r="V1288" s="3" t="s">
        <v>484</v>
      </c>
      <c r="W1288" s="3" t="s">
        <v>1861</v>
      </c>
      <c r="X1288" s="3" t="s">
        <v>103</v>
      </c>
      <c r="Y1288" s="3" t="s">
        <v>131</v>
      </c>
      <c r="Z1288" s="3" t="s">
        <v>236</v>
      </c>
      <c r="AA1288" s="8">
        <f>Table1[[#This Row],[2022 AV (BOR final)]]-Table1[[#This Row],[2021 AV (BOR final)]]</f>
        <v>0</v>
      </c>
      <c r="AB1288" s="8">
        <f>Table1[[#This Row],[2023 AV (BOR final)]]-Table1[[#This Row],[2022 AV (BOR final)]]</f>
        <v>0</v>
      </c>
      <c r="AC1288" s="8">
        <f>Table1[[#This Row],[2022 Tax Bill]]-Table1[[#This Row],[2021 Tax Bill]]</f>
        <v>0</v>
      </c>
      <c r="AD1288" s="3">
        <f>COUNTIF(D:D,Table1[[#This Row],[Project Name]])</f>
        <v>5</v>
      </c>
      <c r="AE1288" s="8">
        <f>IF(Table1[[#This Row],[Year Accepted]]=2022,Table1[[#This Row],[2021 AV (BOR final)]],Table1[[#This Row],[2022 AV (BOR final)]])</f>
        <v>0</v>
      </c>
      <c r="AF1288" s="8">
        <f>IF(Table1[[#This Row],[Year Accepted]]=2022,Table1[[#This Row],[2022 AV (BOR final)]],Table1[[#This Row],[2023 AV (BOR final)]])</f>
        <v>0</v>
      </c>
      <c r="AG1288" s="8">
        <f>IF(Table1[[#This Row],[Year Accepted]]=2022,Table1[[#This Row],[2021 Tax Bill]],Table1[[#This Row],[2022 Tax Bill]])</f>
        <v>0</v>
      </c>
      <c r="AH1288" s="8">
        <f>IF(Table1[[#This Row],[Year Accepted]]=2022,Table1[[#This Row],[2022 Tax Bill]],Table1[[#This Row],[2023 Tax Bill]])</f>
        <v>0</v>
      </c>
    </row>
    <row r="1289" spans="1:34" x14ac:dyDescent="0.25">
      <c r="A1289" s="3" t="s">
        <v>25</v>
      </c>
      <c r="B1289" s="3" t="s">
        <v>26</v>
      </c>
      <c r="C1289" s="3" t="s">
        <v>152</v>
      </c>
      <c r="D1289" s="3" t="s">
        <v>480</v>
      </c>
      <c r="E1289" s="3" t="s">
        <v>4729</v>
      </c>
      <c r="F1289" s="3" t="s">
        <v>4730</v>
      </c>
      <c r="G1289" s="3">
        <v>2023</v>
      </c>
      <c r="H1289" s="3">
        <v>2022</v>
      </c>
      <c r="L1289" s="4">
        <v>25</v>
      </c>
      <c r="M1289" s="3" t="s">
        <v>1207</v>
      </c>
      <c r="N1289" s="4">
        <v>0</v>
      </c>
      <c r="O1289" s="4">
        <v>25</v>
      </c>
      <c r="P1289" s="3" t="s">
        <v>1207</v>
      </c>
      <c r="Q1289" s="4">
        <v>0</v>
      </c>
      <c r="R1289" s="3">
        <v>-87.681457190351907</v>
      </c>
      <c r="S1289" s="3">
        <v>41.933801710858702</v>
      </c>
      <c r="T1289" s="3" t="s">
        <v>2315</v>
      </c>
      <c r="U1289" s="3" t="s">
        <v>33</v>
      </c>
      <c r="V1289" s="3" t="s">
        <v>484</v>
      </c>
      <c r="W1289" s="3" t="s">
        <v>1861</v>
      </c>
      <c r="X1289" s="3" t="s">
        <v>103</v>
      </c>
      <c r="Y1289" s="3" t="s">
        <v>131</v>
      </c>
      <c r="Z1289" s="3" t="s">
        <v>236</v>
      </c>
      <c r="AA1289" s="8">
        <f>Table1[[#This Row],[2022 AV (BOR final)]]-Table1[[#This Row],[2021 AV (BOR final)]]</f>
        <v>25</v>
      </c>
      <c r="AB1289" s="8">
        <f>Table1[[#This Row],[2023 AV (BOR final)]]-Table1[[#This Row],[2022 AV (BOR final)]]</f>
        <v>0</v>
      </c>
      <c r="AC1289" s="8">
        <f>Table1[[#This Row],[2022 Tax Bill]]-Table1[[#This Row],[2021 Tax Bill]]</f>
        <v>0</v>
      </c>
      <c r="AD1289" s="3">
        <f>COUNTIF(D:D,Table1[[#This Row],[Project Name]])</f>
        <v>5</v>
      </c>
      <c r="AE1289" s="2">
        <f>IF(Table1[[#This Row],[Year Accepted]]=2022,Table1[[#This Row],[2021 AV (BOR final)]],Table1[[#This Row],[2022 AV (BOR final)]])</f>
        <v>25</v>
      </c>
      <c r="AF1289" s="2">
        <f>IF(Table1[[#This Row],[Year Accepted]]=2022,Table1[[#This Row],[2022 AV (BOR final)]],Table1[[#This Row],[2023 AV (BOR final)]])</f>
        <v>25</v>
      </c>
      <c r="AG1289" s="2">
        <f>IF(Table1[[#This Row],[Year Accepted]]=2022,Table1[[#This Row],[2021 Tax Bill]],Table1[[#This Row],[2022 Tax Bill]])</f>
        <v>0</v>
      </c>
      <c r="AH1289" s="2">
        <f>IF(Table1[[#This Row],[Year Accepted]]=2022,Table1[[#This Row],[2022 Tax Bill]],Table1[[#This Row],[2023 Tax Bill]])</f>
        <v>0</v>
      </c>
    </row>
    <row r="1290" spans="1:34" x14ac:dyDescent="0.25">
      <c r="A1290" s="3" t="s">
        <v>25</v>
      </c>
      <c r="B1290" s="3" t="s">
        <v>26</v>
      </c>
      <c r="C1290" s="3" t="s">
        <v>152</v>
      </c>
      <c r="D1290" s="3" t="s">
        <v>480</v>
      </c>
      <c r="E1290" s="3" t="s">
        <v>481</v>
      </c>
      <c r="F1290" s="3" t="s">
        <v>482</v>
      </c>
      <c r="G1290" s="3">
        <v>2023</v>
      </c>
      <c r="H1290" s="3">
        <v>2022</v>
      </c>
      <c r="L1290" s="4">
        <v>0</v>
      </c>
      <c r="M1290" s="3" t="s">
        <v>295</v>
      </c>
      <c r="N1290" s="4">
        <v>0</v>
      </c>
      <c r="O1290" s="4">
        <v>0</v>
      </c>
      <c r="P1290" s="3" t="s">
        <v>295</v>
      </c>
      <c r="Q1290" s="4">
        <v>0</v>
      </c>
      <c r="R1290" s="3">
        <v>-87.679800267055001</v>
      </c>
      <c r="S1290" s="3">
        <v>41.931764852718601</v>
      </c>
      <c r="T1290" s="3" t="s">
        <v>483</v>
      </c>
      <c r="U1290" s="3" t="s">
        <v>33</v>
      </c>
      <c r="V1290" s="3" t="s">
        <v>484</v>
      </c>
      <c r="W1290" s="3" t="s">
        <v>485</v>
      </c>
      <c r="X1290" s="3" t="s">
        <v>103</v>
      </c>
      <c r="Y1290" s="3" t="s">
        <v>131</v>
      </c>
      <c r="Z1290" s="3" t="s">
        <v>236</v>
      </c>
      <c r="AA1290" s="8">
        <f>Table1[[#This Row],[2022 AV (BOR final)]]-Table1[[#This Row],[2021 AV (BOR final)]]</f>
        <v>0</v>
      </c>
      <c r="AB1290" s="8">
        <f>Table1[[#This Row],[2023 AV (BOR final)]]-Table1[[#This Row],[2022 AV (BOR final)]]</f>
        <v>0</v>
      </c>
      <c r="AC1290" s="8">
        <f>Table1[[#This Row],[2022 Tax Bill]]-Table1[[#This Row],[2021 Tax Bill]]</f>
        <v>0</v>
      </c>
      <c r="AD1290" s="3">
        <f>COUNTIF(D:D,Table1[[#This Row],[Project Name]])</f>
        <v>5</v>
      </c>
      <c r="AE1290" s="8">
        <f>IF(Table1[[#This Row],[Year Accepted]]=2022,Table1[[#This Row],[2021 AV (BOR final)]],Table1[[#This Row],[2022 AV (BOR final)]])</f>
        <v>0</v>
      </c>
      <c r="AF1290" s="8">
        <f>IF(Table1[[#This Row],[Year Accepted]]=2022,Table1[[#This Row],[2022 AV (BOR final)]],Table1[[#This Row],[2023 AV (BOR final)]])</f>
        <v>0</v>
      </c>
      <c r="AG1290" s="8">
        <f>IF(Table1[[#This Row],[Year Accepted]]=2022,Table1[[#This Row],[2021 Tax Bill]],Table1[[#This Row],[2022 Tax Bill]])</f>
        <v>0</v>
      </c>
      <c r="AH1290" s="8">
        <f>IF(Table1[[#This Row],[Year Accepted]]=2022,Table1[[#This Row],[2022 Tax Bill]],Table1[[#This Row],[2023 Tax Bill]])</f>
        <v>0</v>
      </c>
    </row>
    <row r="1291" spans="1:34" x14ac:dyDescent="0.25">
      <c r="A1291" s="3" t="s">
        <v>25</v>
      </c>
      <c r="B1291" s="3" t="s">
        <v>26</v>
      </c>
      <c r="C1291" s="3" t="s">
        <v>152</v>
      </c>
      <c r="D1291" s="3" t="s">
        <v>480</v>
      </c>
      <c r="E1291" s="3" t="s">
        <v>1205</v>
      </c>
      <c r="F1291" s="3" t="s">
        <v>1206</v>
      </c>
      <c r="G1291" s="3">
        <v>2023</v>
      </c>
      <c r="H1291" s="3">
        <v>2022</v>
      </c>
      <c r="L1291" s="4">
        <v>25</v>
      </c>
      <c r="M1291" s="3" t="s">
        <v>1207</v>
      </c>
      <c r="N1291" s="4">
        <v>0</v>
      </c>
      <c r="O1291" s="4">
        <v>25</v>
      </c>
      <c r="P1291" s="3" t="s">
        <v>1207</v>
      </c>
      <c r="Q1291" s="4">
        <v>0</v>
      </c>
      <c r="R1291" s="3">
        <v>-87.679800267055001</v>
      </c>
      <c r="S1291" s="3">
        <v>41.931764852718601</v>
      </c>
      <c r="T1291" s="3" t="s">
        <v>483</v>
      </c>
      <c r="U1291" s="3" t="s">
        <v>33</v>
      </c>
      <c r="V1291" s="3" t="s">
        <v>484</v>
      </c>
      <c r="W1291" s="3" t="s">
        <v>485</v>
      </c>
      <c r="X1291" s="3" t="s">
        <v>103</v>
      </c>
      <c r="Y1291" s="3" t="s">
        <v>131</v>
      </c>
      <c r="Z1291" s="3" t="s">
        <v>236</v>
      </c>
      <c r="AA1291" s="8">
        <f>Table1[[#This Row],[2022 AV (BOR final)]]-Table1[[#This Row],[2021 AV (BOR final)]]</f>
        <v>25</v>
      </c>
      <c r="AB1291" s="8">
        <f>Table1[[#This Row],[2023 AV (BOR final)]]-Table1[[#This Row],[2022 AV (BOR final)]]</f>
        <v>0</v>
      </c>
      <c r="AC1291" s="8">
        <f>Table1[[#This Row],[2022 Tax Bill]]-Table1[[#This Row],[2021 Tax Bill]]</f>
        <v>0</v>
      </c>
      <c r="AD1291" s="3">
        <f>COUNTIF(D:D,Table1[[#This Row],[Project Name]])</f>
        <v>5</v>
      </c>
      <c r="AE1291" s="2">
        <f>IF(Table1[[#This Row],[Year Accepted]]=2022,Table1[[#This Row],[2021 AV (BOR final)]],Table1[[#This Row],[2022 AV (BOR final)]])</f>
        <v>25</v>
      </c>
      <c r="AF1291" s="2">
        <f>IF(Table1[[#This Row],[Year Accepted]]=2022,Table1[[#This Row],[2022 AV (BOR final)]],Table1[[#This Row],[2023 AV (BOR final)]])</f>
        <v>25</v>
      </c>
      <c r="AG1291" s="2">
        <f>IF(Table1[[#This Row],[Year Accepted]]=2022,Table1[[#This Row],[2021 Tax Bill]],Table1[[#This Row],[2022 Tax Bill]])</f>
        <v>0</v>
      </c>
      <c r="AH1291" s="2">
        <f>IF(Table1[[#This Row],[Year Accepted]]=2022,Table1[[#This Row],[2022 Tax Bill]],Table1[[#This Row],[2023 Tax Bill]])</f>
        <v>0</v>
      </c>
    </row>
    <row r="1292" spans="1:34" x14ac:dyDescent="0.25">
      <c r="A1292" s="3" t="s">
        <v>25</v>
      </c>
      <c r="B1292" s="3" t="s">
        <v>71</v>
      </c>
      <c r="C1292" s="3" t="s">
        <v>770</v>
      </c>
      <c r="D1292" s="3" t="s">
        <v>853</v>
      </c>
      <c r="E1292" s="3" t="s">
        <v>2323</v>
      </c>
      <c r="F1292" s="3" t="s">
        <v>2324</v>
      </c>
      <c r="G1292" s="3">
        <v>2023</v>
      </c>
      <c r="H1292" s="3">
        <v>2022</v>
      </c>
      <c r="I1292" s="4">
        <v>1846209</v>
      </c>
      <c r="J1292" s="3" t="s">
        <v>197</v>
      </c>
      <c r="K1292" s="4">
        <v>642338.31999999995</v>
      </c>
      <c r="L1292" s="4">
        <v>1846215</v>
      </c>
      <c r="M1292" s="3" t="s">
        <v>197</v>
      </c>
      <c r="N1292" s="4">
        <v>675478.06</v>
      </c>
      <c r="O1292" s="4">
        <v>1331308</v>
      </c>
      <c r="P1292" s="3" t="s">
        <v>197</v>
      </c>
      <c r="Q1292" s="4">
        <v>418709.11</v>
      </c>
      <c r="R1292" s="3">
        <v>-87.835781904029403</v>
      </c>
      <c r="S1292" s="3">
        <v>41.739493830364303</v>
      </c>
      <c r="T1292" s="3" t="s">
        <v>2325</v>
      </c>
      <c r="U1292" s="3" t="s">
        <v>775</v>
      </c>
      <c r="V1292" s="3"/>
      <c r="W1292" s="3"/>
      <c r="X1292" s="3" t="s">
        <v>776</v>
      </c>
      <c r="Y1292" s="3" t="s">
        <v>151</v>
      </c>
      <c r="Z1292" s="3" t="s">
        <v>111</v>
      </c>
      <c r="AA1292" s="8">
        <f>Table1[[#This Row],[2022 AV (BOR final)]]-Table1[[#This Row],[2021 AV (BOR final)]]</f>
        <v>6</v>
      </c>
      <c r="AB1292" s="8">
        <f>Table1[[#This Row],[2023 AV (BOR final)]]-Table1[[#This Row],[2022 AV (BOR final)]]</f>
        <v>-514907</v>
      </c>
      <c r="AC1292" s="8">
        <f>Table1[[#This Row],[2022 Tax Bill]]-Table1[[#This Row],[2021 Tax Bill]]</f>
        <v>33139.740000000107</v>
      </c>
      <c r="AD1292" s="3">
        <f>COUNTIF(D:D,Table1[[#This Row],[Project Name]])</f>
        <v>4</v>
      </c>
      <c r="AE1292" s="2">
        <f>IF(Table1[[#This Row],[Year Accepted]]=2022,Table1[[#This Row],[2021 AV (BOR final)]],Table1[[#This Row],[2022 AV (BOR final)]])</f>
        <v>1846215</v>
      </c>
      <c r="AF1292" s="2">
        <f>IF(Table1[[#This Row],[Year Accepted]]=2022,Table1[[#This Row],[2022 AV (BOR final)]],Table1[[#This Row],[2023 AV (BOR final)]])</f>
        <v>1331308</v>
      </c>
      <c r="AG1292" s="2">
        <f>IF(Table1[[#This Row],[Year Accepted]]=2022,Table1[[#This Row],[2021 Tax Bill]],Table1[[#This Row],[2022 Tax Bill]])</f>
        <v>675478.06</v>
      </c>
      <c r="AH1292" s="2">
        <f>IF(Table1[[#This Row],[Year Accepted]]=2022,Table1[[#This Row],[2022 Tax Bill]],Table1[[#This Row],[2023 Tax Bill]])</f>
        <v>418709.11</v>
      </c>
    </row>
    <row r="1293" spans="1:34" x14ac:dyDescent="0.25">
      <c r="A1293" s="3" t="s">
        <v>25</v>
      </c>
      <c r="B1293" s="3" t="s">
        <v>71</v>
      </c>
      <c r="C1293" s="3" t="s">
        <v>770</v>
      </c>
      <c r="D1293" s="3" t="s">
        <v>853</v>
      </c>
      <c r="E1293" s="3" t="s">
        <v>4569</v>
      </c>
      <c r="F1293" s="3" t="s">
        <v>4570</v>
      </c>
      <c r="G1293" s="3">
        <v>2023</v>
      </c>
      <c r="H1293" s="3">
        <v>2022</v>
      </c>
      <c r="I1293" s="4">
        <v>1252853</v>
      </c>
      <c r="J1293" s="3" t="s">
        <v>52</v>
      </c>
      <c r="K1293" s="4">
        <v>435896.22</v>
      </c>
      <c r="L1293" s="4">
        <v>1252858</v>
      </c>
      <c r="M1293" s="3" t="s">
        <v>52</v>
      </c>
      <c r="N1293" s="4">
        <v>458385.44</v>
      </c>
      <c r="O1293" s="4">
        <v>860550</v>
      </c>
      <c r="P1293" s="3" t="s">
        <v>52</v>
      </c>
      <c r="Q1293" s="4">
        <v>270651.24</v>
      </c>
      <c r="R1293" s="3">
        <v>-87.8358752051967</v>
      </c>
      <c r="S1293" s="3">
        <v>41.737809532393598</v>
      </c>
      <c r="T1293" s="3" t="s">
        <v>4571</v>
      </c>
      <c r="U1293" s="3" t="s">
        <v>775</v>
      </c>
      <c r="V1293" s="3"/>
      <c r="W1293" s="3"/>
      <c r="X1293" s="3" t="s">
        <v>776</v>
      </c>
      <c r="Y1293" s="3" t="s">
        <v>151</v>
      </c>
      <c r="Z1293" s="3" t="s">
        <v>111</v>
      </c>
      <c r="AA1293" s="8">
        <f>Table1[[#This Row],[2022 AV (BOR final)]]-Table1[[#This Row],[2021 AV (BOR final)]]</f>
        <v>5</v>
      </c>
      <c r="AB1293" s="8">
        <f>Table1[[#This Row],[2023 AV (BOR final)]]-Table1[[#This Row],[2022 AV (BOR final)]]</f>
        <v>-392308</v>
      </c>
      <c r="AC1293" s="8">
        <f>Table1[[#This Row],[2022 Tax Bill]]-Table1[[#This Row],[2021 Tax Bill]]</f>
        <v>22489.22000000003</v>
      </c>
      <c r="AD1293" s="3">
        <f>COUNTIF(D:D,Table1[[#This Row],[Project Name]])</f>
        <v>4</v>
      </c>
      <c r="AE1293" s="2">
        <f>IF(Table1[[#This Row],[Year Accepted]]=2022,Table1[[#This Row],[2021 AV (BOR final)]],Table1[[#This Row],[2022 AV (BOR final)]])</f>
        <v>1252858</v>
      </c>
      <c r="AF1293" s="2">
        <f>IF(Table1[[#This Row],[Year Accepted]]=2022,Table1[[#This Row],[2022 AV (BOR final)]],Table1[[#This Row],[2023 AV (BOR final)]])</f>
        <v>860550</v>
      </c>
      <c r="AG1293" s="2">
        <f>IF(Table1[[#This Row],[Year Accepted]]=2022,Table1[[#This Row],[2021 Tax Bill]],Table1[[#This Row],[2022 Tax Bill]])</f>
        <v>458385.44</v>
      </c>
      <c r="AH1293" s="2">
        <f>IF(Table1[[#This Row],[Year Accepted]]=2022,Table1[[#This Row],[2022 Tax Bill]],Table1[[#This Row],[2023 Tax Bill]])</f>
        <v>270651.24</v>
      </c>
    </row>
    <row r="1294" spans="1:34" x14ac:dyDescent="0.25">
      <c r="A1294" s="3" t="s">
        <v>25</v>
      </c>
      <c r="B1294" s="3" t="s">
        <v>26</v>
      </c>
      <c r="C1294" s="3" t="s">
        <v>770</v>
      </c>
      <c r="D1294" s="3" t="s">
        <v>771</v>
      </c>
      <c r="E1294" s="3" t="s">
        <v>772</v>
      </c>
      <c r="F1294" s="3" t="s">
        <v>773</v>
      </c>
      <c r="G1294" s="3">
        <v>2023</v>
      </c>
      <c r="H1294" s="3">
        <v>2022</v>
      </c>
      <c r="I1294" s="4">
        <v>980035</v>
      </c>
      <c r="J1294" s="3" t="s">
        <v>126</v>
      </c>
      <c r="K1294" s="4">
        <v>340976.56</v>
      </c>
      <c r="L1294" s="4">
        <v>980042</v>
      </c>
      <c r="M1294" s="3" t="s">
        <v>126</v>
      </c>
      <c r="N1294" s="4">
        <v>358569.77</v>
      </c>
      <c r="O1294" s="4">
        <v>805295</v>
      </c>
      <c r="P1294" s="3" t="s">
        <v>126</v>
      </c>
      <c r="Q1294" s="4">
        <v>253272.98</v>
      </c>
      <c r="R1294" s="3">
        <v>-87.837028419771997</v>
      </c>
      <c r="S1294" s="3">
        <v>41.734350925315702</v>
      </c>
      <c r="T1294" s="3" t="s">
        <v>774</v>
      </c>
      <c r="U1294" s="3" t="s">
        <v>775</v>
      </c>
      <c r="V1294" s="3"/>
      <c r="W1294" s="3"/>
      <c r="X1294" s="3" t="s">
        <v>776</v>
      </c>
      <c r="Y1294" s="3" t="s">
        <v>151</v>
      </c>
      <c r="Z1294" s="3" t="s">
        <v>111</v>
      </c>
      <c r="AA1294" s="8">
        <f>Table1[[#This Row],[2022 AV (BOR final)]]-Table1[[#This Row],[2021 AV (BOR final)]]</f>
        <v>7</v>
      </c>
      <c r="AB1294" s="8">
        <f>Table1[[#This Row],[2023 AV (BOR final)]]-Table1[[#This Row],[2022 AV (BOR final)]]</f>
        <v>-174747</v>
      </c>
      <c r="AC1294" s="8">
        <f>Table1[[#This Row],[2022 Tax Bill]]-Table1[[#This Row],[2021 Tax Bill]]</f>
        <v>17593.210000000021</v>
      </c>
      <c r="AD1294" s="3">
        <f>COUNTIF(D:D,Table1[[#This Row],[Project Name]])</f>
        <v>1</v>
      </c>
      <c r="AE1294" s="2">
        <f>IF(Table1[[#This Row],[Year Accepted]]=2022,Table1[[#This Row],[2021 AV (BOR final)]],Table1[[#This Row],[2022 AV (BOR final)]])</f>
        <v>980042</v>
      </c>
      <c r="AF1294" s="2">
        <f>IF(Table1[[#This Row],[Year Accepted]]=2022,Table1[[#This Row],[2022 AV (BOR final)]],Table1[[#This Row],[2023 AV (BOR final)]])</f>
        <v>805295</v>
      </c>
      <c r="AG1294" s="2">
        <f>IF(Table1[[#This Row],[Year Accepted]]=2022,Table1[[#This Row],[2021 Tax Bill]],Table1[[#This Row],[2022 Tax Bill]])</f>
        <v>358569.77</v>
      </c>
      <c r="AH1294" s="2">
        <f>IF(Table1[[#This Row],[Year Accepted]]=2022,Table1[[#This Row],[2022 Tax Bill]],Table1[[#This Row],[2023 Tax Bill]])</f>
        <v>253272.98</v>
      </c>
    </row>
    <row r="1295" spans="1:34" x14ac:dyDescent="0.25">
      <c r="A1295" s="3" t="s">
        <v>25</v>
      </c>
      <c r="B1295" s="3" t="s">
        <v>26</v>
      </c>
      <c r="C1295" s="3" t="s">
        <v>770</v>
      </c>
      <c r="D1295" s="3" t="s">
        <v>3135</v>
      </c>
      <c r="E1295" s="3" t="s">
        <v>4264</v>
      </c>
      <c r="F1295" s="3" t="s">
        <v>4265</v>
      </c>
      <c r="G1295" s="3">
        <v>2023</v>
      </c>
      <c r="H1295" s="3">
        <v>2022</v>
      </c>
      <c r="I1295" s="4">
        <v>1197289</v>
      </c>
      <c r="J1295" s="3" t="s">
        <v>126</v>
      </c>
      <c r="K1295" s="4">
        <v>416564.24</v>
      </c>
      <c r="L1295" s="4">
        <v>1197289</v>
      </c>
      <c r="M1295" s="3" t="s">
        <v>126</v>
      </c>
      <c r="N1295" s="4">
        <v>438054.32</v>
      </c>
      <c r="O1295" s="4">
        <v>857791</v>
      </c>
      <c r="P1295" s="3" t="s">
        <v>126</v>
      </c>
      <c r="Q1295" s="4">
        <v>269783.51</v>
      </c>
      <c r="R1295" s="3">
        <v>-87.834638075551794</v>
      </c>
      <c r="S1295" s="3">
        <v>41.733771124205099</v>
      </c>
      <c r="T1295" s="3" t="s">
        <v>4266</v>
      </c>
      <c r="U1295" s="3" t="s">
        <v>775</v>
      </c>
      <c r="V1295" s="3"/>
      <c r="W1295" s="3"/>
      <c r="X1295" s="3" t="s">
        <v>776</v>
      </c>
      <c r="Y1295" s="3" t="s">
        <v>151</v>
      </c>
      <c r="Z1295" s="3" t="s">
        <v>111</v>
      </c>
      <c r="AA1295" s="8">
        <f>Table1[[#This Row],[2022 AV (BOR final)]]-Table1[[#This Row],[2021 AV (BOR final)]]</f>
        <v>0</v>
      </c>
      <c r="AB1295" s="8">
        <f>Table1[[#This Row],[2023 AV (BOR final)]]-Table1[[#This Row],[2022 AV (BOR final)]]</f>
        <v>-339498</v>
      </c>
      <c r="AC1295" s="8">
        <f>Table1[[#This Row],[2022 Tax Bill]]-Table1[[#This Row],[2021 Tax Bill]]</f>
        <v>21490.080000000016</v>
      </c>
      <c r="AD1295" s="3">
        <f>COUNTIF(D:D,Table1[[#This Row],[Project Name]])</f>
        <v>2</v>
      </c>
      <c r="AE1295" s="2">
        <f>IF(Table1[[#This Row],[Year Accepted]]=2022,Table1[[#This Row],[2021 AV (BOR final)]],Table1[[#This Row],[2022 AV (BOR final)]])</f>
        <v>1197289</v>
      </c>
      <c r="AF1295" s="2">
        <f>IF(Table1[[#This Row],[Year Accepted]]=2022,Table1[[#This Row],[2022 AV (BOR final)]],Table1[[#This Row],[2023 AV (BOR final)]])</f>
        <v>857791</v>
      </c>
      <c r="AG1295" s="2">
        <f>IF(Table1[[#This Row],[Year Accepted]]=2022,Table1[[#This Row],[2021 Tax Bill]],Table1[[#This Row],[2022 Tax Bill]])</f>
        <v>438054.32</v>
      </c>
      <c r="AH1295" s="2">
        <f>IF(Table1[[#This Row],[Year Accepted]]=2022,Table1[[#This Row],[2022 Tax Bill]],Table1[[#This Row],[2023 Tax Bill]])</f>
        <v>269783.51</v>
      </c>
    </row>
    <row r="1296" spans="1:34" x14ac:dyDescent="0.25">
      <c r="A1296" s="3" t="s">
        <v>25</v>
      </c>
      <c r="B1296" s="3" t="s">
        <v>71</v>
      </c>
      <c r="C1296" s="3" t="s">
        <v>770</v>
      </c>
      <c r="D1296" s="3" t="s">
        <v>853</v>
      </c>
      <c r="E1296" s="3" t="s">
        <v>854</v>
      </c>
      <c r="F1296" s="3" t="s">
        <v>855</v>
      </c>
      <c r="G1296" s="3">
        <v>2023</v>
      </c>
      <c r="H1296" s="3">
        <v>2022</v>
      </c>
      <c r="I1296" s="4">
        <v>21926</v>
      </c>
      <c r="J1296" s="3" t="s">
        <v>269</v>
      </c>
      <c r="K1296" s="4">
        <v>7628.53</v>
      </c>
      <c r="L1296" s="4">
        <v>21926</v>
      </c>
      <c r="M1296" s="3" t="s">
        <v>269</v>
      </c>
      <c r="N1296" s="4">
        <v>8022.1</v>
      </c>
      <c r="O1296" s="4">
        <v>14979</v>
      </c>
      <c r="P1296" s="3" t="s">
        <v>269</v>
      </c>
      <c r="Q1296" s="4">
        <v>4711.0200000000004</v>
      </c>
      <c r="R1296" s="3">
        <v>-87.834827683678895</v>
      </c>
      <c r="S1296" s="3">
        <v>41.736870003376197</v>
      </c>
      <c r="T1296" s="3" t="s">
        <v>856</v>
      </c>
      <c r="U1296" s="3" t="s">
        <v>775</v>
      </c>
      <c r="V1296" s="3"/>
      <c r="W1296" s="3"/>
      <c r="X1296" s="3" t="s">
        <v>776</v>
      </c>
      <c r="Y1296" s="3" t="s">
        <v>151</v>
      </c>
      <c r="Z1296" s="3" t="s">
        <v>111</v>
      </c>
      <c r="AA1296" s="8">
        <f>Table1[[#This Row],[2022 AV (BOR final)]]-Table1[[#This Row],[2021 AV (BOR final)]]</f>
        <v>0</v>
      </c>
      <c r="AB1296" s="8">
        <f>Table1[[#This Row],[2023 AV (BOR final)]]-Table1[[#This Row],[2022 AV (BOR final)]]</f>
        <v>-6947</v>
      </c>
      <c r="AC1296" s="8">
        <f>Table1[[#This Row],[2022 Tax Bill]]-Table1[[#This Row],[2021 Tax Bill]]</f>
        <v>393.57000000000062</v>
      </c>
      <c r="AD1296" s="3">
        <f>COUNTIF(D:D,Table1[[#This Row],[Project Name]])</f>
        <v>4</v>
      </c>
      <c r="AE1296" s="2">
        <f>IF(Table1[[#This Row],[Year Accepted]]=2022,Table1[[#This Row],[2021 AV (BOR final)]],Table1[[#This Row],[2022 AV (BOR final)]])</f>
        <v>21926</v>
      </c>
      <c r="AF1296" s="2">
        <f>IF(Table1[[#This Row],[Year Accepted]]=2022,Table1[[#This Row],[2022 AV (BOR final)]],Table1[[#This Row],[2023 AV (BOR final)]])</f>
        <v>14979</v>
      </c>
      <c r="AG1296" s="2">
        <f>IF(Table1[[#This Row],[Year Accepted]]=2022,Table1[[#This Row],[2021 Tax Bill]],Table1[[#This Row],[2022 Tax Bill]])</f>
        <v>8022.1</v>
      </c>
      <c r="AH1296" s="2">
        <f>IF(Table1[[#This Row],[Year Accepted]]=2022,Table1[[#This Row],[2022 Tax Bill]],Table1[[#This Row],[2023 Tax Bill]])</f>
        <v>4711.0200000000004</v>
      </c>
    </row>
    <row r="1297" spans="1:34" x14ac:dyDescent="0.25">
      <c r="A1297" s="3" t="s">
        <v>25</v>
      </c>
      <c r="B1297" s="3" t="s">
        <v>26</v>
      </c>
      <c r="C1297" s="3" t="s">
        <v>770</v>
      </c>
      <c r="D1297" s="3" t="s">
        <v>3135</v>
      </c>
      <c r="E1297" s="3" t="s">
        <v>3136</v>
      </c>
      <c r="F1297" s="3" t="s">
        <v>3137</v>
      </c>
      <c r="G1297" s="3">
        <v>2023</v>
      </c>
      <c r="H1297" s="3">
        <v>2022</v>
      </c>
      <c r="I1297" s="4">
        <v>1421121</v>
      </c>
      <c r="J1297" s="3" t="s">
        <v>126</v>
      </c>
      <c r="K1297" s="4">
        <v>494440.46</v>
      </c>
      <c r="L1297" s="4">
        <v>1421130</v>
      </c>
      <c r="M1297" s="3" t="s">
        <v>126</v>
      </c>
      <c r="N1297" s="4">
        <v>519951.44</v>
      </c>
      <c r="O1297" s="4">
        <v>1005058</v>
      </c>
      <c r="P1297" s="3" t="s">
        <v>126</v>
      </c>
      <c r="Q1297" s="4">
        <v>316100.34000000003</v>
      </c>
      <c r="R1297" s="3">
        <v>-87.834760520364199</v>
      </c>
      <c r="S1297" s="3">
        <v>41.735721932763298</v>
      </c>
      <c r="T1297" s="3" t="s">
        <v>3138</v>
      </c>
      <c r="U1297" s="3" t="s">
        <v>775</v>
      </c>
      <c r="V1297" s="3"/>
      <c r="W1297" s="3"/>
      <c r="X1297" s="3" t="s">
        <v>776</v>
      </c>
      <c r="Y1297" s="3" t="s">
        <v>151</v>
      </c>
      <c r="Z1297" s="3" t="s">
        <v>111</v>
      </c>
      <c r="AA1297" s="8">
        <f>Table1[[#This Row],[2022 AV (BOR final)]]-Table1[[#This Row],[2021 AV (BOR final)]]</f>
        <v>9</v>
      </c>
      <c r="AB1297" s="8">
        <f>Table1[[#This Row],[2023 AV (BOR final)]]-Table1[[#This Row],[2022 AV (BOR final)]]</f>
        <v>-416072</v>
      </c>
      <c r="AC1297" s="8">
        <f>Table1[[#This Row],[2022 Tax Bill]]-Table1[[#This Row],[2021 Tax Bill]]</f>
        <v>25510.979999999981</v>
      </c>
      <c r="AD1297" s="3">
        <f>COUNTIF(D:D,Table1[[#This Row],[Project Name]])</f>
        <v>2</v>
      </c>
      <c r="AE1297" s="2">
        <f>IF(Table1[[#This Row],[Year Accepted]]=2022,Table1[[#This Row],[2021 AV (BOR final)]],Table1[[#This Row],[2022 AV (BOR final)]])</f>
        <v>1421130</v>
      </c>
      <c r="AF1297" s="2">
        <f>IF(Table1[[#This Row],[Year Accepted]]=2022,Table1[[#This Row],[2022 AV (BOR final)]],Table1[[#This Row],[2023 AV (BOR final)]])</f>
        <v>1005058</v>
      </c>
      <c r="AG1297" s="2">
        <f>IF(Table1[[#This Row],[Year Accepted]]=2022,Table1[[#This Row],[2021 Tax Bill]],Table1[[#This Row],[2022 Tax Bill]])</f>
        <v>519951.44</v>
      </c>
      <c r="AH1297" s="2">
        <f>IF(Table1[[#This Row],[Year Accepted]]=2022,Table1[[#This Row],[2022 Tax Bill]],Table1[[#This Row],[2023 Tax Bill]])</f>
        <v>316100.34000000003</v>
      </c>
    </row>
    <row r="1298" spans="1:34" x14ac:dyDescent="0.25">
      <c r="A1298" s="3" t="s">
        <v>25</v>
      </c>
      <c r="B1298" s="3" t="s">
        <v>26</v>
      </c>
      <c r="C1298" s="3" t="s">
        <v>631</v>
      </c>
      <c r="D1298" s="3" t="s">
        <v>632</v>
      </c>
      <c r="E1298" s="3" t="s">
        <v>4189</v>
      </c>
      <c r="F1298" s="3" t="s">
        <v>4190</v>
      </c>
      <c r="G1298" s="3">
        <v>2023</v>
      </c>
      <c r="H1298" s="3">
        <v>2022</v>
      </c>
      <c r="I1298" s="4">
        <v>36009</v>
      </c>
      <c r="J1298" s="3" t="s">
        <v>126</v>
      </c>
      <c r="K1298" s="4">
        <v>12931.63</v>
      </c>
      <c r="L1298" s="4">
        <v>40716</v>
      </c>
      <c r="M1298" s="3" t="s">
        <v>126</v>
      </c>
      <c r="N1298" s="4">
        <v>12250.51</v>
      </c>
      <c r="O1298" s="4">
        <v>26464</v>
      </c>
      <c r="P1298" s="3" t="s">
        <v>126</v>
      </c>
      <c r="Q1298" s="4">
        <v>8085.27</v>
      </c>
      <c r="R1298" s="3">
        <v>-87.738737370156699</v>
      </c>
      <c r="S1298" s="3">
        <v>42.0251427024359</v>
      </c>
      <c r="T1298" s="3" t="s">
        <v>4191</v>
      </c>
      <c r="U1298" s="3" t="s">
        <v>636</v>
      </c>
      <c r="V1298" s="3"/>
      <c r="W1298" s="3"/>
      <c r="X1298" s="3" t="s">
        <v>57</v>
      </c>
      <c r="Y1298" s="3" t="s">
        <v>111</v>
      </c>
      <c r="Z1298" s="3" t="s">
        <v>159</v>
      </c>
      <c r="AA1298" s="8">
        <f>Table1[[#This Row],[2022 AV (BOR final)]]-Table1[[#This Row],[2021 AV (BOR final)]]</f>
        <v>4707</v>
      </c>
      <c r="AB1298" s="8">
        <f>Table1[[#This Row],[2023 AV (BOR final)]]-Table1[[#This Row],[2022 AV (BOR final)]]</f>
        <v>-14252</v>
      </c>
      <c r="AC1298" s="8">
        <f>Table1[[#This Row],[2022 Tax Bill]]-Table1[[#This Row],[2021 Tax Bill]]</f>
        <v>-681.11999999999898</v>
      </c>
      <c r="AD1298" s="3">
        <f>COUNTIF(D:D,Table1[[#This Row],[Project Name]])</f>
        <v>2</v>
      </c>
      <c r="AE1298" s="2">
        <f>IF(Table1[[#This Row],[Year Accepted]]=2022,Table1[[#This Row],[2021 AV (BOR final)]],Table1[[#This Row],[2022 AV (BOR final)]])</f>
        <v>40716</v>
      </c>
      <c r="AF1298" s="2">
        <f>IF(Table1[[#This Row],[Year Accepted]]=2022,Table1[[#This Row],[2022 AV (BOR final)]],Table1[[#This Row],[2023 AV (BOR final)]])</f>
        <v>26464</v>
      </c>
      <c r="AG1298" s="2">
        <f>IF(Table1[[#This Row],[Year Accepted]]=2022,Table1[[#This Row],[2021 Tax Bill]],Table1[[#This Row],[2022 Tax Bill]])</f>
        <v>12250.51</v>
      </c>
      <c r="AH1298" s="2">
        <f>IF(Table1[[#This Row],[Year Accepted]]=2022,Table1[[#This Row],[2022 Tax Bill]],Table1[[#This Row],[2023 Tax Bill]])</f>
        <v>8085.27</v>
      </c>
    </row>
    <row r="1299" spans="1:34" x14ac:dyDescent="0.25">
      <c r="A1299" s="3" t="s">
        <v>25</v>
      </c>
      <c r="B1299" s="3" t="s">
        <v>26</v>
      </c>
      <c r="C1299" s="3" t="s">
        <v>631</v>
      </c>
      <c r="D1299" s="3" t="s">
        <v>632</v>
      </c>
      <c r="E1299" s="3" t="s">
        <v>633</v>
      </c>
      <c r="F1299" s="3" t="s">
        <v>634</v>
      </c>
      <c r="G1299" s="3">
        <v>2023</v>
      </c>
      <c r="H1299" s="3">
        <v>2022</v>
      </c>
      <c r="I1299" s="4">
        <v>36009</v>
      </c>
      <c r="J1299" s="3" t="s">
        <v>126</v>
      </c>
      <c r="K1299" s="4">
        <v>12931.63</v>
      </c>
      <c r="L1299" s="4">
        <v>40716</v>
      </c>
      <c r="M1299" s="3" t="s">
        <v>126</v>
      </c>
      <c r="N1299" s="4">
        <v>12250.51</v>
      </c>
      <c r="O1299" s="4">
        <v>26464</v>
      </c>
      <c r="P1299" s="3" t="s">
        <v>126</v>
      </c>
      <c r="Q1299" s="4">
        <v>8085.27</v>
      </c>
      <c r="R1299" s="3">
        <v>-87.738740064986501</v>
      </c>
      <c r="S1299" s="3">
        <v>42.025046685167602</v>
      </c>
      <c r="T1299" s="3" t="s">
        <v>635</v>
      </c>
      <c r="U1299" s="3" t="s">
        <v>636</v>
      </c>
      <c r="V1299" s="3"/>
      <c r="W1299" s="3"/>
      <c r="X1299" s="3" t="s">
        <v>57</v>
      </c>
      <c r="Y1299" s="3" t="s">
        <v>111</v>
      </c>
      <c r="Z1299" s="3" t="s">
        <v>159</v>
      </c>
      <c r="AA1299" s="8">
        <f>Table1[[#This Row],[2022 AV (BOR final)]]-Table1[[#This Row],[2021 AV (BOR final)]]</f>
        <v>4707</v>
      </c>
      <c r="AB1299" s="8">
        <f>Table1[[#This Row],[2023 AV (BOR final)]]-Table1[[#This Row],[2022 AV (BOR final)]]</f>
        <v>-14252</v>
      </c>
      <c r="AC1299" s="8">
        <f>Table1[[#This Row],[2022 Tax Bill]]-Table1[[#This Row],[2021 Tax Bill]]</f>
        <v>-681.11999999999898</v>
      </c>
      <c r="AD1299" s="3">
        <f>COUNTIF(D:D,Table1[[#This Row],[Project Name]])</f>
        <v>2</v>
      </c>
      <c r="AE1299" s="2">
        <f>IF(Table1[[#This Row],[Year Accepted]]=2022,Table1[[#This Row],[2021 AV (BOR final)]],Table1[[#This Row],[2022 AV (BOR final)]])</f>
        <v>40716</v>
      </c>
      <c r="AF1299" s="2">
        <f>IF(Table1[[#This Row],[Year Accepted]]=2022,Table1[[#This Row],[2022 AV (BOR final)]],Table1[[#This Row],[2023 AV (BOR final)]])</f>
        <v>26464</v>
      </c>
      <c r="AG1299" s="2">
        <f>IF(Table1[[#This Row],[Year Accepted]]=2022,Table1[[#This Row],[2021 Tax Bill]],Table1[[#This Row],[2022 Tax Bill]])</f>
        <v>12250.51</v>
      </c>
      <c r="AH1299" s="2">
        <f>IF(Table1[[#This Row],[Year Accepted]]=2022,Table1[[#This Row],[2022 Tax Bill]],Table1[[#This Row],[2023 Tax Bill]])</f>
        <v>8085.27</v>
      </c>
    </row>
    <row r="1300" spans="1:34" x14ac:dyDescent="0.25">
      <c r="A1300" s="3" t="s">
        <v>25</v>
      </c>
      <c r="B1300" s="3" t="s">
        <v>26</v>
      </c>
      <c r="C1300" s="3" t="s">
        <v>243</v>
      </c>
      <c r="D1300" s="3" t="s">
        <v>3122</v>
      </c>
      <c r="E1300" s="3" t="s">
        <v>3366</v>
      </c>
      <c r="F1300" s="3" t="s">
        <v>3367</v>
      </c>
      <c r="G1300" s="3">
        <v>2023</v>
      </c>
      <c r="H1300" s="3">
        <v>2022</v>
      </c>
      <c r="I1300" s="4">
        <v>20401</v>
      </c>
      <c r="J1300" s="3" t="s">
        <v>52</v>
      </c>
      <c r="K1300" s="4">
        <v>2584.5500000000002</v>
      </c>
      <c r="L1300" s="4">
        <v>15220</v>
      </c>
      <c r="M1300" s="3" t="s">
        <v>52</v>
      </c>
      <c r="N1300" s="4">
        <v>1972.22</v>
      </c>
      <c r="O1300" s="4">
        <v>9892</v>
      </c>
      <c r="P1300" s="3" t="s">
        <v>52</v>
      </c>
      <c r="Q1300" s="4">
        <v>1314.87</v>
      </c>
      <c r="R1300" s="3">
        <v>-87.647905852135295</v>
      </c>
      <c r="S1300" s="3">
        <v>41.9072129827033</v>
      </c>
      <c r="T1300" s="3" t="s">
        <v>3368</v>
      </c>
      <c r="U1300" s="3" t="s">
        <v>33</v>
      </c>
      <c r="V1300" s="3" t="s">
        <v>69</v>
      </c>
      <c r="W1300" s="3" t="s">
        <v>249</v>
      </c>
      <c r="X1300" s="3" t="s">
        <v>36</v>
      </c>
      <c r="Y1300" s="3" t="s">
        <v>48</v>
      </c>
      <c r="Z1300" s="3" t="s">
        <v>37</v>
      </c>
      <c r="AA1300" s="8">
        <f>Table1[[#This Row],[2022 AV (BOR final)]]-Table1[[#This Row],[2021 AV (BOR final)]]</f>
        <v>-5181</v>
      </c>
      <c r="AB1300" s="8">
        <f>Table1[[#This Row],[2023 AV (BOR final)]]-Table1[[#This Row],[2022 AV (BOR final)]]</f>
        <v>-5328</v>
      </c>
      <c r="AC1300" s="8">
        <f>Table1[[#This Row],[2022 Tax Bill]]-Table1[[#This Row],[2021 Tax Bill]]</f>
        <v>-612.33000000000015</v>
      </c>
      <c r="AD1300" s="3">
        <f>COUNTIF(D:D,Table1[[#This Row],[Project Name]])</f>
        <v>3</v>
      </c>
      <c r="AE1300" s="2">
        <f>IF(Table1[[#This Row],[Year Accepted]]=2022,Table1[[#This Row],[2021 AV (BOR final)]],Table1[[#This Row],[2022 AV (BOR final)]])</f>
        <v>15220</v>
      </c>
      <c r="AF1300" s="2">
        <f>IF(Table1[[#This Row],[Year Accepted]]=2022,Table1[[#This Row],[2022 AV (BOR final)]],Table1[[#This Row],[2023 AV (BOR final)]])</f>
        <v>9892</v>
      </c>
      <c r="AG1300" s="2">
        <f>IF(Table1[[#This Row],[Year Accepted]]=2022,Table1[[#This Row],[2021 Tax Bill]],Table1[[#This Row],[2022 Tax Bill]])</f>
        <v>1972.22</v>
      </c>
      <c r="AH1300" s="2">
        <f>IF(Table1[[#This Row],[Year Accepted]]=2022,Table1[[#This Row],[2022 Tax Bill]],Table1[[#This Row],[2023 Tax Bill]])</f>
        <v>1314.87</v>
      </c>
    </row>
    <row r="1301" spans="1:34" x14ac:dyDescent="0.25">
      <c r="A1301" s="3" t="s">
        <v>25</v>
      </c>
      <c r="B1301" s="3" t="s">
        <v>26</v>
      </c>
      <c r="C1301" s="3" t="s">
        <v>243</v>
      </c>
      <c r="D1301" s="3" t="s">
        <v>3122</v>
      </c>
      <c r="E1301" s="3" t="s">
        <v>3123</v>
      </c>
      <c r="F1301" s="3" t="s">
        <v>3124</v>
      </c>
      <c r="G1301" s="3">
        <v>2023</v>
      </c>
      <c r="H1301" s="3">
        <v>2022</v>
      </c>
      <c r="I1301" s="4">
        <v>22611</v>
      </c>
      <c r="J1301" s="3" t="s">
        <v>52</v>
      </c>
      <c r="K1301" s="4">
        <v>2864.51</v>
      </c>
      <c r="L1301" s="4">
        <v>17276</v>
      </c>
      <c r="M1301" s="3" t="s">
        <v>52</v>
      </c>
      <c r="N1301" s="4">
        <v>2238.62</v>
      </c>
      <c r="O1301" s="4">
        <v>11230</v>
      </c>
      <c r="P1301" s="3" t="s">
        <v>52</v>
      </c>
      <c r="Q1301" s="4">
        <v>1492.73</v>
      </c>
      <c r="R1301" s="3">
        <v>-87.647897288416402</v>
      </c>
      <c r="S1301" s="3">
        <v>41.906933160726503</v>
      </c>
      <c r="T1301" s="3" t="s">
        <v>3125</v>
      </c>
      <c r="U1301" s="3" t="s">
        <v>33</v>
      </c>
      <c r="V1301" s="3" t="s">
        <v>69</v>
      </c>
      <c r="W1301" s="3" t="s">
        <v>249</v>
      </c>
      <c r="X1301" s="3" t="s">
        <v>36</v>
      </c>
      <c r="Y1301" s="3" t="s">
        <v>48</v>
      </c>
      <c r="Z1301" s="3" t="s">
        <v>37</v>
      </c>
      <c r="AA1301" s="8">
        <f>Table1[[#This Row],[2022 AV (BOR final)]]-Table1[[#This Row],[2021 AV (BOR final)]]</f>
        <v>-5335</v>
      </c>
      <c r="AB1301" s="8">
        <f>Table1[[#This Row],[2023 AV (BOR final)]]-Table1[[#This Row],[2022 AV (BOR final)]]</f>
        <v>-6046</v>
      </c>
      <c r="AC1301" s="8">
        <f>Table1[[#This Row],[2022 Tax Bill]]-Table1[[#This Row],[2021 Tax Bill]]</f>
        <v>-625.89000000000033</v>
      </c>
      <c r="AD1301" s="3">
        <f>COUNTIF(D:D,Table1[[#This Row],[Project Name]])</f>
        <v>3</v>
      </c>
      <c r="AE1301" s="2">
        <f>IF(Table1[[#This Row],[Year Accepted]]=2022,Table1[[#This Row],[2021 AV (BOR final)]],Table1[[#This Row],[2022 AV (BOR final)]])</f>
        <v>17276</v>
      </c>
      <c r="AF1301" s="2">
        <f>IF(Table1[[#This Row],[Year Accepted]]=2022,Table1[[#This Row],[2022 AV (BOR final)]],Table1[[#This Row],[2023 AV (BOR final)]])</f>
        <v>11230</v>
      </c>
      <c r="AG1301" s="2">
        <f>IF(Table1[[#This Row],[Year Accepted]]=2022,Table1[[#This Row],[2021 Tax Bill]],Table1[[#This Row],[2022 Tax Bill]])</f>
        <v>2238.62</v>
      </c>
      <c r="AH1301" s="2">
        <f>IF(Table1[[#This Row],[Year Accepted]]=2022,Table1[[#This Row],[2022 Tax Bill]],Table1[[#This Row],[2023 Tax Bill]])</f>
        <v>1492.73</v>
      </c>
    </row>
    <row r="1302" spans="1:34" x14ac:dyDescent="0.25">
      <c r="A1302" s="3" t="s">
        <v>25</v>
      </c>
      <c r="B1302" s="3" t="s">
        <v>26</v>
      </c>
      <c r="C1302" s="3" t="s">
        <v>243</v>
      </c>
      <c r="D1302" s="3" t="s">
        <v>3122</v>
      </c>
      <c r="E1302" s="3" t="s">
        <v>5280</v>
      </c>
      <c r="F1302" s="3" t="s">
        <v>5281</v>
      </c>
      <c r="G1302" s="3">
        <v>2023</v>
      </c>
      <c r="H1302" s="3">
        <v>2022</v>
      </c>
      <c r="I1302" s="4">
        <v>436047</v>
      </c>
      <c r="J1302" s="3" t="s">
        <v>197</v>
      </c>
      <c r="K1302" s="4">
        <v>60502.68</v>
      </c>
      <c r="L1302" s="4">
        <v>359995</v>
      </c>
      <c r="M1302" s="3" t="s">
        <v>197</v>
      </c>
      <c r="N1302" s="4">
        <v>51090.75</v>
      </c>
      <c r="O1302" s="4">
        <v>233995</v>
      </c>
      <c r="P1302" s="3" t="s">
        <v>197</v>
      </c>
      <c r="Q1302" s="4">
        <v>34065.74</v>
      </c>
      <c r="R1302" s="3">
        <v>-87.647702854672701</v>
      </c>
      <c r="S1302" s="3">
        <v>41.905341573531302</v>
      </c>
      <c r="T1302" s="3" t="s">
        <v>5282</v>
      </c>
      <c r="U1302" s="3" t="s">
        <v>33</v>
      </c>
      <c r="V1302" s="3" t="s">
        <v>69</v>
      </c>
      <c r="W1302" s="3" t="s">
        <v>249</v>
      </c>
      <c r="X1302" s="3" t="s">
        <v>36</v>
      </c>
      <c r="Y1302" s="3" t="s">
        <v>48</v>
      </c>
      <c r="Z1302" s="3" t="s">
        <v>37</v>
      </c>
      <c r="AA1302" s="8">
        <f>Table1[[#This Row],[2022 AV (BOR final)]]-Table1[[#This Row],[2021 AV (BOR final)]]</f>
        <v>-76052</v>
      </c>
      <c r="AB1302" s="8">
        <f>Table1[[#This Row],[2023 AV (BOR final)]]-Table1[[#This Row],[2022 AV (BOR final)]]</f>
        <v>-126000</v>
      </c>
      <c r="AC1302" s="8">
        <f>Table1[[#This Row],[2022 Tax Bill]]-Table1[[#This Row],[2021 Tax Bill]]</f>
        <v>-9411.93</v>
      </c>
      <c r="AD1302" s="3">
        <f>COUNTIF(D:D,Table1[[#This Row],[Project Name]])</f>
        <v>3</v>
      </c>
      <c r="AE1302" s="2">
        <f>IF(Table1[[#This Row],[Year Accepted]]=2022,Table1[[#This Row],[2021 AV (BOR final)]],Table1[[#This Row],[2022 AV (BOR final)]])</f>
        <v>359995</v>
      </c>
      <c r="AF1302" s="2">
        <f>IF(Table1[[#This Row],[Year Accepted]]=2022,Table1[[#This Row],[2022 AV (BOR final)]],Table1[[#This Row],[2023 AV (BOR final)]])</f>
        <v>233995</v>
      </c>
      <c r="AG1302" s="2">
        <f>IF(Table1[[#This Row],[Year Accepted]]=2022,Table1[[#This Row],[2021 Tax Bill]],Table1[[#This Row],[2022 Tax Bill]])</f>
        <v>51090.75</v>
      </c>
      <c r="AH1302" s="2">
        <f>IF(Table1[[#This Row],[Year Accepted]]=2022,Table1[[#This Row],[2022 Tax Bill]],Table1[[#This Row],[2023 Tax Bill]])</f>
        <v>34065.74</v>
      </c>
    </row>
    <row r="1303" spans="1:34" x14ac:dyDescent="0.25">
      <c r="A1303" s="3" t="s">
        <v>25</v>
      </c>
      <c r="B1303" s="3" t="s">
        <v>26</v>
      </c>
      <c r="C1303" s="3" t="s">
        <v>243</v>
      </c>
      <c r="D1303" s="3" t="s">
        <v>4084</v>
      </c>
      <c r="E1303" s="3" t="s">
        <v>4085</v>
      </c>
      <c r="F1303" s="3" t="s">
        <v>4086</v>
      </c>
      <c r="G1303" s="3">
        <v>2023</v>
      </c>
      <c r="H1303" s="3">
        <v>2022</v>
      </c>
      <c r="I1303" s="4">
        <v>530498</v>
      </c>
      <c r="J1303" s="3" t="s">
        <v>43</v>
      </c>
      <c r="K1303" s="4">
        <v>72541.2</v>
      </c>
      <c r="L1303" s="4">
        <v>599712</v>
      </c>
      <c r="M1303" s="3" t="s">
        <v>43</v>
      </c>
      <c r="N1303" s="4">
        <v>83878.09</v>
      </c>
      <c r="O1303" s="4">
        <v>491183</v>
      </c>
      <c r="P1303" s="3" t="s">
        <v>43</v>
      </c>
      <c r="Q1303" s="4">
        <v>70471.63</v>
      </c>
      <c r="R1303" s="3">
        <v>-87.642737500016807</v>
      </c>
      <c r="S1303" s="3">
        <v>41.903348600632299</v>
      </c>
      <c r="T1303" s="3" t="s">
        <v>4087</v>
      </c>
      <c r="U1303" s="3" t="s">
        <v>33</v>
      </c>
      <c r="V1303" s="3" t="s">
        <v>69</v>
      </c>
      <c r="W1303" s="3" t="s">
        <v>249</v>
      </c>
      <c r="X1303" s="3" t="s">
        <v>36</v>
      </c>
      <c r="Y1303" s="3" t="s">
        <v>48</v>
      </c>
      <c r="Z1303" s="3" t="s">
        <v>37</v>
      </c>
      <c r="AA1303" s="8">
        <f>Table1[[#This Row],[2022 AV (BOR final)]]-Table1[[#This Row],[2021 AV (BOR final)]]</f>
        <v>69214</v>
      </c>
      <c r="AB1303" s="8">
        <f>Table1[[#This Row],[2023 AV (BOR final)]]-Table1[[#This Row],[2022 AV (BOR final)]]</f>
        <v>-108529</v>
      </c>
      <c r="AC1303" s="8">
        <f>Table1[[#This Row],[2022 Tax Bill]]-Table1[[#This Row],[2021 Tax Bill]]</f>
        <v>11336.89</v>
      </c>
      <c r="AD1303" s="3">
        <f>COUNTIF(D:D,Table1[[#This Row],[Project Name]])</f>
        <v>1</v>
      </c>
      <c r="AE1303" s="2">
        <f>IF(Table1[[#This Row],[Year Accepted]]=2022,Table1[[#This Row],[2021 AV (BOR final)]],Table1[[#This Row],[2022 AV (BOR final)]])</f>
        <v>599712</v>
      </c>
      <c r="AF1303" s="2">
        <f>IF(Table1[[#This Row],[Year Accepted]]=2022,Table1[[#This Row],[2022 AV (BOR final)]],Table1[[#This Row],[2023 AV (BOR final)]])</f>
        <v>491183</v>
      </c>
      <c r="AG1303" s="2">
        <f>IF(Table1[[#This Row],[Year Accepted]]=2022,Table1[[#This Row],[2021 Tax Bill]],Table1[[#This Row],[2022 Tax Bill]])</f>
        <v>83878.09</v>
      </c>
      <c r="AH1303" s="2">
        <f>IF(Table1[[#This Row],[Year Accepted]]=2022,Table1[[#This Row],[2022 Tax Bill]],Table1[[#This Row],[2023 Tax Bill]])</f>
        <v>70471.63</v>
      </c>
    </row>
    <row r="1304" spans="1:34" x14ac:dyDescent="0.25">
      <c r="A1304" s="3" t="s">
        <v>25</v>
      </c>
      <c r="B1304" s="3" t="s">
        <v>26</v>
      </c>
      <c r="C1304" s="3" t="s">
        <v>2736</v>
      </c>
      <c r="D1304" s="3" t="s">
        <v>2737</v>
      </c>
      <c r="E1304" s="3" t="s">
        <v>2738</v>
      </c>
      <c r="F1304" s="3" t="s">
        <v>2739</v>
      </c>
      <c r="G1304" s="3">
        <v>2023</v>
      </c>
      <c r="H1304" s="3">
        <v>2022</v>
      </c>
      <c r="I1304" s="4">
        <v>692357</v>
      </c>
      <c r="J1304" s="3" t="s">
        <v>126</v>
      </c>
      <c r="K1304" s="4">
        <v>172323.34</v>
      </c>
      <c r="L1304" s="4">
        <v>857646</v>
      </c>
      <c r="M1304" s="3" t="s">
        <v>126</v>
      </c>
      <c r="N1304" s="4">
        <v>184476.78</v>
      </c>
      <c r="O1304" s="4">
        <v>557470</v>
      </c>
      <c r="P1304" s="3" t="s">
        <v>126</v>
      </c>
      <c r="Q1304" s="4">
        <v>123388.25</v>
      </c>
      <c r="R1304" s="3">
        <v>-87.825739342562699</v>
      </c>
      <c r="S1304" s="3">
        <v>42.095819392067703</v>
      </c>
      <c r="T1304" s="3" t="s">
        <v>2740</v>
      </c>
      <c r="U1304" s="3" t="s">
        <v>2741</v>
      </c>
      <c r="V1304" s="3"/>
      <c r="W1304" s="3"/>
      <c r="X1304" s="3" t="s">
        <v>193</v>
      </c>
      <c r="Y1304" s="3" t="s">
        <v>144</v>
      </c>
      <c r="Z1304" s="3" t="s">
        <v>48</v>
      </c>
      <c r="AA1304" s="8">
        <f>Table1[[#This Row],[2022 AV (BOR final)]]-Table1[[#This Row],[2021 AV (BOR final)]]</f>
        <v>165289</v>
      </c>
      <c r="AB1304" s="8">
        <f>Table1[[#This Row],[2023 AV (BOR final)]]-Table1[[#This Row],[2022 AV (BOR final)]]</f>
        <v>-300176</v>
      </c>
      <c r="AC1304" s="8">
        <f>Table1[[#This Row],[2022 Tax Bill]]-Table1[[#This Row],[2021 Tax Bill]]</f>
        <v>12153.440000000002</v>
      </c>
      <c r="AD1304" s="3">
        <f>COUNTIF(D:D,Table1[[#This Row],[Project Name]])</f>
        <v>1</v>
      </c>
      <c r="AE1304" s="2">
        <f>IF(Table1[[#This Row],[Year Accepted]]=2022,Table1[[#This Row],[2021 AV (BOR final)]],Table1[[#This Row],[2022 AV (BOR final)]])</f>
        <v>857646</v>
      </c>
      <c r="AF1304" s="2">
        <f>IF(Table1[[#This Row],[Year Accepted]]=2022,Table1[[#This Row],[2022 AV (BOR final)]],Table1[[#This Row],[2023 AV (BOR final)]])</f>
        <v>557470</v>
      </c>
      <c r="AG1304" s="2">
        <f>IF(Table1[[#This Row],[Year Accepted]]=2022,Table1[[#This Row],[2021 Tax Bill]],Table1[[#This Row],[2022 Tax Bill]])</f>
        <v>184476.78</v>
      </c>
      <c r="AH1304" s="2">
        <f>IF(Table1[[#This Row],[Year Accepted]]=2022,Table1[[#This Row],[2022 Tax Bill]],Table1[[#This Row],[2023 Tax Bill]])</f>
        <v>123388.25</v>
      </c>
    </row>
    <row r="1305" spans="1:34" x14ac:dyDescent="0.25">
      <c r="A1305" s="3" t="s">
        <v>25</v>
      </c>
      <c r="B1305" s="3" t="s">
        <v>26</v>
      </c>
      <c r="C1305" s="3" t="s">
        <v>520</v>
      </c>
      <c r="D1305" s="3" t="s">
        <v>1019</v>
      </c>
      <c r="E1305" s="3" t="s">
        <v>2185</v>
      </c>
      <c r="F1305" s="3" t="s">
        <v>2186</v>
      </c>
      <c r="G1305" s="3">
        <v>2023</v>
      </c>
      <c r="H1305" s="3">
        <v>2022</v>
      </c>
      <c r="I1305" s="4">
        <v>43971</v>
      </c>
      <c r="J1305" s="3" t="s">
        <v>76</v>
      </c>
      <c r="K1305" s="4">
        <v>16453.830000000002</v>
      </c>
      <c r="L1305" s="4">
        <v>43971</v>
      </c>
      <c r="M1305" s="3" t="s">
        <v>76</v>
      </c>
      <c r="N1305" s="4">
        <v>16884.810000000001</v>
      </c>
      <c r="O1305" s="4">
        <v>43885</v>
      </c>
      <c r="P1305" s="3" t="s">
        <v>76</v>
      </c>
      <c r="Q1305" s="4">
        <v>14306.55</v>
      </c>
      <c r="R1305" s="3">
        <v>-87.775230030258598</v>
      </c>
      <c r="S1305" s="3">
        <v>41.883434630134602</v>
      </c>
      <c r="T1305" s="3" t="s">
        <v>2187</v>
      </c>
      <c r="U1305" s="3" t="s">
        <v>525</v>
      </c>
      <c r="V1305" s="3"/>
      <c r="W1305" s="3"/>
      <c r="X1305" s="3" t="s">
        <v>119</v>
      </c>
      <c r="Y1305" s="3" t="s">
        <v>120</v>
      </c>
      <c r="Z1305" s="3" t="s">
        <v>121</v>
      </c>
      <c r="AA1305" s="8">
        <f>Table1[[#This Row],[2022 AV (BOR final)]]-Table1[[#This Row],[2021 AV (BOR final)]]</f>
        <v>0</v>
      </c>
      <c r="AB1305" s="8">
        <f>Table1[[#This Row],[2023 AV (BOR final)]]-Table1[[#This Row],[2022 AV (BOR final)]]</f>
        <v>-86</v>
      </c>
      <c r="AC1305" s="8">
        <f>Table1[[#This Row],[2022 Tax Bill]]-Table1[[#This Row],[2021 Tax Bill]]</f>
        <v>430.97999999999956</v>
      </c>
      <c r="AD1305" s="3">
        <f>COUNTIF(D:D,Table1[[#This Row],[Project Name]])</f>
        <v>3</v>
      </c>
      <c r="AE1305" s="2">
        <f>IF(Table1[[#This Row],[Year Accepted]]=2022,Table1[[#This Row],[2021 AV (BOR final)]],Table1[[#This Row],[2022 AV (BOR final)]])</f>
        <v>43971</v>
      </c>
      <c r="AF1305" s="2">
        <f>IF(Table1[[#This Row],[Year Accepted]]=2022,Table1[[#This Row],[2022 AV (BOR final)]],Table1[[#This Row],[2023 AV (BOR final)]])</f>
        <v>43885</v>
      </c>
      <c r="AG1305" s="2">
        <f>IF(Table1[[#This Row],[Year Accepted]]=2022,Table1[[#This Row],[2021 Tax Bill]],Table1[[#This Row],[2022 Tax Bill]])</f>
        <v>16884.810000000001</v>
      </c>
      <c r="AH1305" s="2">
        <f>IF(Table1[[#This Row],[Year Accepted]]=2022,Table1[[#This Row],[2022 Tax Bill]],Table1[[#This Row],[2023 Tax Bill]])</f>
        <v>14306.55</v>
      </c>
    </row>
    <row r="1306" spans="1:34" x14ac:dyDescent="0.25">
      <c r="A1306" s="3" t="s">
        <v>25</v>
      </c>
      <c r="B1306" s="3" t="s">
        <v>71</v>
      </c>
      <c r="C1306" s="3" t="s">
        <v>1366</v>
      </c>
      <c r="D1306" s="3" t="s">
        <v>1367</v>
      </c>
      <c r="E1306" s="3" t="s">
        <v>1368</v>
      </c>
      <c r="F1306" s="3" t="s">
        <v>1369</v>
      </c>
      <c r="G1306" s="3">
        <v>2023</v>
      </c>
      <c r="H1306" s="3">
        <v>2022</v>
      </c>
      <c r="I1306" s="4">
        <v>1967838</v>
      </c>
      <c r="J1306" s="3" t="s">
        <v>61</v>
      </c>
      <c r="K1306" s="4">
        <v>695823.47</v>
      </c>
      <c r="L1306" s="4">
        <v>1967838</v>
      </c>
      <c r="M1306" s="3" t="s">
        <v>61</v>
      </c>
      <c r="N1306" s="4">
        <v>718077.86</v>
      </c>
      <c r="O1306" s="4">
        <v>1954100</v>
      </c>
      <c r="P1306" s="3" t="s">
        <v>61</v>
      </c>
      <c r="Q1306" s="4">
        <v>564659.76</v>
      </c>
      <c r="R1306" s="3">
        <v>-87.830370840103797</v>
      </c>
      <c r="S1306" s="3">
        <v>41.709107853872602</v>
      </c>
      <c r="T1306" s="3" t="s">
        <v>1370</v>
      </c>
      <c r="U1306" s="3" t="s">
        <v>1371</v>
      </c>
      <c r="V1306" s="3"/>
      <c r="W1306" s="3"/>
      <c r="X1306" s="3" t="s">
        <v>776</v>
      </c>
      <c r="Y1306" s="3" t="s">
        <v>1372</v>
      </c>
      <c r="Z1306" s="3" t="s">
        <v>468</v>
      </c>
      <c r="AA1306" s="8">
        <f>Table1[[#This Row],[2022 AV (BOR final)]]-Table1[[#This Row],[2021 AV (BOR final)]]</f>
        <v>0</v>
      </c>
      <c r="AB1306" s="8">
        <f>Table1[[#This Row],[2023 AV (BOR final)]]-Table1[[#This Row],[2022 AV (BOR final)]]</f>
        <v>-13738</v>
      </c>
      <c r="AC1306" s="8">
        <f>Table1[[#This Row],[2022 Tax Bill]]-Table1[[#This Row],[2021 Tax Bill]]</f>
        <v>22254.390000000014</v>
      </c>
      <c r="AD1306" s="3">
        <f>COUNTIF(D:D,Table1[[#This Row],[Project Name]])</f>
        <v>1</v>
      </c>
      <c r="AE1306" s="2">
        <f>IF(Table1[[#This Row],[Year Accepted]]=2022,Table1[[#This Row],[2021 AV (BOR final)]],Table1[[#This Row],[2022 AV (BOR final)]])</f>
        <v>1967838</v>
      </c>
      <c r="AF1306" s="2">
        <f>IF(Table1[[#This Row],[Year Accepted]]=2022,Table1[[#This Row],[2022 AV (BOR final)]],Table1[[#This Row],[2023 AV (BOR final)]])</f>
        <v>1954100</v>
      </c>
      <c r="AG1306" s="2">
        <f>IF(Table1[[#This Row],[Year Accepted]]=2022,Table1[[#This Row],[2021 Tax Bill]],Table1[[#This Row],[2022 Tax Bill]])</f>
        <v>718077.86</v>
      </c>
      <c r="AH1306" s="2">
        <f>IF(Table1[[#This Row],[Year Accepted]]=2022,Table1[[#This Row],[2022 Tax Bill]],Table1[[#This Row],[2023 Tax Bill]])</f>
        <v>564659.76</v>
      </c>
    </row>
    <row r="1307" spans="1:34" x14ac:dyDescent="0.25">
      <c r="A1307" s="3" t="s">
        <v>25</v>
      </c>
      <c r="B1307" s="3" t="s">
        <v>71</v>
      </c>
      <c r="C1307" s="3" t="s">
        <v>291</v>
      </c>
      <c r="D1307" s="3" t="s">
        <v>2662</v>
      </c>
      <c r="E1307" s="3" t="s">
        <v>2663</v>
      </c>
      <c r="F1307" s="3" t="s">
        <v>2664</v>
      </c>
      <c r="G1307" s="3">
        <v>2023</v>
      </c>
      <c r="H1307" s="3">
        <v>2022</v>
      </c>
      <c r="I1307" s="4">
        <v>42736</v>
      </c>
      <c r="J1307" s="3" t="s">
        <v>240</v>
      </c>
      <c r="K1307" s="4">
        <v>13371.26</v>
      </c>
      <c r="L1307" s="4">
        <v>42736</v>
      </c>
      <c r="M1307" s="3" t="s">
        <v>240</v>
      </c>
      <c r="N1307" s="4">
        <v>13169.41</v>
      </c>
      <c r="O1307" s="4">
        <v>40499</v>
      </c>
      <c r="P1307" s="3" t="s">
        <v>240</v>
      </c>
      <c r="Q1307" s="4">
        <v>10523.83</v>
      </c>
      <c r="R1307" s="3">
        <v>-87.835139206975796</v>
      </c>
      <c r="S1307" s="3">
        <v>41.901893011686603</v>
      </c>
      <c r="T1307" s="3" t="s">
        <v>2665</v>
      </c>
      <c r="U1307" s="3" t="s">
        <v>2020</v>
      </c>
      <c r="V1307" s="3"/>
      <c r="W1307" s="3"/>
      <c r="X1307" s="3" t="s">
        <v>111</v>
      </c>
      <c r="Y1307" s="3" t="s">
        <v>298</v>
      </c>
      <c r="Z1307" s="3" t="s">
        <v>264</v>
      </c>
      <c r="AA1307" s="8">
        <f>Table1[[#This Row],[2022 AV (BOR final)]]-Table1[[#This Row],[2021 AV (BOR final)]]</f>
        <v>0</v>
      </c>
      <c r="AB1307" s="8">
        <f>Table1[[#This Row],[2023 AV (BOR final)]]-Table1[[#This Row],[2022 AV (BOR final)]]</f>
        <v>-2237</v>
      </c>
      <c r="AC1307" s="8">
        <f>Table1[[#This Row],[2022 Tax Bill]]-Table1[[#This Row],[2021 Tax Bill]]</f>
        <v>-201.85000000000036</v>
      </c>
      <c r="AD1307" s="3">
        <f>COUNTIF(D:D,Table1[[#This Row],[Project Name]])</f>
        <v>2</v>
      </c>
      <c r="AE1307" s="2">
        <f>IF(Table1[[#This Row],[Year Accepted]]=2022,Table1[[#This Row],[2021 AV (BOR final)]],Table1[[#This Row],[2022 AV (BOR final)]])</f>
        <v>42736</v>
      </c>
      <c r="AF1307" s="2">
        <f>IF(Table1[[#This Row],[Year Accepted]]=2022,Table1[[#This Row],[2022 AV (BOR final)]],Table1[[#This Row],[2023 AV (BOR final)]])</f>
        <v>40499</v>
      </c>
      <c r="AG1307" s="2">
        <f>IF(Table1[[#This Row],[Year Accepted]]=2022,Table1[[#This Row],[2021 Tax Bill]],Table1[[#This Row],[2022 Tax Bill]])</f>
        <v>13169.41</v>
      </c>
      <c r="AH1307" s="2">
        <f>IF(Table1[[#This Row],[Year Accepted]]=2022,Table1[[#This Row],[2022 Tax Bill]],Table1[[#This Row],[2023 Tax Bill]])</f>
        <v>10523.83</v>
      </c>
    </row>
    <row r="1308" spans="1:34" x14ac:dyDescent="0.25">
      <c r="A1308" s="3" t="s">
        <v>25</v>
      </c>
      <c r="B1308" s="3" t="s">
        <v>71</v>
      </c>
      <c r="C1308" s="3" t="s">
        <v>291</v>
      </c>
      <c r="D1308" s="3" t="s">
        <v>2662</v>
      </c>
      <c r="E1308" s="3" t="s">
        <v>4700</v>
      </c>
      <c r="F1308" s="3" t="s">
        <v>4701</v>
      </c>
      <c r="G1308" s="3">
        <v>2023</v>
      </c>
      <c r="H1308" s="3">
        <v>2022</v>
      </c>
      <c r="I1308" s="4">
        <v>38583</v>
      </c>
      <c r="J1308" s="3" t="s">
        <v>240</v>
      </c>
      <c r="K1308" s="4">
        <v>12071.88</v>
      </c>
      <c r="L1308" s="4">
        <v>38583</v>
      </c>
      <c r="M1308" s="3" t="s">
        <v>240</v>
      </c>
      <c r="N1308" s="4">
        <v>11889.65</v>
      </c>
      <c r="O1308" s="4">
        <v>37499</v>
      </c>
      <c r="P1308" s="3" t="s">
        <v>240</v>
      </c>
      <c r="Q1308" s="4">
        <v>9744.25</v>
      </c>
      <c r="R1308" s="3">
        <v>-87.835135752990595</v>
      </c>
      <c r="S1308" s="3">
        <v>41.9017779342281</v>
      </c>
      <c r="T1308" s="3" t="s">
        <v>4702</v>
      </c>
      <c r="U1308" s="3" t="s">
        <v>2020</v>
      </c>
      <c r="V1308" s="3"/>
      <c r="W1308" s="3"/>
      <c r="X1308" s="3" t="s">
        <v>111</v>
      </c>
      <c r="Y1308" s="3" t="s">
        <v>298</v>
      </c>
      <c r="Z1308" s="3" t="s">
        <v>264</v>
      </c>
      <c r="AA1308" s="8">
        <f>Table1[[#This Row],[2022 AV (BOR final)]]-Table1[[#This Row],[2021 AV (BOR final)]]</f>
        <v>0</v>
      </c>
      <c r="AB1308" s="8">
        <f>Table1[[#This Row],[2023 AV (BOR final)]]-Table1[[#This Row],[2022 AV (BOR final)]]</f>
        <v>-1084</v>
      </c>
      <c r="AC1308" s="8">
        <f>Table1[[#This Row],[2022 Tax Bill]]-Table1[[#This Row],[2021 Tax Bill]]</f>
        <v>-182.22999999999956</v>
      </c>
      <c r="AD1308" s="3">
        <f>COUNTIF(D:D,Table1[[#This Row],[Project Name]])</f>
        <v>2</v>
      </c>
      <c r="AE1308" s="2">
        <f>IF(Table1[[#This Row],[Year Accepted]]=2022,Table1[[#This Row],[2021 AV (BOR final)]],Table1[[#This Row],[2022 AV (BOR final)]])</f>
        <v>38583</v>
      </c>
      <c r="AF1308" s="2">
        <f>IF(Table1[[#This Row],[Year Accepted]]=2022,Table1[[#This Row],[2022 AV (BOR final)]],Table1[[#This Row],[2023 AV (BOR final)]])</f>
        <v>37499</v>
      </c>
      <c r="AG1308" s="2">
        <f>IF(Table1[[#This Row],[Year Accepted]]=2022,Table1[[#This Row],[2021 Tax Bill]],Table1[[#This Row],[2022 Tax Bill]])</f>
        <v>11889.65</v>
      </c>
      <c r="AH1308" s="2">
        <f>IF(Table1[[#This Row],[Year Accepted]]=2022,Table1[[#This Row],[2022 Tax Bill]],Table1[[#This Row],[2023 Tax Bill]])</f>
        <v>9744.25</v>
      </c>
    </row>
    <row r="1309" spans="1:34" x14ac:dyDescent="0.25">
      <c r="A1309" s="3" t="s">
        <v>25</v>
      </c>
      <c r="B1309" s="3" t="s">
        <v>26</v>
      </c>
      <c r="C1309" s="3" t="s">
        <v>291</v>
      </c>
      <c r="D1309" s="3" t="s">
        <v>637</v>
      </c>
      <c r="E1309" s="3" t="s">
        <v>689</v>
      </c>
      <c r="F1309" s="3" t="s">
        <v>690</v>
      </c>
      <c r="G1309" s="3">
        <v>2023</v>
      </c>
      <c r="H1309" s="3">
        <v>2022</v>
      </c>
      <c r="I1309" s="4">
        <v>18944</v>
      </c>
      <c r="J1309" s="3" t="s">
        <v>76</v>
      </c>
      <c r="K1309" s="4">
        <v>10708.79</v>
      </c>
      <c r="L1309" s="4">
        <v>18944</v>
      </c>
      <c r="M1309" s="3" t="s">
        <v>76</v>
      </c>
      <c r="N1309" s="4">
        <v>10665.87</v>
      </c>
      <c r="O1309" s="4">
        <v>12140</v>
      </c>
      <c r="P1309" s="3" t="s">
        <v>76</v>
      </c>
      <c r="Q1309" s="4">
        <v>5230.5200000000004</v>
      </c>
      <c r="R1309" s="3">
        <v>-87.857320013669707</v>
      </c>
      <c r="S1309" s="3">
        <v>41.888331151270997</v>
      </c>
      <c r="T1309" s="3" t="s">
        <v>691</v>
      </c>
      <c r="U1309" s="3" t="s">
        <v>359</v>
      </c>
      <c r="V1309" s="3"/>
      <c r="W1309" s="3"/>
      <c r="X1309" s="3" t="s">
        <v>119</v>
      </c>
      <c r="Y1309" s="3" t="s">
        <v>298</v>
      </c>
      <c r="Z1309" s="3" t="s">
        <v>264</v>
      </c>
      <c r="AA1309" s="8">
        <f>Table1[[#This Row],[2022 AV (BOR final)]]-Table1[[#This Row],[2021 AV (BOR final)]]</f>
        <v>0</v>
      </c>
      <c r="AB1309" s="8">
        <f>Table1[[#This Row],[2023 AV (BOR final)]]-Table1[[#This Row],[2022 AV (BOR final)]]</f>
        <v>-6804</v>
      </c>
      <c r="AC1309" s="8">
        <f>Table1[[#This Row],[2022 Tax Bill]]-Table1[[#This Row],[2021 Tax Bill]]</f>
        <v>-42.920000000000073</v>
      </c>
      <c r="AD1309" s="3">
        <f>COUNTIF(D:D,Table1[[#This Row],[Project Name]])</f>
        <v>5</v>
      </c>
      <c r="AE1309" s="2">
        <f>IF(Table1[[#This Row],[Year Accepted]]=2022,Table1[[#This Row],[2021 AV (BOR final)]],Table1[[#This Row],[2022 AV (BOR final)]])</f>
        <v>18944</v>
      </c>
      <c r="AF1309" s="2">
        <f>IF(Table1[[#This Row],[Year Accepted]]=2022,Table1[[#This Row],[2022 AV (BOR final)]],Table1[[#This Row],[2023 AV (BOR final)]])</f>
        <v>12140</v>
      </c>
      <c r="AG1309" s="2">
        <f>IF(Table1[[#This Row],[Year Accepted]]=2022,Table1[[#This Row],[2021 Tax Bill]],Table1[[#This Row],[2022 Tax Bill]])</f>
        <v>10665.87</v>
      </c>
      <c r="AH1309" s="2">
        <f>IF(Table1[[#This Row],[Year Accepted]]=2022,Table1[[#This Row],[2022 Tax Bill]],Table1[[#This Row],[2023 Tax Bill]])</f>
        <v>5230.5200000000004</v>
      </c>
    </row>
    <row r="1310" spans="1:34" x14ac:dyDescent="0.25">
      <c r="A1310" s="3" t="s">
        <v>25</v>
      </c>
      <c r="B1310" s="3" t="s">
        <v>26</v>
      </c>
      <c r="C1310" s="3" t="s">
        <v>291</v>
      </c>
      <c r="D1310" s="3" t="s">
        <v>637</v>
      </c>
      <c r="E1310" s="3" t="s">
        <v>638</v>
      </c>
      <c r="F1310" s="3" t="s">
        <v>639</v>
      </c>
      <c r="G1310" s="3">
        <v>2023</v>
      </c>
      <c r="H1310" s="3">
        <v>2022</v>
      </c>
      <c r="I1310" s="4">
        <v>18941</v>
      </c>
      <c r="J1310" s="3" t="s">
        <v>76</v>
      </c>
      <c r="K1310" s="4">
        <v>10707.1</v>
      </c>
      <c r="L1310" s="4">
        <v>18941</v>
      </c>
      <c r="M1310" s="3" t="s">
        <v>76</v>
      </c>
      <c r="N1310" s="4">
        <v>10664.14</v>
      </c>
      <c r="O1310" s="4">
        <v>12140</v>
      </c>
      <c r="P1310" s="3" t="s">
        <v>76</v>
      </c>
      <c r="Q1310" s="4">
        <v>5230.5200000000004</v>
      </c>
      <c r="R1310" s="3">
        <v>-87.857228164573002</v>
      </c>
      <c r="S1310" s="3">
        <v>41.888330880286198</v>
      </c>
      <c r="T1310" s="3" t="s">
        <v>640</v>
      </c>
      <c r="U1310" s="3" t="s">
        <v>359</v>
      </c>
      <c r="V1310" s="3"/>
      <c r="W1310" s="3"/>
      <c r="X1310" s="3" t="s">
        <v>119</v>
      </c>
      <c r="Y1310" s="3" t="s">
        <v>298</v>
      </c>
      <c r="Z1310" s="3" t="s">
        <v>264</v>
      </c>
      <c r="AA1310" s="8">
        <f>Table1[[#This Row],[2022 AV (BOR final)]]-Table1[[#This Row],[2021 AV (BOR final)]]</f>
        <v>0</v>
      </c>
      <c r="AB1310" s="8">
        <f>Table1[[#This Row],[2023 AV (BOR final)]]-Table1[[#This Row],[2022 AV (BOR final)]]</f>
        <v>-6801</v>
      </c>
      <c r="AC1310" s="8">
        <f>Table1[[#This Row],[2022 Tax Bill]]-Table1[[#This Row],[2021 Tax Bill]]</f>
        <v>-42.960000000000946</v>
      </c>
      <c r="AD1310" s="3">
        <f>COUNTIF(D:D,Table1[[#This Row],[Project Name]])</f>
        <v>5</v>
      </c>
      <c r="AE1310" s="2">
        <f>IF(Table1[[#This Row],[Year Accepted]]=2022,Table1[[#This Row],[2021 AV (BOR final)]],Table1[[#This Row],[2022 AV (BOR final)]])</f>
        <v>18941</v>
      </c>
      <c r="AF1310" s="2">
        <f>IF(Table1[[#This Row],[Year Accepted]]=2022,Table1[[#This Row],[2022 AV (BOR final)]],Table1[[#This Row],[2023 AV (BOR final)]])</f>
        <v>12140</v>
      </c>
      <c r="AG1310" s="2">
        <f>IF(Table1[[#This Row],[Year Accepted]]=2022,Table1[[#This Row],[2021 Tax Bill]],Table1[[#This Row],[2022 Tax Bill]])</f>
        <v>10664.14</v>
      </c>
      <c r="AH1310" s="2">
        <f>IF(Table1[[#This Row],[Year Accepted]]=2022,Table1[[#This Row],[2022 Tax Bill]],Table1[[#This Row],[2023 Tax Bill]])</f>
        <v>5230.5200000000004</v>
      </c>
    </row>
    <row r="1311" spans="1:34" x14ac:dyDescent="0.25">
      <c r="A1311" s="3" t="s">
        <v>25</v>
      </c>
      <c r="B1311" s="3" t="s">
        <v>26</v>
      </c>
      <c r="C1311" s="3" t="s">
        <v>291</v>
      </c>
      <c r="D1311" s="3" t="s">
        <v>637</v>
      </c>
      <c r="E1311" s="3" t="s">
        <v>4033</v>
      </c>
      <c r="F1311" s="3" t="s">
        <v>4034</v>
      </c>
      <c r="G1311" s="3">
        <v>2023</v>
      </c>
      <c r="H1311" s="3">
        <v>2022</v>
      </c>
      <c r="I1311" s="4">
        <v>4208</v>
      </c>
      <c r="J1311" s="3" t="s">
        <v>149</v>
      </c>
      <c r="K1311" s="4">
        <v>2378.67</v>
      </c>
      <c r="L1311" s="4">
        <v>4208</v>
      </c>
      <c r="M1311" s="3" t="s">
        <v>149</v>
      </c>
      <c r="N1311" s="4">
        <v>2369.19</v>
      </c>
      <c r="O1311" s="4">
        <v>1416</v>
      </c>
      <c r="P1311" s="3" t="s">
        <v>149</v>
      </c>
      <c r="Q1311" s="4">
        <v>610.07000000000005</v>
      </c>
      <c r="R1311" s="3">
        <v>-87.857136315702306</v>
      </c>
      <c r="S1311" s="3">
        <v>41.888330609696297</v>
      </c>
      <c r="T1311" s="3" t="s">
        <v>4035</v>
      </c>
      <c r="U1311" s="3" t="s">
        <v>359</v>
      </c>
      <c r="V1311" s="3"/>
      <c r="W1311" s="3"/>
      <c r="X1311" s="3" t="s">
        <v>119</v>
      </c>
      <c r="Y1311" s="3" t="s">
        <v>298</v>
      </c>
      <c r="Z1311" s="3" t="s">
        <v>264</v>
      </c>
      <c r="AA1311" s="8">
        <f>Table1[[#This Row],[2022 AV (BOR final)]]-Table1[[#This Row],[2021 AV (BOR final)]]</f>
        <v>0</v>
      </c>
      <c r="AB1311" s="8">
        <f>Table1[[#This Row],[2023 AV (BOR final)]]-Table1[[#This Row],[2022 AV (BOR final)]]</f>
        <v>-2792</v>
      </c>
      <c r="AC1311" s="8">
        <f>Table1[[#This Row],[2022 Tax Bill]]-Table1[[#This Row],[2021 Tax Bill]]</f>
        <v>-9.4800000000000182</v>
      </c>
      <c r="AD1311" s="3">
        <f>COUNTIF(D:D,Table1[[#This Row],[Project Name]])</f>
        <v>5</v>
      </c>
      <c r="AE1311" s="2">
        <f>IF(Table1[[#This Row],[Year Accepted]]=2022,Table1[[#This Row],[2021 AV (BOR final)]],Table1[[#This Row],[2022 AV (BOR final)]])</f>
        <v>4208</v>
      </c>
      <c r="AF1311" s="2">
        <f>IF(Table1[[#This Row],[Year Accepted]]=2022,Table1[[#This Row],[2022 AV (BOR final)]],Table1[[#This Row],[2023 AV (BOR final)]])</f>
        <v>1416</v>
      </c>
      <c r="AG1311" s="2">
        <f>IF(Table1[[#This Row],[Year Accepted]]=2022,Table1[[#This Row],[2021 Tax Bill]],Table1[[#This Row],[2022 Tax Bill]])</f>
        <v>2369.19</v>
      </c>
      <c r="AH1311" s="2">
        <f>IF(Table1[[#This Row],[Year Accepted]]=2022,Table1[[#This Row],[2022 Tax Bill]],Table1[[#This Row],[2023 Tax Bill]])</f>
        <v>610.07000000000005</v>
      </c>
    </row>
    <row r="1312" spans="1:34" x14ac:dyDescent="0.25">
      <c r="A1312" s="3" t="s">
        <v>25</v>
      </c>
      <c r="B1312" s="3" t="s">
        <v>26</v>
      </c>
      <c r="C1312" s="3" t="s">
        <v>291</v>
      </c>
      <c r="D1312" s="3" t="s">
        <v>637</v>
      </c>
      <c r="E1312" s="3" t="s">
        <v>3469</v>
      </c>
      <c r="F1312" s="3" t="s">
        <v>3470</v>
      </c>
      <c r="G1312" s="3">
        <v>2023</v>
      </c>
      <c r="H1312" s="3">
        <v>2022</v>
      </c>
      <c r="I1312" s="4">
        <v>18913</v>
      </c>
      <c r="J1312" s="3" t="s">
        <v>76</v>
      </c>
      <c r="K1312" s="4">
        <v>10691.29</v>
      </c>
      <c r="L1312" s="4">
        <v>18913</v>
      </c>
      <c r="M1312" s="3" t="s">
        <v>76</v>
      </c>
      <c r="N1312" s="4">
        <v>10648.35</v>
      </c>
      <c r="O1312" s="4">
        <v>12139</v>
      </c>
      <c r="P1312" s="3" t="s">
        <v>76</v>
      </c>
      <c r="Q1312" s="4">
        <v>5230.09</v>
      </c>
      <c r="R1312" s="3">
        <v>-87.857044503115901</v>
      </c>
      <c r="S1312" s="3">
        <v>41.888330337656498</v>
      </c>
      <c r="T1312" s="3" t="s">
        <v>3471</v>
      </c>
      <c r="U1312" s="3" t="s">
        <v>359</v>
      </c>
      <c r="V1312" s="3"/>
      <c r="W1312" s="3"/>
      <c r="X1312" s="3" t="s">
        <v>119</v>
      </c>
      <c r="Y1312" s="3" t="s">
        <v>298</v>
      </c>
      <c r="Z1312" s="3" t="s">
        <v>264</v>
      </c>
      <c r="AA1312" s="8">
        <f>Table1[[#This Row],[2022 AV (BOR final)]]-Table1[[#This Row],[2021 AV (BOR final)]]</f>
        <v>0</v>
      </c>
      <c r="AB1312" s="8">
        <f>Table1[[#This Row],[2023 AV (BOR final)]]-Table1[[#This Row],[2022 AV (BOR final)]]</f>
        <v>-6774</v>
      </c>
      <c r="AC1312" s="8">
        <f>Table1[[#This Row],[2022 Tax Bill]]-Table1[[#This Row],[2021 Tax Bill]]</f>
        <v>-42.940000000000509</v>
      </c>
      <c r="AD1312" s="3">
        <f>COUNTIF(D:D,Table1[[#This Row],[Project Name]])</f>
        <v>5</v>
      </c>
      <c r="AE1312" s="2">
        <f>IF(Table1[[#This Row],[Year Accepted]]=2022,Table1[[#This Row],[2021 AV (BOR final)]],Table1[[#This Row],[2022 AV (BOR final)]])</f>
        <v>18913</v>
      </c>
      <c r="AF1312" s="2">
        <f>IF(Table1[[#This Row],[Year Accepted]]=2022,Table1[[#This Row],[2022 AV (BOR final)]],Table1[[#This Row],[2023 AV (BOR final)]])</f>
        <v>12139</v>
      </c>
      <c r="AG1312" s="2">
        <f>IF(Table1[[#This Row],[Year Accepted]]=2022,Table1[[#This Row],[2021 Tax Bill]],Table1[[#This Row],[2022 Tax Bill]])</f>
        <v>10648.35</v>
      </c>
      <c r="AH1312" s="2">
        <f>IF(Table1[[#This Row],[Year Accepted]]=2022,Table1[[#This Row],[2022 Tax Bill]],Table1[[#This Row],[2023 Tax Bill]])</f>
        <v>5230.09</v>
      </c>
    </row>
    <row r="1313" spans="1:34" x14ac:dyDescent="0.25">
      <c r="A1313" s="3" t="s">
        <v>25</v>
      </c>
      <c r="B1313" s="3" t="s">
        <v>26</v>
      </c>
      <c r="C1313" s="3" t="s">
        <v>291</v>
      </c>
      <c r="D1313" s="3" t="s">
        <v>637</v>
      </c>
      <c r="E1313" s="3" t="s">
        <v>5083</v>
      </c>
      <c r="F1313" s="3" t="s">
        <v>5084</v>
      </c>
      <c r="G1313" s="3">
        <v>2023</v>
      </c>
      <c r="H1313" s="3">
        <v>2022</v>
      </c>
      <c r="I1313" s="4">
        <v>18913</v>
      </c>
      <c r="J1313" s="3" t="s">
        <v>76</v>
      </c>
      <c r="K1313" s="4">
        <v>10691.29</v>
      </c>
      <c r="L1313" s="4">
        <v>18913</v>
      </c>
      <c r="M1313" s="3" t="s">
        <v>76</v>
      </c>
      <c r="N1313" s="4">
        <v>10648.35</v>
      </c>
      <c r="O1313" s="4">
        <v>12139</v>
      </c>
      <c r="P1313" s="3" t="s">
        <v>76</v>
      </c>
      <c r="Q1313" s="4">
        <v>5230.09</v>
      </c>
      <c r="R1313" s="3">
        <v>-87.856952690743398</v>
      </c>
      <c r="S1313" s="3">
        <v>41.888330066852603</v>
      </c>
      <c r="T1313" s="3" t="s">
        <v>5085</v>
      </c>
      <c r="U1313" s="3" t="s">
        <v>359</v>
      </c>
      <c r="V1313" s="3"/>
      <c r="W1313" s="3"/>
      <c r="X1313" s="3" t="s">
        <v>119</v>
      </c>
      <c r="Y1313" s="3" t="s">
        <v>298</v>
      </c>
      <c r="Z1313" s="3" t="s">
        <v>264</v>
      </c>
      <c r="AA1313" s="8">
        <f>Table1[[#This Row],[2022 AV (BOR final)]]-Table1[[#This Row],[2021 AV (BOR final)]]</f>
        <v>0</v>
      </c>
      <c r="AB1313" s="8">
        <f>Table1[[#This Row],[2023 AV (BOR final)]]-Table1[[#This Row],[2022 AV (BOR final)]]</f>
        <v>-6774</v>
      </c>
      <c r="AC1313" s="8">
        <f>Table1[[#This Row],[2022 Tax Bill]]-Table1[[#This Row],[2021 Tax Bill]]</f>
        <v>-42.940000000000509</v>
      </c>
      <c r="AD1313" s="3">
        <f>COUNTIF(D:D,Table1[[#This Row],[Project Name]])</f>
        <v>5</v>
      </c>
      <c r="AE1313" s="2">
        <f>IF(Table1[[#This Row],[Year Accepted]]=2022,Table1[[#This Row],[2021 AV (BOR final)]],Table1[[#This Row],[2022 AV (BOR final)]])</f>
        <v>18913</v>
      </c>
      <c r="AF1313" s="2">
        <f>IF(Table1[[#This Row],[Year Accepted]]=2022,Table1[[#This Row],[2022 AV (BOR final)]],Table1[[#This Row],[2023 AV (BOR final)]])</f>
        <v>12139</v>
      </c>
      <c r="AG1313" s="2">
        <f>IF(Table1[[#This Row],[Year Accepted]]=2022,Table1[[#This Row],[2021 Tax Bill]],Table1[[#This Row],[2022 Tax Bill]])</f>
        <v>10648.35</v>
      </c>
      <c r="AH1313" s="2">
        <f>IF(Table1[[#This Row],[Year Accepted]]=2022,Table1[[#This Row],[2022 Tax Bill]],Table1[[#This Row],[2023 Tax Bill]])</f>
        <v>5230.09</v>
      </c>
    </row>
    <row r="1314" spans="1:34" x14ac:dyDescent="0.25">
      <c r="A1314" s="3" t="s">
        <v>25</v>
      </c>
      <c r="B1314" s="3" t="s">
        <v>26</v>
      </c>
      <c r="C1314" s="3" t="s">
        <v>291</v>
      </c>
      <c r="D1314" s="3" t="s">
        <v>355</v>
      </c>
      <c r="E1314" s="3" t="s">
        <v>356</v>
      </c>
      <c r="F1314" s="3" t="s">
        <v>357</v>
      </c>
      <c r="G1314" s="3">
        <v>2023</v>
      </c>
      <c r="H1314" s="3">
        <v>2022</v>
      </c>
      <c r="I1314" s="4">
        <v>98702</v>
      </c>
      <c r="J1314" s="3" t="s">
        <v>43</v>
      </c>
      <c r="K1314" s="4">
        <v>55794.99</v>
      </c>
      <c r="L1314" s="4">
        <v>290415</v>
      </c>
      <c r="M1314" s="3" t="s">
        <v>43</v>
      </c>
      <c r="N1314" s="4">
        <v>163508.49</v>
      </c>
      <c r="O1314" s="4">
        <v>169757</v>
      </c>
      <c r="P1314" s="3" t="s">
        <v>43</v>
      </c>
      <c r="Q1314" s="4">
        <v>73139.509999999995</v>
      </c>
      <c r="R1314" s="3">
        <v>-87.837235804695098</v>
      </c>
      <c r="S1314" s="3">
        <v>41.883977973156902</v>
      </c>
      <c r="T1314" s="3" t="s">
        <v>358</v>
      </c>
      <c r="U1314" s="3" t="s">
        <v>359</v>
      </c>
      <c r="V1314" s="3"/>
      <c r="W1314" s="3"/>
      <c r="X1314" s="3" t="s">
        <v>119</v>
      </c>
      <c r="Y1314" s="3" t="s">
        <v>298</v>
      </c>
      <c r="Z1314" s="3" t="s">
        <v>264</v>
      </c>
      <c r="AA1314" s="8">
        <f>Table1[[#This Row],[2022 AV (BOR final)]]-Table1[[#This Row],[2021 AV (BOR final)]]</f>
        <v>191713</v>
      </c>
      <c r="AB1314" s="8">
        <f>Table1[[#This Row],[2023 AV (BOR final)]]-Table1[[#This Row],[2022 AV (BOR final)]]</f>
        <v>-120658</v>
      </c>
      <c r="AC1314" s="8">
        <f>Table1[[#This Row],[2022 Tax Bill]]-Table1[[#This Row],[2021 Tax Bill]]</f>
        <v>107713.5</v>
      </c>
      <c r="AD1314" s="3">
        <f>COUNTIF(D:D,Table1[[#This Row],[Project Name]])</f>
        <v>1</v>
      </c>
      <c r="AE1314" s="2">
        <f>IF(Table1[[#This Row],[Year Accepted]]=2022,Table1[[#This Row],[2021 AV (BOR final)]],Table1[[#This Row],[2022 AV (BOR final)]])</f>
        <v>290415</v>
      </c>
      <c r="AF1314" s="2">
        <f>IF(Table1[[#This Row],[Year Accepted]]=2022,Table1[[#This Row],[2022 AV (BOR final)]],Table1[[#This Row],[2023 AV (BOR final)]])</f>
        <v>169757</v>
      </c>
      <c r="AG1314" s="2">
        <f>IF(Table1[[#This Row],[Year Accepted]]=2022,Table1[[#This Row],[2021 Tax Bill]],Table1[[#This Row],[2022 Tax Bill]])</f>
        <v>163508.49</v>
      </c>
      <c r="AH1314" s="2">
        <f>IF(Table1[[#This Row],[Year Accepted]]=2022,Table1[[#This Row],[2022 Tax Bill]],Table1[[#This Row],[2023 Tax Bill]])</f>
        <v>73139.509999999995</v>
      </c>
    </row>
    <row r="1315" spans="1:34" x14ac:dyDescent="0.25">
      <c r="A1315" s="3" t="s">
        <v>25</v>
      </c>
      <c r="B1315" s="3" t="s">
        <v>26</v>
      </c>
      <c r="C1315" s="3" t="s">
        <v>291</v>
      </c>
      <c r="D1315" s="3" t="s">
        <v>2935</v>
      </c>
      <c r="E1315" s="3" t="s">
        <v>2936</v>
      </c>
      <c r="F1315" s="3" t="s">
        <v>2937</v>
      </c>
      <c r="G1315" s="3">
        <v>2023</v>
      </c>
      <c r="H1315" s="3">
        <v>2022</v>
      </c>
      <c r="I1315" s="4">
        <v>105937</v>
      </c>
      <c r="J1315" s="3" t="s">
        <v>52</v>
      </c>
      <c r="K1315" s="4">
        <v>59884.94</v>
      </c>
      <c r="L1315" s="4">
        <v>105937</v>
      </c>
      <c r="M1315" s="3" t="s">
        <v>52</v>
      </c>
      <c r="N1315" s="4">
        <v>59644.32</v>
      </c>
      <c r="O1315" s="4">
        <v>53673</v>
      </c>
      <c r="P1315" s="3" t="s">
        <v>52</v>
      </c>
      <c r="Q1315" s="4">
        <v>23124.94</v>
      </c>
      <c r="R1315" s="3">
        <v>-87.838017719856794</v>
      </c>
      <c r="S1315" s="3">
        <v>41.879674259383897</v>
      </c>
      <c r="T1315" s="3" t="s">
        <v>2938</v>
      </c>
      <c r="U1315" s="3" t="s">
        <v>359</v>
      </c>
      <c r="V1315" s="3"/>
      <c r="W1315" s="3"/>
      <c r="X1315" s="3" t="s">
        <v>119</v>
      </c>
      <c r="Y1315" s="3" t="s">
        <v>298</v>
      </c>
      <c r="Z1315" s="3" t="s">
        <v>264</v>
      </c>
      <c r="AA1315" s="8">
        <f>Table1[[#This Row],[2022 AV (BOR final)]]-Table1[[#This Row],[2021 AV (BOR final)]]</f>
        <v>0</v>
      </c>
      <c r="AB1315" s="8">
        <f>Table1[[#This Row],[2023 AV (BOR final)]]-Table1[[#This Row],[2022 AV (BOR final)]]</f>
        <v>-52264</v>
      </c>
      <c r="AC1315" s="8">
        <f>Table1[[#This Row],[2022 Tax Bill]]-Table1[[#This Row],[2021 Tax Bill]]</f>
        <v>-240.62000000000262</v>
      </c>
      <c r="AD1315" s="3">
        <f>COUNTIF(D:D,Table1[[#This Row],[Project Name]])</f>
        <v>1</v>
      </c>
      <c r="AE1315" s="2">
        <f>IF(Table1[[#This Row],[Year Accepted]]=2022,Table1[[#This Row],[2021 AV (BOR final)]],Table1[[#This Row],[2022 AV (BOR final)]])</f>
        <v>105937</v>
      </c>
      <c r="AF1315" s="2">
        <f>IF(Table1[[#This Row],[Year Accepted]]=2022,Table1[[#This Row],[2022 AV (BOR final)]],Table1[[#This Row],[2023 AV (BOR final)]])</f>
        <v>53673</v>
      </c>
      <c r="AG1315" s="2">
        <f>IF(Table1[[#This Row],[Year Accepted]]=2022,Table1[[#This Row],[2021 Tax Bill]],Table1[[#This Row],[2022 Tax Bill]])</f>
        <v>59644.32</v>
      </c>
      <c r="AH1315" s="2">
        <f>IF(Table1[[#This Row],[Year Accepted]]=2022,Table1[[#This Row],[2022 Tax Bill]],Table1[[#This Row],[2023 Tax Bill]])</f>
        <v>23124.94</v>
      </c>
    </row>
    <row r="1316" spans="1:34" x14ac:dyDescent="0.25">
      <c r="A1316" s="3" t="s">
        <v>25</v>
      </c>
      <c r="B1316" s="3" t="s">
        <v>71</v>
      </c>
      <c r="C1316" s="3" t="s">
        <v>291</v>
      </c>
      <c r="D1316" s="3" t="s">
        <v>457</v>
      </c>
      <c r="E1316" s="3" t="s">
        <v>458</v>
      </c>
      <c r="F1316" s="3" t="s">
        <v>459</v>
      </c>
      <c r="G1316" s="3">
        <v>2023</v>
      </c>
      <c r="H1316" s="3">
        <v>2022</v>
      </c>
      <c r="I1316" s="4">
        <v>59890</v>
      </c>
      <c r="J1316" s="3" t="s">
        <v>61</v>
      </c>
      <c r="K1316" s="4">
        <v>23509.439999999999</v>
      </c>
      <c r="L1316" s="4">
        <v>59890</v>
      </c>
      <c r="M1316" s="3" t="s">
        <v>61</v>
      </c>
      <c r="N1316" s="4">
        <v>24834.43</v>
      </c>
      <c r="O1316" s="4">
        <v>81900</v>
      </c>
      <c r="P1316" s="3" t="s">
        <v>61</v>
      </c>
      <c r="Q1316" s="4">
        <v>27413.47</v>
      </c>
      <c r="R1316" s="3">
        <v>-87.848592159188797</v>
      </c>
      <c r="S1316" s="3">
        <v>41.863913307056798</v>
      </c>
      <c r="T1316" s="3" t="s">
        <v>460</v>
      </c>
      <c r="U1316" s="3" t="s">
        <v>297</v>
      </c>
      <c r="V1316" s="3"/>
      <c r="W1316" s="3"/>
      <c r="X1316" s="3" t="s">
        <v>119</v>
      </c>
      <c r="Y1316" s="3" t="s">
        <v>298</v>
      </c>
      <c r="Z1316" s="3" t="s">
        <v>264</v>
      </c>
      <c r="AA1316" s="8">
        <f>Table1[[#This Row],[2022 AV (BOR final)]]-Table1[[#This Row],[2021 AV (BOR final)]]</f>
        <v>0</v>
      </c>
      <c r="AB1316" s="8">
        <f>Table1[[#This Row],[2023 AV (BOR final)]]-Table1[[#This Row],[2022 AV (BOR final)]]</f>
        <v>22010</v>
      </c>
      <c r="AC1316" s="8">
        <f>Table1[[#This Row],[2022 Tax Bill]]-Table1[[#This Row],[2021 Tax Bill]]</f>
        <v>1324.9900000000016</v>
      </c>
      <c r="AD1316" s="3">
        <f>COUNTIF(D:D,Table1[[#This Row],[Project Name]])</f>
        <v>1</v>
      </c>
      <c r="AE1316" s="2">
        <f>IF(Table1[[#This Row],[Year Accepted]]=2022,Table1[[#This Row],[2021 AV (BOR final)]],Table1[[#This Row],[2022 AV (BOR final)]])</f>
        <v>59890</v>
      </c>
      <c r="AF1316" s="2">
        <f>IF(Table1[[#This Row],[Year Accepted]]=2022,Table1[[#This Row],[2022 AV (BOR final)]],Table1[[#This Row],[2023 AV (BOR final)]])</f>
        <v>81900</v>
      </c>
      <c r="AG1316" s="2">
        <f>IF(Table1[[#This Row],[Year Accepted]]=2022,Table1[[#This Row],[2021 Tax Bill]],Table1[[#This Row],[2022 Tax Bill]])</f>
        <v>24834.43</v>
      </c>
      <c r="AH1316" s="2">
        <f>IF(Table1[[#This Row],[Year Accepted]]=2022,Table1[[#This Row],[2022 Tax Bill]],Table1[[#This Row],[2023 Tax Bill]])</f>
        <v>27413.47</v>
      </c>
    </row>
    <row r="1317" spans="1:34" x14ac:dyDescent="0.25">
      <c r="A1317" s="3" t="s">
        <v>25</v>
      </c>
      <c r="B1317" s="3" t="s">
        <v>26</v>
      </c>
      <c r="C1317" s="3" t="s">
        <v>1706</v>
      </c>
      <c r="D1317" s="3" t="s">
        <v>2394</v>
      </c>
      <c r="E1317" s="3" t="s">
        <v>2395</v>
      </c>
      <c r="F1317" s="3" t="s">
        <v>2396</v>
      </c>
      <c r="G1317" s="3">
        <v>2023</v>
      </c>
      <c r="H1317" s="3">
        <v>2022</v>
      </c>
      <c r="I1317" s="4">
        <v>49339</v>
      </c>
      <c r="J1317" s="3" t="s">
        <v>52</v>
      </c>
      <c r="K1317" s="4">
        <v>27133.67</v>
      </c>
      <c r="L1317" s="4">
        <v>49339</v>
      </c>
      <c r="M1317" s="3" t="s">
        <v>52</v>
      </c>
      <c r="N1317" s="4">
        <v>26767.4</v>
      </c>
      <c r="O1317" s="4">
        <v>64952</v>
      </c>
      <c r="P1317" s="3" t="s">
        <v>52</v>
      </c>
      <c r="Q1317" s="4">
        <v>26846.23</v>
      </c>
      <c r="R1317" s="3">
        <v>-87.718298868890699</v>
      </c>
      <c r="S1317" s="3">
        <v>41.509309851099502</v>
      </c>
      <c r="T1317" s="3" t="s">
        <v>2397</v>
      </c>
      <c r="U1317" s="3" t="s">
        <v>2398</v>
      </c>
      <c r="V1317" s="3"/>
      <c r="W1317" s="3"/>
      <c r="X1317" s="3" t="s">
        <v>776</v>
      </c>
      <c r="Y1317" s="3" t="s">
        <v>1008</v>
      </c>
      <c r="Z1317" s="3" t="s">
        <v>1009</v>
      </c>
      <c r="AA1317" s="8">
        <f>Table1[[#This Row],[2022 AV (BOR final)]]-Table1[[#This Row],[2021 AV (BOR final)]]</f>
        <v>0</v>
      </c>
      <c r="AB1317" s="8">
        <f>Table1[[#This Row],[2023 AV (BOR final)]]-Table1[[#This Row],[2022 AV (BOR final)]]</f>
        <v>15613</v>
      </c>
      <c r="AC1317" s="8">
        <f>Table1[[#This Row],[2022 Tax Bill]]-Table1[[#This Row],[2021 Tax Bill]]</f>
        <v>-366.2699999999968</v>
      </c>
      <c r="AD1317" s="3">
        <f>COUNTIF(D:D,Table1[[#This Row],[Project Name]])</f>
        <v>1</v>
      </c>
      <c r="AE1317" s="2">
        <f>IF(Table1[[#This Row],[Year Accepted]]=2022,Table1[[#This Row],[2021 AV (BOR final)]],Table1[[#This Row],[2022 AV (BOR final)]])</f>
        <v>49339</v>
      </c>
      <c r="AF1317" s="2">
        <f>IF(Table1[[#This Row],[Year Accepted]]=2022,Table1[[#This Row],[2022 AV (BOR final)]],Table1[[#This Row],[2023 AV (BOR final)]])</f>
        <v>64952</v>
      </c>
      <c r="AG1317" s="2">
        <f>IF(Table1[[#This Row],[Year Accepted]]=2022,Table1[[#This Row],[2021 Tax Bill]],Table1[[#This Row],[2022 Tax Bill]])</f>
        <v>26767.4</v>
      </c>
      <c r="AH1317" s="2">
        <f>IF(Table1[[#This Row],[Year Accepted]]=2022,Table1[[#This Row],[2022 Tax Bill]],Table1[[#This Row],[2023 Tax Bill]])</f>
        <v>26846.23</v>
      </c>
    </row>
    <row r="1318" spans="1:34" x14ac:dyDescent="0.25">
      <c r="A1318" s="3" t="s">
        <v>25</v>
      </c>
      <c r="B1318" s="3" t="s">
        <v>71</v>
      </c>
      <c r="C1318" s="3" t="s">
        <v>385</v>
      </c>
      <c r="D1318" s="3" t="s">
        <v>4509</v>
      </c>
      <c r="E1318" s="3" t="s">
        <v>4510</v>
      </c>
      <c r="F1318" s="3" t="s">
        <v>4511</v>
      </c>
      <c r="G1318" s="3">
        <v>2023</v>
      </c>
      <c r="H1318" s="3">
        <v>2022</v>
      </c>
      <c r="I1318" s="4">
        <v>407450</v>
      </c>
      <c r="J1318" s="3" t="s">
        <v>52</v>
      </c>
      <c r="K1318" s="4">
        <v>81934.45</v>
      </c>
      <c r="L1318" s="4">
        <v>407450</v>
      </c>
      <c r="M1318" s="3" t="s">
        <v>52</v>
      </c>
      <c r="N1318" s="4">
        <v>83805.279999999999</v>
      </c>
      <c r="O1318" s="4">
        <v>305587</v>
      </c>
      <c r="P1318" s="3" t="s">
        <v>52</v>
      </c>
      <c r="Q1318" s="4">
        <v>64475.85</v>
      </c>
      <c r="R1318" s="3">
        <v>-87.666249093233901</v>
      </c>
      <c r="S1318" s="3">
        <v>42.021448373921501</v>
      </c>
      <c r="T1318" s="3" t="s">
        <v>4512</v>
      </c>
      <c r="U1318" s="3" t="s">
        <v>33</v>
      </c>
      <c r="V1318" s="3" t="s">
        <v>390</v>
      </c>
      <c r="W1318" s="3" t="s">
        <v>391</v>
      </c>
      <c r="X1318" s="3" t="s">
        <v>57</v>
      </c>
      <c r="Y1318" s="3" t="s">
        <v>193</v>
      </c>
      <c r="Z1318" s="3" t="s">
        <v>298</v>
      </c>
      <c r="AA1318" s="8">
        <f>Table1[[#This Row],[2022 AV (BOR final)]]-Table1[[#This Row],[2021 AV (BOR final)]]</f>
        <v>0</v>
      </c>
      <c r="AB1318" s="8">
        <f>Table1[[#This Row],[2023 AV (BOR final)]]-Table1[[#This Row],[2022 AV (BOR final)]]</f>
        <v>-101863</v>
      </c>
      <c r="AC1318" s="8">
        <f>Table1[[#This Row],[2022 Tax Bill]]-Table1[[#This Row],[2021 Tax Bill]]</f>
        <v>1870.8300000000017</v>
      </c>
      <c r="AD1318" s="3">
        <f>COUNTIF(D:D,Table1[[#This Row],[Project Name]])</f>
        <v>1</v>
      </c>
      <c r="AE1318" s="2">
        <f>IF(Table1[[#This Row],[Year Accepted]]=2022,Table1[[#This Row],[2021 AV (BOR final)]],Table1[[#This Row],[2022 AV (BOR final)]])</f>
        <v>407450</v>
      </c>
      <c r="AF1318" s="2">
        <f>IF(Table1[[#This Row],[Year Accepted]]=2022,Table1[[#This Row],[2022 AV (BOR final)]],Table1[[#This Row],[2023 AV (BOR final)]])</f>
        <v>305587</v>
      </c>
      <c r="AG1318" s="2">
        <f>IF(Table1[[#This Row],[Year Accepted]]=2022,Table1[[#This Row],[2021 Tax Bill]],Table1[[#This Row],[2022 Tax Bill]])</f>
        <v>83805.279999999999</v>
      </c>
      <c r="AH1318" s="2">
        <f>IF(Table1[[#This Row],[Year Accepted]]=2022,Table1[[#This Row],[2022 Tax Bill]],Table1[[#This Row],[2023 Tax Bill]])</f>
        <v>64475.85</v>
      </c>
    </row>
    <row r="1319" spans="1:34" x14ac:dyDescent="0.25">
      <c r="A1319" s="3" t="s">
        <v>25</v>
      </c>
      <c r="B1319" s="3" t="s">
        <v>71</v>
      </c>
      <c r="C1319" s="3" t="s">
        <v>385</v>
      </c>
      <c r="D1319" s="3" t="s">
        <v>760</v>
      </c>
      <c r="E1319" s="3" t="s">
        <v>761</v>
      </c>
      <c r="F1319" s="3" t="s">
        <v>762</v>
      </c>
      <c r="G1319" s="3">
        <v>2023</v>
      </c>
      <c r="H1319" s="3">
        <v>2022</v>
      </c>
      <c r="I1319" s="4">
        <v>268628</v>
      </c>
      <c r="J1319" s="3" t="s">
        <v>31</v>
      </c>
      <c r="K1319" s="4">
        <v>54018.6</v>
      </c>
      <c r="L1319" s="4">
        <v>268628</v>
      </c>
      <c r="M1319" s="3" t="s">
        <v>31</v>
      </c>
      <c r="N1319" s="4">
        <v>55252.05</v>
      </c>
      <c r="O1319" s="4">
        <v>268628</v>
      </c>
      <c r="P1319" s="3" t="s">
        <v>31</v>
      </c>
      <c r="Q1319" s="4">
        <v>56677.9</v>
      </c>
      <c r="R1319" s="3">
        <v>-87.6660389990261</v>
      </c>
      <c r="S1319" s="3">
        <v>42.022361370719899</v>
      </c>
      <c r="T1319" s="3" t="s">
        <v>763</v>
      </c>
      <c r="U1319" s="3" t="s">
        <v>33</v>
      </c>
      <c r="V1319" s="3" t="s">
        <v>390</v>
      </c>
      <c r="W1319" s="3" t="s">
        <v>391</v>
      </c>
      <c r="X1319" s="3" t="s">
        <v>57</v>
      </c>
      <c r="Y1319" s="3" t="s">
        <v>193</v>
      </c>
      <c r="Z1319" s="3" t="s">
        <v>298</v>
      </c>
      <c r="AA1319" s="8">
        <f>Table1[[#This Row],[2022 AV (BOR final)]]-Table1[[#This Row],[2021 AV (BOR final)]]</f>
        <v>0</v>
      </c>
      <c r="AB1319" s="8">
        <f>Table1[[#This Row],[2023 AV (BOR final)]]-Table1[[#This Row],[2022 AV (BOR final)]]</f>
        <v>0</v>
      </c>
      <c r="AC1319" s="8">
        <f>Table1[[#This Row],[2022 Tax Bill]]-Table1[[#This Row],[2021 Tax Bill]]</f>
        <v>1233.4500000000044</v>
      </c>
      <c r="AD1319" s="3">
        <f>COUNTIF(D:D,Table1[[#This Row],[Project Name]])</f>
        <v>1</v>
      </c>
      <c r="AE1319" s="8">
        <f>IF(Table1[[#This Row],[Year Accepted]]=2022,Table1[[#This Row],[2021 AV (BOR final)]],Table1[[#This Row],[2022 AV (BOR final)]])</f>
        <v>268628</v>
      </c>
      <c r="AF1319" s="8">
        <f>IF(Table1[[#This Row],[Year Accepted]]=2022,Table1[[#This Row],[2022 AV (BOR final)]],Table1[[#This Row],[2023 AV (BOR final)]])</f>
        <v>268628</v>
      </c>
      <c r="AG1319" s="8">
        <f>IF(Table1[[#This Row],[Year Accepted]]=2022,Table1[[#This Row],[2021 Tax Bill]],Table1[[#This Row],[2022 Tax Bill]])</f>
        <v>55252.05</v>
      </c>
      <c r="AH1319" s="8">
        <f>IF(Table1[[#This Row],[Year Accepted]]=2022,Table1[[#This Row],[2022 Tax Bill]],Table1[[#This Row],[2023 Tax Bill]])</f>
        <v>56677.9</v>
      </c>
    </row>
    <row r="1320" spans="1:34" x14ac:dyDescent="0.25">
      <c r="A1320" s="3" t="s">
        <v>25</v>
      </c>
      <c r="B1320" s="3" t="s">
        <v>26</v>
      </c>
      <c r="C1320" s="3" t="s">
        <v>385</v>
      </c>
      <c r="D1320" s="3" t="s">
        <v>3266</v>
      </c>
      <c r="E1320" s="3" t="s">
        <v>3267</v>
      </c>
      <c r="F1320" s="3" t="s">
        <v>3268</v>
      </c>
      <c r="G1320" s="3">
        <v>2023</v>
      </c>
      <c r="H1320" s="3">
        <v>2022</v>
      </c>
      <c r="I1320" s="4">
        <v>249354</v>
      </c>
      <c r="J1320" s="3" t="s">
        <v>197</v>
      </c>
      <c r="K1320" s="4">
        <v>50142.78</v>
      </c>
      <c r="L1320" s="4">
        <v>249354</v>
      </c>
      <c r="M1320" s="3" t="s">
        <v>197</v>
      </c>
      <c r="N1320" s="4">
        <v>51287.68</v>
      </c>
      <c r="O1320" s="4">
        <v>162081</v>
      </c>
      <c r="P1320" s="3" t="s">
        <v>197</v>
      </c>
      <c r="Q1320" s="4">
        <v>34197.51</v>
      </c>
      <c r="R1320" s="3">
        <v>-87.665901977975096</v>
      </c>
      <c r="S1320" s="3">
        <v>42.015754323570398</v>
      </c>
      <c r="T1320" s="3" t="s">
        <v>3269</v>
      </c>
      <c r="U1320" s="3" t="s">
        <v>33</v>
      </c>
      <c r="V1320" s="3" t="s">
        <v>390</v>
      </c>
      <c r="W1320" s="3" t="s">
        <v>391</v>
      </c>
      <c r="X1320" s="3" t="s">
        <v>57</v>
      </c>
      <c r="Y1320" s="3" t="s">
        <v>193</v>
      </c>
      <c r="Z1320" s="3" t="s">
        <v>298</v>
      </c>
      <c r="AA1320" s="8">
        <f>Table1[[#This Row],[2022 AV (BOR final)]]-Table1[[#This Row],[2021 AV (BOR final)]]</f>
        <v>0</v>
      </c>
      <c r="AB1320" s="8">
        <f>Table1[[#This Row],[2023 AV (BOR final)]]-Table1[[#This Row],[2022 AV (BOR final)]]</f>
        <v>-87273</v>
      </c>
      <c r="AC1320" s="8">
        <f>Table1[[#This Row],[2022 Tax Bill]]-Table1[[#This Row],[2021 Tax Bill]]</f>
        <v>1144.9000000000015</v>
      </c>
      <c r="AD1320" s="3">
        <f>COUNTIF(D:D,Table1[[#This Row],[Project Name]])</f>
        <v>2</v>
      </c>
      <c r="AE1320" s="2">
        <f>IF(Table1[[#This Row],[Year Accepted]]=2022,Table1[[#This Row],[2021 AV (BOR final)]],Table1[[#This Row],[2022 AV (BOR final)]])</f>
        <v>249354</v>
      </c>
      <c r="AF1320" s="2">
        <f>IF(Table1[[#This Row],[Year Accepted]]=2022,Table1[[#This Row],[2022 AV (BOR final)]],Table1[[#This Row],[2023 AV (BOR final)]])</f>
        <v>162081</v>
      </c>
      <c r="AG1320" s="2">
        <f>IF(Table1[[#This Row],[Year Accepted]]=2022,Table1[[#This Row],[2021 Tax Bill]],Table1[[#This Row],[2022 Tax Bill]])</f>
        <v>51287.68</v>
      </c>
      <c r="AH1320" s="2">
        <f>IF(Table1[[#This Row],[Year Accepted]]=2022,Table1[[#This Row],[2022 Tax Bill]],Table1[[#This Row],[2023 Tax Bill]])</f>
        <v>34197.51</v>
      </c>
    </row>
    <row r="1321" spans="1:34" x14ac:dyDescent="0.25">
      <c r="A1321" s="3" t="s">
        <v>25</v>
      </c>
      <c r="B1321" s="3" t="s">
        <v>71</v>
      </c>
      <c r="C1321" s="3" t="s">
        <v>385</v>
      </c>
      <c r="D1321" s="3" t="s">
        <v>680</v>
      </c>
      <c r="E1321" s="3" t="s">
        <v>681</v>
      </c>
      <c r="F1321" s="3" t="s">
        <v>682</v>
      </c>
      <c r="G1321" s="3">
        <v>2023</v>
      </c>
      <c r="H1321" s="3">
        <v>2022</v>
      </c>
      <c r="I1321" s="4">
        <v>140141</v>
      </c>
      <c r="J1321" s="3" t="s">
        <v>197</v>
      </c>
      <c r="K1321" s="4">
        <v>28181.040000000001</v>
      </c>
      <c r="L1321" s="4">
        <v>140141</v>
      </c>
      <c r="M1321" s="3" t="s">
        <v>197</v>
      </c>
      <c r="N1321" s="4">
        <v>28824.51</v>
      </c>
      <c r="O1321" s="4">
        <v>91092</v>
      </c>
      <c r="P1321" s="3" t="s">
        <v>197</v>
      </c>
      <c r="Q1321" s="4">
        <v>19219.53</v>
      </c>
      <c r="R1321" s="3">
        <v>-87.683388344293803</v>
      </c>
      <c r="S1321" s="3">
        <v>42.014456985348602</v>
      </c>
      <c r="T1321" s="3" t="s">
        <v>683</v>
      </c>
      <c r="U1321" s="3" t="s">
        <v>33</v>
      </c>
      <c r="V1321" s="3" t="s">
        <v>390</v>
      </c>
      <c r="W1321" s="3" t="s">
        <v>391</v>
      </c>
      <c r="X1321" s="3" t="s">
        <v>57</v>
      </c>
      <c r="Y1321" s="3" t="s">
        <v>193</v>
      </c>
      <c r="Z1321" s="3" t="s">
        <v>298</v>
      </c>
      <c r="AA1321" s="8">
        <f>Table1[[#This Row],[2022 AV (BOR final)]]-Table1[[#This Row],[2021 AV (BOR final)]]</f>
        <v>0</v>
      </c>
      <c r="AB1321" s="8">
        <f>Table1[[#This Row],[2023 AV (BOR final)]]-Table1[[#This Row],[2022 AV (BOR final)]]</f>
        <v>-49049</v>
      </c>
      <c r="AC1321" s="8">
        <f>Table1[[#This Row],[2022 Tax Bill]]-Table1[[#This Row],[2021 Tax Bill]]</f>
        <v>643.46999999999753</v>
      </c>
      <c r="AD1321" s="3">
        <f>COUNTIF(D:D,Table1[[#This Row],[Project Name]])</f>
        <v>3</v>
      </c>
      <c r="AE1321" s="2">
        <f>IF(Table1[[#This Row],[Year Accepted]]=2022,Table1[[#This Row],[2021 AV (BOR final)]],Table1[[#This Row],[2022 AV (BOR final)]])</f>
        <v>140141</v>
      </c>
      <c r="AF1321" s="2">
        <f>IF(Table1[[#This Row],[Year Accepted]]=2022,Table1[[#This Row],[2022 AV (BOR final)]],Table1[[#This Row],[2023 AV (BOR final)]])</f>
        <v>91092</v>
      </c>
      <c r="AG1321" s="2">
        <f>IF(Table1[[#This Row],[Year Accepted]]=2022,Table1[[#This Row],[2021 Tax Bill]],Table1[[#This Row],[2022 Tax Bill]])</f>
        <v>28824.51</v>
      </c>
      <c r="AH1321" s="2">
        <f>IF(Table1[[#This Row],[Year Accepted]]=2022,Table1[[#This Row],[2022 Tax Bill]],Table1[[#This Row],[2023 Tax Bill]])</f>
        <v>19219.53</v>
      </c>
    </row>
    <row r="1322" spans="1:34" x14ac:dyDescent="0.25">
      <c r="A1322" s="3" t="s">
        <v>25</v>
      </c>
      <c r="B1322" s="3" t="s">
        <v>71</v>
      </c>
      <c r="C1322" s="3" t="s">
        <v>385</v>
      </c>
      <c r="D1322" s="3" t="s">
        <v>680</v>
      </c>
      <c r="E1322" s="3" t="s">
        <v>880</v>
      </c>
      <c r="F1322" s="3" t="s">
        <v>881</v>
      </c>
      <c r="G1322" s="3">
        <v>2023</v>
      </c>
      <c r="H1322" s="3">
        <v>2022</v>
      </c>
      <c r="I1322" s="4">
        <v>144028</v>
      </c>
      <c r="J1322" s="3" t="s">
        <v>197</v>
      </c>
      <c r="K1322" s="4">
        <v>28962.720000000001</v>
      </c>
      <c r="L1322" s="4">
        <v>144028</v>
      </c>
      <c r="M1322" s="3" t="s">
        <v>197</v>
      </c>
      <c r="N1322" s="4">
        <v>29624.03</v>
      </c>
      <c r="O1322" s="4">
        <v>93619</v>
      </c>
      <c r="P1322" s="3" t="s">
        <v>197</v>
      </c>
      <c r="Q1322" s="4">
        <v>19752.689999999999</v>
      </c>
      <c r="R1322" s="3">
        <v>-87.6833413773074</v>
      </c>
      <c r="S1322" s="3">
        <v>42.0143227220291</v>
      </c>
      <c r="T1322" s="3" t="s">
        <v>882</v>
      </c>
      <c r="U1322" s="3" t="s">
        <v>33</v>
      </c>
      <c r="V1322" s="3" t="s">
        <v>390</v>
      </c>
      <c r="W1322" s="3" t="s">
        <v>391</v>
      </c>
      <c r="X1322" s="3" t="s">
        <v>57</v>
      </c>
      <c r="Y1322" s="3" t="s">
        <v>193</v>
      </c>
      <c r="Z1322" s="3" t="s">
        <v>298</v>
      </c>
      <c r="AA1322" s="8">
        <f>Table1[[#This Row],[2022 AV (BOR final)]]-Table1[[#This Row],[2021 AV (BOR final)]]</f>
        <v>0</v>
      </c>
      <c r="AB1322" s="8">
        <f>Table1[[#This Row],[2023 AV (BOR final)]]-Table1[[#This Row],[2022 AV (BOR final)]]</f>
        <v>-50409</v>
      </c>
      <c r="AC1322" s="8">
        <f>Table1[[#This Row],[2022 Tax Bill]]-Table1[[#This Row],[2021 Tax Bill]]</f>
        <v>661.30999999999767</v>
      </c>
      <c r="AD1322" s="3">
        <f>COUNTIF(D:D,Table1[[#This Row],[Project Name]])</f>
        <v>3</v>
      </c>
      <c r="AE1322" s="2">
        <f>IF(Table1[[#This Row],[Year Accepted]]=2022,Table1[[#This Row],[2021 AV (BOR final)]],Table1[[#This Row],[2022 AV (BOR final)]])</f>
        <v>144028</v>
      </c>
      <c r="AF1322" s="2">
        <f>IF(Table1[[#This Row],[Year Accepted]]=2022,Table1[[#This Row],[2022 AV (BOR final)]],Table1[[#This Row],[2023 AV (BOR final)]])</f>
        <v>93619</v>
      </c>
      <c r="AG1322" s="2">
        <f>IF(Table1[[#This Row],[Year Accepted]]=2022,Table1[[#This Row],[2021 Tax Bill]],Table1[[#This Row],[2022 Tax Bill]])</f>
        <v>29624.03</v>
      </c>
      <c r="AH1322" s="2">
        <f>IF(Table1[[#This Row],[Year Accepted]]=2022,Table1[[#This Row],[2022 Tax Bill]],Table1[[#This Row],[2023 Tax Bill]])</f>
        <v>19752.689999999999</v>
      </c>
    </row>
    <row r="1323" spans="1:34" x14ac:dyDescent="0.25">
      <c r="A1323" s="3" t="s">
        <v>25</v>
      </c>
      <c r="B1323" s="3" t="s">
        <v>71</v>
      </c>
      <c r="C1323" s="3" t="s">
        <v>385</v>
      </c>
      <c r="D1323" s="3" t="s">
        <v>680</v>
      </c>
      <c r="E1323" s="3" t="s">
        <v>3518</v>
      </c>
      <c r="F1323" s="3" t="s">
        <v>3519</v>
      </c>
      <c r="G1323" s="3">
        <v>2023</v>
      </c>
      <c r="H1323" s="3">
        <v>2022</v>
      </c>
      <c r="I1323" s="4">
        <v>95395</v>
      </c>
      <c r="J1323" s="3" t="s">
        <v>197</v>
      </c>
      <c r="K1323" s="4">
        <v>19183.09</v>
      </c>
      <c r="L1323" s="4">
        <v>95395</v>
      </c>
      <c r="M1323" s="3" t="s">
        <v>197</v>
      </c>
      <c r="N1323" s="4">
        <v>19621.04</v>
      </c>
      <c r="O1323" s="4">
        <v>62007</v>
      </c>
      <c r="P1323" s="3" t="s">
        <v>197</v>
      </c>
      <c r="Q1323" s="4">
        <v>13082.89</v>
      </c>
      <c r="R1323" s="3">
        <v>-87.683293764960297</v>
      </c>
      <c r="S1323" s="3">
        <v>42.014188121416502</v>
      </c>
      <c r="T1323" s="3" t="s">
        <v>3520</v>
      </c>
      <c r="U1323" s="3" t="s">
        <v>33</v>
      </c>
      <c r="V1323" s="3" t="s">
        <v>390</v>
      </c>
      <c r="W1323" s="3" t="s">
        <v>391</v>
      </c>
      <c r="X1323" s="3" t="s">
        <v>57</v>
      </c>
      <c r="Y1323" s="3" t="s">
        <v>193</v>
      </c>
      <c r="Z1323" s="3" t="s">
        <v>298</v>
      </c>
      <c r="AA1323" s="8">
        <f>Table1[[#This Row],[2022 AV (BOR final)]]-Table1[[#This Row],[2021 AV (BOR final)]]</f>
        <v>0</v>
      </c>
      <c r="AB1323" s="8">
        <f>Table1[[#This Row],[2023 AV (BOR final)]]-Table1[[#This Row],[2022 AV (BOR final)]]</f>
        <v>-33388</v>
      </c>
      <c r="AC1323" s="8">
        <f>Table1[[#This Row],[2022 Tax Bill]]-Table1[[#This Row],[2021 Tax Bill]]</f>
        <v>437.95000000000073</v>
      </c>
      <c r="AD1323" s="3">
        <f>COUNTIF(D:D,Table1[[#This Row],[Project Name]])</f>
        <v>3</v>
      </c>
      <c r="AE1323" s="2">
        <f>IF(Table1[[#This Row],[Year Accepted]]=2022,Table1[[#This Row],[2021 AV (BOR final)]],Table1[[#This Row],[2022 AV (BOR final)]])</f>
        <v>95395</v>
      </c>
      <c r="AF1323" s="2">
        <f>IF(Table1[[#This Row],[Year Accepted]]=2022,Table1[[#This Row],[2022 AV (BOR final)]],Table1[[#This Row],[2023 AV (BOR final)]])</f>
        <v>62007</v>
      </c>
      <c r="AG1323" s="2">
        <f>IF(Table1[[#This Row],[Year Accepted]]=2022,Table1[[#This Row],[2021 Tax Bill]],Table1[[#This Row],[2022 Tax Bill]])</f>
        <v>19621.04</v>
      </c>
      <c r="AH1323" s="2">
        <f>IF(Table1[[#This Row],[Year Accepted]]=2022,Table1[[#This Row],[2022 Tax Bill]],Table1[[#This Row],[2023 Tax Bill]])</f>
        <v>13082.89</v>
      </c>
    </row>
    <row r="1324" spans="1:34" x14ac:dyDescent="0.25">
      <c r="A1324" s="3" t="s">
        <v>25</v>
      </c>
      <c r="B1324" s="3" t="s">
        <v>26</v>
      </c>
      <c r="C1324" s="3" t="s">
        <v>385</v>
      </c>
      <c r="D1324" s="3" t="s">
        <v>386</v>
      </c>
      <c r="E1324" s="3" t="s">
        <v>4494</v>
      </c>
      <c r="F1324" s="3" t="s">
        <v>4495</v>
      </c>
      <c r="G1324" s="3">
        <v>2023</v>
      </c>
      <c r="H1324" s="3">
        <v>2022</v>
      </c>
      <c r="I1324" s="4">
        <v>146172</v>
      </c>
      <c r="J1324" s="3" t="s">
        <v>67</v>
      </c>
      <c r="K1324" s="4">
        <v>29393.87</v>
      </c>
      <c r="L1324" s="4">
        <v>146172</v>
      </c>
      <c r="M1324" s="3" t="s">
        <v>67</v>
      </c>
      <c r="N1324" s="4">
        <v>30064.99</v>
      </c>
      <c r="O1324" s="4">
        <v>95011</v>
      </c>
      <c r="P1324" s="3" t="s">
        <v>67</v>
      </c>
      <c r="Q1324" s="4">
        <v>20046.41</v>
      </c>
      <c r="R1324" s="3">
        <v>-87.678544228027604</v>
      </c>
      <c r="S1324" s="3">
        <v>42.014288448728102</v>
      </c>
      <c r="T1324" s="3" t="s">
        <v>4496</v>
      </c>
      <c r="U1324" s="3" t="s">
        <v>33</v>
      </c>
      <c r="V1324" s="3" t="s">
        <v>390</v>
      </c>
      <c r="W1324" s="3" t="s">
        <v>391</v>
      </c>
      <c r="X1324" s="3" t="s">
        <v>57</v>
      </c>
      <c r="Y1324" s="3" t="s">
        <v>193</v>
      </c>
      <c r="Z1324" s="3" t="s">
        <v>298</v>
      </c>
      <c r="AA1324" s="8">
        <f>Table1[[#This Row],[2022 AV (BOR final)]]-Table1[[#This Row],[2021 AV (BOR final)]]</f>
        <v>0</v>
      </c>
      <c r="AB1324" s="8">
        <f>Table1[[#This Row],[2023 AV (BOR final)]]-Table1[[#This Row],[2022 AV (BOR final)]]</f>
        <v>-51161</v>
      </c>
      <c r="AC1324" s="8">
        <f>Table1[[#This Row],[2022 Tax Bill]]-Table1[[#This Row],[2021 Tax Bill]]</f>
        <v>671.12000000000262</v>
      </c>
      <c r="AD1324" s="3">
        <f>COUNTIF(D:D,Table1[[#This Row],[Project Name]])</f>
        <v>2</v>
      </c>
      <c r="AE1324" s="2">
        <f>IF(Table1[[#This Row],[Year Accepted]]=2022,Table1[[#This Row],[2021 AV (BOR final)]],Table1[[#This Row],[2022 AV (BOR final)]])</f>
        <v>146172</v>
      </c>
      <c r="AF1324" s="2">
        <f>IF(Table1[[#This Row],[Year Accepted]]=2022,Table1[[#This Row],[2022 AV (BOR final)]],Table1[[#This Row],[2023 AV (BOR final)]])</f>
        <v>95011</v>
      </c>
      <c r="AG1324" s="2">
        <f>IF(Table1[[#This Row],[Year Accepted]]=2022,Table1[[#This Row],[2021 Tax Bill]],Table1[[#This Row],[2022 Tax Bill]])</f>
        <v>30064.99</v>
      </c>
      <c r="AH1324" s="2">
        <f>IF(Table1[[#This Row],[Year Accepted]]=2022,Table1[[#This Row],[2022 Tax Bill]],Table1[[#This Row],[2023 Tax Bill]])</f>
        <v>20046.41</v>
      </c>
    </row>
    <row r="1325" spans="1:34" x14ac:dyDescent="0.25">
      <c r="A1325" s="3" t="s">
        <v>25</v>
      </c>
      <c r="B1325" s="3" t="s">
        <v>26</v>
      </c>
      <c r="C1325" s="3" t="s">
        <v>385</v>
      </c>
      <c r="D1325" s="3" t="s">
        <v>386</v>
      </c>
      <c r="E1325" s="3" t="s">
        <v>387</v>
      </c>
      <c r="F1325" s="3" t="s">
        <v>388</v>
      </c>
      <c r="G1325" s="3">
        <v>2023</v>
      </c>
      <c r="H1325" s="3">
        <v>2022</v>
      </c>
      <c r="I1325" s="4">
        <v>70976</v>
      </c>
      <c r="J1325" s="3" t="s">
        <v>67</v>
      </c>
      <c r="K1325" s="4">
        <v>14272.65</v>
      </c>
      <c r="L1325" s="4">
        <v>70976</v>
      </c>
      <c r="M1325" s="3" t="s">
        <v>67</v>
      </c>
      <c r="N1325" s="4">
        <v>14598.54</v>
      </c>
      <c r="O1325" s="4">
        <v>46137</v>
      </c>
      <c r="P1325" s="3" t="s">
        <v>67</v>
      </c>
      <c r="Q1325" s="4">
        <v>9734.4500000000007</v>
      </c>
      <c r="R1325" s="3">
        <v>-87.678658164429095</v>
      </c>
      <c r="S1325" s="3">
        <v>42.014135992886899</v>
      </c>
      <c r="T1325" s="3" t="s">
        <v>389</v>
      </c>
      <c r="U1325" s="3" t="s">
        <v>33</v>
      </c>
      <c r="V1325" s="3" t="s">
        <v>390</v>
      </c>
      <c r="W1325" s="3" t="s">
        <v>391</v>
      </c>
      <c r="X1325" s="3" t="s">
        <v>57</v>
      </c>
      <c r="Y1325" s="3" t="s">
        <v>193</v>
      </c>
      <c r="Z1325" s="3" t="s">
        <v>298</v>
      </c>
      <c r="AA1325" s="8">
        <f>Table1[[#This Row],[2022 AV (BOR final)]]-Table1[[#This Row],[2021 AV (BOR final)]]</f>
        <v>0</v>
      </c>
      <c r="AB1325" s="8">
        <f>Table1[[#This Row],[2023 AV (BOR final)]]-Table1[[#This Row],[2022 AV (BOR final)]]</f>
        <v>-24839</v>
      </c>
      <c r="AC1325" s="8">
        <f>Table1[[#This Row],[2022 Tax Bill]]-Table1[[#This Row],[2021 Tax Bill]]</f>
        <v>325.89000000000124</v>
      </c>
      <c r="AD1325" s="3">
        <f>COUNTIF(D:D,Table1[[#This Row],[Project Name]])</f>
        <v>2</v>
      </c>
      <c r="AE1325" s="2">
        <f>IF(Table1[[#This Row],[Year Accepted]]=2022,Table1[[#This Row],[2021 AV (BOR final)]],Table1[[#This Row],[2022 AV (BOR final)]])</f>
        <v>70976</v>
      </c>
      <c r="AF1325" s="2">
        <f>IF(Table1[[#This Row],[Year Accepted]]=2022,Table1[[#This Row],[2022 AV (BOR final)]],Table1[[#This Row],[2023 AV (BOR final)]])</f>
        <v>46137</v>
      </c>
      <c r="AG1325" s="2">
        <f>IF(Table1[[#This Row],[Year Accepted]]=2022,Table1[[#This Row],[2021 Tax Bill]],Table1[[#This Row],[2022 Tax Bill]])</f>
        <v>14598.54</v>
      </c>
      <c r="AH1325" s="2">
        <f>IF(Table1[[#This Row],[Year Accepted]]=2022,Table1[[#This Row],[2022 Tax Bill]],Table1[[#This Row],[2023 Tax Bill]])</f>
        <v>9734.4500000000007</v>
      </c>
    </row>
    <row r="1326" spans="1:34" x14ac:dyDescent="0.25">
      <c r="A1326" s="3" t="s">
        <v>25</v>
      </c>
      <c r="B1326" s="3" t="s">
        <v>26</v>
      </c>
      <c r="C1326" s="3" t="s">
        <v>385</v>
      </c>
      <c r="D1326" s="3" t="s">
        <v>654</v>
      </c>
      <c r="E1326" s="3" t="s">
        <v>3778</v>
      </c>
      <c r="F1326" s="3" t="s">
        <v>3779</v>
      </c>
      <c r="G1326" s="3">
        <v>2023</v>
      </c>
      <c r="H1326" s="3">
        <v>2022</v>
      </c>
      <c r="I1326" s="4">
        <v>120481</v>
      </c>
      <c r="J1326" s="3" t="s">
        <v>61</v>
      </c>
      <c r="K1326" s="4">
        <v>24227.599999999999</v>
      </c>
      <c r="L1326" s="4">
        <v>120481</v>
      </c>
      <c r="M1326" s="3" t="s">
        <v>61</v>
      </c>
      <c r="N1326" s="4">
        <v>24780.79</v>
      </c>
      <c r="O1326" s="4">
        <v>43507</v>
      </c>
      <c r="P1326" s="3" t="s">
        <v>61</v>
      </c>
      <c r="Q1326" s="4">
        <v>9179.5400000000009</v>
      </c>
      <c r="R1326" s="3">
        <v>-87.681075806752801</v>
      </c>
      <c r="S1326" s="3">
        <v>42.000501329244599</v>
      </c>
      <c r="T1326" s="3" t="s">
        <v>3780</v>
      </c>
      <c r="U1326" s="3" t="s">
        <v>33</v>
      </c>
      <c r="V1326" s="3" t="s">
        <v>157</v>
      </c>
      <c r="W1326" s="3" t="s">
        <v>158</v>
      </c>
      <c r="X1326" s="3" t="s">
        <v>57</v>
      </c>
      <c r="Y1326" s="3" t="s">
        <v>111</v>
      </c>
      <c r="Z1326" s="3" t="s">
        <v>159</v>
      </c>
      <c r="AA1326" s="8">
        <f>Table1[[#This Row],[2022 AV (BOR final)]]-Table1[[#This Row],[2021 AV (BOR final)]]</f>
        <v>0</v>
      </c>
      <c r="AB1326" s="8">
        <f>Table1[[#This Row],[2023 AV (BOR final)]]-Table1[[#This Row],[2022 AV (BOR final)]]</f>
        <v>-76974</v>
      </c>
      <c r="AC1326" s="8">
        <f>Table1[[#This Row],[2022 Tax Bill]]-Table1[[#This Row],[2021 Tax Bill]]</f>
        <v>553.19000000000233</v>
      </c>
      <c r="AD1326" s="3">
        <f>COUNTIF(D:D,Table1[[#This Row],[Project Name]])</f>
        <v>3</v>
      </c>
      <c r="AE1326" s="2">
        <f>IF(Table1[[#This Row],[Year Accepted]]=2022,Table1[[#This Row],[2021 AV (BOR final)]],Table1[[#This Row],[2022 AV (BOR final)]])</f>
        <v>120481</v>
      </c>
      <c r="AF1326" s="2">
        <f>IF(Table1[[#This Row],[Year Accepted]]=2022,Table1[[#This Row],[2022 AV (BOR final)]],Table1[[#This Row],[2023 AV (BOR final)]])</f>
        <v>43507</v>
      </c>
      <c r="AG1326" s="2">
        <f>IF(Table1[[#This Row],[Year Accepted]]=2022,Table1[[#This Row],[2021 Tax Bill]],Table1[[#This Row],[2022 Tax Bill]])</f>
        <v>24780.79</v>
      </c>
      <c r="AH1326" s="2">
        <f>IF(Table1[[#This Row],[Year Accepted]]=2022,Table1[[#This Row],[2022 Tax Bill]],Table1[[#This Row],[2023 Tax Bill]])</f>
        <v>9179.5400000000009</v>
      </c>
    </row>
    <row r="1327" spans="1:34" x14ac:dyDescent="0.25">
      <c r="A1327" s="3" t="s">
        <v>25</v>
      </c>
      <c r="B1327" s="3" t="s">
        <v>26</v>
      </c>
      <c r="C1327" s="3" t="s">
        <v>385</v>
      </c>
      <c r="D1327" s="3" t="s">
        <v>654</v>
      </c>
      <c r="E1327" s="3" t="s">
        <v>1716</v>
      </c>
      <c r="F1327" s="3" t="s">
        <v>1717</v>
      </c>
      <c r="G1327" s="3">
        <v>2023</v>
      </c>
      <c r="H1327" s="3">
        <v>2022</v>
      </c>
      <c r="I1327" s="4">
        <v>120481</v>
      </c>
      <c r="J1327" s="3" t="s">
        <v>61</v>
      </c>
      <c r="K1327" s="4">
        <v>24227.599999999999</v>
      </c>
      <c r="L1327" s="4">
        <v>120481</v>
      </c>
      <c r="M1327" s="3" t="s">
        <v>61</v>
      </c>
      <c r="N1327" s="4">
        <v>24780.79</v>
      </c>
      <c r="O1327" s="4">
        <v>43507</v>
      </c>
      <c r="P1327" s="3" t="s">
        <v>61</v>
      </c>
      <c r="Q1327" s="4">
        <v>9179.5400000000009</v>
      </c>
      <c r="R1327" s="3">
        <v>-87.681068354875194</v>
      </c>
      <c r="S1327" s="3">
        <v>42.000264165168304</v>
      </c>
      <c r="T1327" s="3" t="s">
        <v>1718</v>
      </c>
      <c r="U1327" s="3" t="s">
        <v>33</v>
      </c>
      <c r="V1327" s="3" t="s">
        <v>157</v>
      </c>
      <c r="W1327" s="3" t="s">
        <v>158</v>
      </c>
      <c r="X1327" s="3" t="s">
        <v>57</v>
      </c>
      <c r="Y1327" s="3" t="s">
        <v>111</v>
      </c>
      <c r="Z1327" s="3" t="s">
        <v>159</v>
      </c>
      <c r="AA1327" s="8">
        <f>Table1[[#This Row],[2022 AV (BOR final)]]-Table1[[#This Row],[2021 AV (BOR final)]]</f>
        <v>0</v>
      </c>
      <c r="AB1327" s="8">
        <f>Table1[[#This Row],[2023 AV (BOR final)]]-Table1[[#This Row],[2022 AV (BOR final)]]</f>
        <v>-76974</v>
      </c>
      <c r="AC1327" s="8">
        <f>Table1[[#This Row],[2022 Tax Bill]]-Table1[[#This Row],[2021 Tax Bill]]</f>
        <v>553.19000000000233</v>
      </c>
      <c r="AD1327" s="3">
        <f>COUNTIF(D:D,Table1[[#This Row],[Project Name]])</f>
        <v>3</v>
      </c>
      <c r="AE1327" s="2">
        <f>IF(Table1[[#This Row],[Year Accepted]]=2022,Table1[[#This Row],[2021 AV (BOR final)]],Table1[[#This Row],[2022 AV (BOR final)]])</f>
        <v>120481</v>
      </c>
      <c r="AF1327" s="2">
        <f>IF(Table1[[#This Row],[Year Accepted]]=2022,Table1[[#This Row],[2022 AV (BOR final)]],Table1[[#This Row],[2023 AV (BOR final)]])</f>
        <v>43507</v>
      </c>
      <c r="AG1327" s="2">
        <f>IF(Table1[[#This Row],[Year Accepted]]=2022,Table1[[#This Row],[2021 Tax Bill]],Table1[[#This Row],[2022 Tax Bill]])</f>
        <v>24780.79</v>
      </c>
      <c r="AH1327" s="2">
        <f>IF(Table1[[#This Row],[Year Accepted]]=2022,Table1[[#This Row],[2022 Tax Bill]],Table1[[#This Row],[2023 Tax Bill]])</f>
        <v>9179.5400000000009</v>
      </c>
    </row>
    <row r="1328" spans="1:34" x14ac:dyDescent="0.25">
      <c r="A1328" s="3" t="s">
        <v>25</v>
      </c>
      <c r="B1328" s="3" t="s">
        <v>26</v>
      </c>
      <c r="C1328" s="3" t="s">
        <v>385</v>
      </c>
      <c r="D1328" s="3" t="s">
        <v>654</v>
      </c>
      <c r="E1328" s="3" t="s">
        <v>655</v>
      </c>
      <c r="F1328" s="3" t="s">
        <v>656</v>
      </c>
      <c r="G1328" s="3">
        <v>2023</v>
      </c>
      <c r="H1328" s="3">
        <v>2022</v>
      </c>
      <c r="I1328" s="4">
        <v>930</v>
      </c>
      <c r="J1328" s="3" t="s">
        <v>185</v>
      </c>
      <c r="K1328" s="4">
        <v>187.05</v>
      </c>
      <c r="L1328" s="4">
        <v>930</v>
      </c>
      <c r="M1328" s="3" t="s">
        <v>185</v>
      </c>
      <c r="N1328" s="4">
        <v>191.28</v>
      </c>
      <c r="O1328" s="4">
        <v>930</v>
      </c>
      <c r="P1328" s="3" t="s">
        <v>185</v>
      </c>
      <c r="Q1328" s="4">
        <v>196.21</v>
      </c>
      <c r="R1328" s="3">
        <v>-87.681328246910596</v>
      </c>
      <c r="S1328" s="3">
        <v>42.000497247114502</v>
      </c>
      <c r="T1328" s="3" t="s">
        <v>657</v>
      </c>
      <c r="U1328" s="3" t="s">
        <v>33</v>
      </c>
      <c r="V1328" s="3" t="s">
        <v>157</v>
      </c>
      <c r="W1328" s="3" t="s">
        <v>158</v>
      </c>
      <c r="X1328" s="3" t="s">
        <v>57</v>
      </c>
      <c r="Y1328" s="3" t="s">
        <v>111</v>
      </c>
      <c r="Z1328" s="3" t="s">
        <v>159</v>
      </c>
      <c r="AA1328" s="8">
        <f>Table1[[#This Row],[2022 AV (BOR final)]]-Table1[[#This Row],[2021 AV (BOR final)]]</f>
        <v>0</v>
      </c>
      <c r="AB1328" s="8">
        <f>Table1[[#This Row],[2023 AV (BOR final)]]-Table1[[#This Row],[2022 AV (BOR final)]]</f>
        <v>0</v>
      </c>
      <c r="AC1328" s="8">
        <f>Table1[[#This Row],[2022 Tax Bill]]-Table1[[#This Row],[2021 Tax Bill]]</f>
        <v>4.2299999999999898</v>
      </c>
      <c r="AD1328" s="3">
        <f>COUNTIF(D:D,Table1[[#This Row],[Project Name]])</f>
        <v>3</v>
      </c>
      <c r="AE1328" s="8">
        <f>IF(Table1[[#This Row],[Year Accepted]]=2022,Table1[[#This Row],[2021 AV (BOR final)]],Table1[[#This Row],[2022 AV (BOR final)]])</f>
        <v>930</v>
      </c>
      <c r="AF1328" s="8">
        <f>IF(Table1[[#This Row],[Year Accepted]]=2022,Table1[[#This Row],[2022 AV (BOR final)]],Table1[[#This Row],[2023 AV (BOR final)]])</f>
        <v>930</v>
      </c>
      <c r="AG1328" s="8">
        <f>IF(Table1[[#This Row],[Year Accepted]]=2022,Table1[[#This Row],[2021 Tax Bill]],Table1[[#This Row],[2022 Tax Bill]])</f>
        <v>191.28</v>
      </c>
      <c r="AH1328" s="8">
        <f>IF(Table1[[#This Row],[Year Accepted]]=2022,Table1[[#This Row],[2022 Tax Bill]],Table1[[#This Row],[2023 Tax Bill]])</f>
        <v>196.21</v>
      </c>
    </row>
    <row r="1329" spans="1:34" x14ac:dyDescent="0.25">
      <c r="A1329" s="3" t="s">
        <v>25</v>
      </c>
      <c r="B1329" s="3" t="s">
        <v>26</v>
      </c>
      <c r="C1329" s="3" t="s">
        <v>385</v>
      </c>
      <c r="D1329" s="3" t="s">
        <v>2903</v>
      </c>
      <c r="E1329" s="3" t="s">
        <v>2904</v>
      </c>
      <c r="F1329" s="3" t="s">
        <v>2905</v>
      </c>
      <c r="G1329" s="3">
        <v>2023</v>
      </c>
      <c r="H1329" s="3">
        <v>2022</v>
      </c>
      <c r="I1329" s="4">
        <v>1328837</v>
      </c>
      <c r="J1329" s="3" t="s">
        <v>197</v>
      </c>
      <c r="K1329" s="4">
        <v>288843.27</v>
      </c>
      <c r="L1329" s="4">
        <v>1200003</v>
      </c>
      <c r="M1329" s="3" t="s">
        <v>197</v>
      </c>
      <c r="N1329" s="4">
        <v>266045.69</v>
      </c>
      <c r="O1329" s="4">
        <v>853332</v>
      </c>
      <c r="P1329" s="3" t="s">
        <v>197</v>
      </c>
      <c r="Q1329" s="4">
        <v>193145.83</v>
      </c>
      <c r="R1329" s="3">
        <v>-87.6636694655448</v>
      </c>
      <c r="S1329" s="3">
        <v>42.008292420324203</v>
      </c>
      <c r="T1329" s="3" t="s">
        <v>2906</v>
      </c>
      <c r="U1329" s="3" t="s">
        <v>33</v>
      </c>
      <c r="V1329" s="3" t="s">
        <v>390</v>
      </c>
      <c r="W1329" s="3" t="s">
        <v>391</v>
      </c>
      <c r="X1329" s="3" t="s">
        <v>57</v>
      </c>
      <c r="Y1329" s="3" t="s">
        <v>193</v>
      </c>
      <c r="Z1329" s="3" t="s">
        <v>298</v>
      </c>
      <c r="AA1329" s="8">
        <f>Table1[[#This Row],[2022 AV (BOR final)]]-Table1[[#This Row],[2021 AV (BOR final)]]</f>
        <v>-128834</v>
      </c>
      <c r="AB1329" s="8">
        <f>Table1[[#This Row],[2023 AV (BOR final)]]-Table1[[#This Row],[2022 AV (BOR final)]]</f>
        <v>-346671</v>
      </c>
      <c r="AC1329" s="8">
        <f>Table1[[#This Row],[2022 Tax Bill]]-Table1[[#This Row],[2021 Tax Bill]]</f>
        <v>-22797.580000000016</v>
      </c>
      <c r="AD1329" s="3">
        <f>COUNTIF(D:D,Table1[[#This Row],[Project Name]])</f>
        <v>1</v>
      </c>
      <c r="AE1329" s="2">
        <f>IF(Table1[[#This Row],[Year Accepted]]=2022,Table1[[#This Row],[2021 AV (BOR final)]],Table1[[#This Row],[2022 AV (BOR final)]])</f>
        <v>1200003</v>
      </c>
      <c r="AF1329" s="2">
        <f>IF(Table1[[#This Row],[Year Accepted]]=2022,Table1[[#This Row],[2022 AV (BOR final)]],Table1[[#This Row],[2023 AV (BOR final)]])</f>
        <v>853332</v>
      </c>
      <c r="AG1329" s="2">
        <f>IF(Table1[[#This Row],[Year Accepted]]=2022,Table1[[#This Row],[2021 Tax Bill]],Table1[[#This Row],[2022 Tax Bill]])</f>
        <v>266045.69</v>
      </c>
      <c r="AH1329" s="2">
        <f>IF(Table1[[#This Row],[Year Accepted]]=2022,Table1[[#This Row],[2022 Tax Bill]],Table1[[#This Row],[2023 Tax Bill]])</f>
        <v>193145.83</v>
      </c>
    </row>
    <row r="1330" spans="1:34" x14ac:dyDescent="0.25">
      <c r="A1330" s="3" t="s">
        <v>25</v>
      </c>
      <c r="B1330" s="3" t="s">
        <v>26</v>
      </c>
      <c r="C1330" s="3" t="s">
        <v>385</v>
      </c>
      <c r="D1330" s="3" t="s">
        <v>3266</v>
      </c>
      <c r="E1330" s="3" t="s">
        <v>5029</v>
      </c>
      <c r="F1330" s="3" t="s">
        <v>5030</v>
      </c>
      <c r="G1330" s="3">
        <v>2023</v>
      </c>
      <c r="H1330" s="3">
        <v>2022</v>
      </c>
      <c r="I1330" s="4">
        <v>249603</v>
      </c>
      <c r="J1330" s="3" t="s">
        <v>197</v>
      </c>
      <c r="K1330" s="4">
        <v>50192.88</v>
      </c>
      <c r="L1330" s="4">
        <v>249603</v>
      </c>
      <c r="M1330" s="3" t="s">
        <v>197</v>
      </c>
      <c r="N1330" s="4">
        <v>51338.9</v>
      </c>
      <c r="O1330" s="4">
        <v>162242</v>
      </c>
      <c r="P1330" s="3" t="s">
        <v>197</v>
      </c>
      <c r="Q1330" s="4">
        <v>34231.5</v>
      </c>
      <c r="R1330" s="3">
        <v>-87.666675155182205</v>
      </c>
      <c r="S1330" s="3">
        <v>42.0070224717619</v>
      </c>
      <c r="T1330" s="3" t="s">
        <v>5031</v>
      </c>
      <c r="U1330" s="3" t="s">
        <v>33</v>
      </c>
      <c r="V1330" s="3" t="s">
        <v>390</v>
      </c>
      <c r="W1330" s="3" t="s">
        <v>391</v>
      </c>
      <c r="X1330" s="3" t="s">
        <v>57</v>
      </c>
      <c r="Y1330" s="3" t="s">
        <v>193</v>
      </c>
      <c r="Z1330" s="3" t="s">
        <v>298</v>
      </c>
      <c r="AA1330" s="8">
        <f>Table1[[#This Row],[2022 AV (BOR final)]]-Table1[[#This Row],[2021 AV (BOR final)]]</f>
        <v>0</v>
      </c>
      <c r="AB1330" s="8">
        <f>Table1[[#This Row],[2023 AV (BOR final)]]-Table1[[#This Row],[2022 AV (BOR final)]]</f>
        <v>-87361</v>
      </c>
      <c r="AC1330" s="8">
        <f>Table1[[#This Row],[2022 Tax Bill]]-Table1[[#This Row],[2021 Tax Bill]]</f>
        <v>1146.0200000000041</v>
      </c>
      <c r="AD1330" s="3">
        <f>COUNTIF(D:D,Table1[[#This Row],[Project Name]])</f>
        <v>2</v>
      </c>
      <c r="AE1330" s="2">
        <f>IF(Table1[[#This Row],[Year Accepted]]=2022,Table1[[#This Row],[2021 AV (BOR final)]],Table1[[#This Row],[2022 AV (BOR final)]])</f>
        <v>249603</v>
      </c>
      <c r="AF1330" s="2">
        <f>IF(Table1[[#This Row],[Year Accepted]]=2022,Table1[[#This Row],[2022 AV (BOR final)]],Table1[[#This Row],[2023 AV (BOR final)]])</f>
        <v>162242</v>
      </c>
      <c r="AG1330" s="2">
        <f>IF(Table1[[#This Row],[Year Accepted]]=2022,Table1[[#This Row],[2021 Tax Bill]],Table1[[#This Row],[2022 Tax Bill]])</f>
        <v>51338.9</v>
      </c>
      <c r="AH1330" s="2">
        <f>IF(Table1[[#This Row],[Year Accepted]]=2022,Table1[[#This Row],[2022 Tax Bill]],Table1[[#This Row],[2023 Tax Bill]])</f>
        <v>34231.5</v>
      </c>
    </row>
    <row r="1331" spans="1:34" x14ac:dyDescent="0.25">
      <c r="A1331" s="3" t="s">
        <v>25</v>
      </c>
      <c r="B1331" s="3" t="s">
        <v>26</v>
      </c>
      <c r="C1331" s="3" t="s">
        <v>348</v>
      </c>
      <c r="D1331" s="3" t="s">
        <v>1340</v>
      </c>
      <c r="E1331" s="3" t="s">
        <v>1341</v>
      </c>
      <c r="F1331" s="3" t="s">
        <v>1342</v>
      </c>
      <c r="G1331" s="3">
        <v>2023</v>
      </c>
      <c r="H1331" s="3">
        <v>2022</v>
      </c>
      <c r="I1331" s="4">
        <v>478931</v>
      </c>
      <c r="J1331" s="3" t="s">
        <v>247</v>
      </c>
      <c r="K1331" s="4">
        <v>96596.24</v>
      </c>
      <c r="L1331" s="4">
        <v>478931</v>
      </c>
      <c r="M1331" s="3" t="s">
        <v>247</v>
      </c>
      <c r="N1331" s="4">
        <v>98815.71</v>
      </c>
      <c r="O1331" s="4">
        <v>311304</v>
      </c>
      <c r="P1331" s="3" t="s">
        <v>247</v>
      </c>
      <c r="Q1331" s="4">
        <v>65898.039999999994</v>
      </c>
      <c r="R1331" s="3">
        <v>-87.620056620740002</v>
      </c>
      <c r="S1331" s="3">
        <v>41.845968991055301</v>
      </c>
      <c r="T1331" s="3" t="s">
        <v>1343</v>
      </c>
      <c r="U1331" s="3" t="s">
        <v>33</v>
      </c>
      <c r="V1331" s="3" t="s">
        <v>309</v>
      </c>
      <c r="W1331" s="3" t="s">
        <v>353</v>
      </c>
      <c r="X1331" s="3" t="s">
        <v>36</v>
      </c>
      <c r="Y1331" s="3" t="s">
        <v>37</v>
      </c>
      <c r="Z1331" s="3" t="s">
        <v>38</v>
      </c>
      <c r="AA1331" s="8">
        <f>Table1[[#This Row],[2022 AV (BOR final)]]-Table1[[#This Row],[2021 AV (BOR final)]]</f>
        <v>0</v>
      </c>
      <c r="AB1331" s="8">
        <f>Table1[[#This Row],[2023 AV (BOR final)]]-Table1[[#This Row],[2022 AV (BOR final)]]</f>
        <v>-167627</v>
      </c>
      <c r="AC1331" s="8">
        <f>Table1[[#This Row],[2022 Tax Bill]]-Table1[[#This Row],[2021 Tax Bill]]</f>
        <v>2219.4700000000012</v>
      </c>
      <c r="AD1331" s="3">
        <f>COUNTIF(D:D,Table1[[#This Row],[Project Name]])</f>
        <v>1</v>
      </c>
      <c r="AE1331" s="2">
        <f>IF(Table1[[#This Row],[Year Accepted]]=2022,Table1[[#This Row],[2021 AV (BOR final)]],Table1[[#This Row],[2022 AV (BOR final)]])</f>
        <v>478931</v>
      </c>
      <c r="AF1331" s="2">
        <f>IF(Table1[[#This Row],[Year Accepted]]=2022,Table1[[#This Row],[2022 AV (BOR final)]],Table1[[#This Row],[2023 AV (BOR final)]])</f>
        <v>311304</v>
      </c>
      <c r="AG1331" s="2">
        <f>IF(Table1[[#This Row],[Year Accepted]]=2022,Table1[[#This Row],[2021 Tax Bill]],Table1[[#This Row],[2022 Tax Bill]])</f>
        <v>98815.71</v>
      </c>
      <c r="AH1331" s="2">
        <f>IF(Table1[[#This Row],[Year Accepted]]=2022,Table1[[#This Row],[2022 Tax Bill]],Table1[[#This Row],[2023 Tax Bill]])</f>
        <v>65898.039999999994</v>
      </c>
    </row>
    <row r="1332" spans="1:34" x14ac:dyDescent="0.25">
      <c r="A1332" s="3" t="s">
        <v>25</v>
      </c>
      <c r="B1332" s="3" t="s">
        <v>26</v>
      </c>
      <c r="C1332" s="3" t="s">
        <v>72</v>
      </c>
      <c r="D1332" s="3" t="s">
        <v>4614</v>
      </c>
      <c r="E1332" s="3" t="s">
        <v>4615</v>
      </c>
      <c r="F1332" s="3" t="s">
        <v>4616</v>
      </c>
      <c r="G1332" s="3">
        <v>2023</v>
      </c>
      <c r="H1332" s="3">
        <v>2022</v>
      </c>
      <c r="I1332" s="4">
        <v>30330</v>
      </c>
      <c r="J1332" s="3" t="s">
        <v>61</v>
      </c>
      <c r="K1332" s="4">
        <v>21897.35</v>
      </c>
      <c r="L1332" s="4">
        <v>30330</v>
      </c>
      <c r="M1332" s="3" t="s">
        <v>61</v>
      </c>
      <c r="N1332" s="4">
        <v>23415.78</v>
      </c>
      <c r="O1332" s="4">
        <v>18917</v>
      </c>
      <c r="P1332" s="3" t="s">
        <v>61</v>
      </c>
      <c r="Q1332" s="4">
        <v>11544.18</v>
      </c>
      <c r="R1332" s="3">
        <v>-87.563158574532096</v>
      </c>
      <c r="S1332" s="3">
        <v>41.6316828331327</v>
      </c>
      <c r="T1332" s="3" t="s">
        <v>4617</v>
      </c>
      <c r="U1332" s="3" t="s">
        <v>2104</v>
      </c>
      <c r="V1332" s="3"/>
      <c r="W1332" s="3"/>
      <c r="X1332" s="3" t="s">
        <v>79</v>
      </c>
      <c r="Y1332" s="3" t="s">
        <v>80</v>
      </c>
      <c r="Z1332" s="3" t="s">
        <v>71</v>
      </c>
      <c r="AA1332" s="8">
        <f>Table1[[#This Row],[2022 AV (BOR final)]]-Table1[[#This Row],[2021 AV (BOR final)]]</f>
        <v>0</v>
      </c>
      <c r="AB1332" s="8">
        <f>Table1[[#This Row],[2023 AV (BOR final)]]-Table1[[#This Row],[2022 AV (BOR final)]]</f>
        <v>-11413</v>
      </c>
      <c r="AC1332" s="8">
        <f>Table1[[#This Row],[2022 Tax Bill]]-Table1[[#This Row],[2021 Tax Bill]]</f>
        <v>1518.4300000000003</v>
      </c>
      <c r="AD1332" s="3">
        <f>COUNTIF(D:D,Table1[[#This Row],[Project Name]])</f>
        <v>1</v>
      </c>
      <c r="AE1332" s="2">
        <f>IF(Table1[[#This Row],[Year Accepted]]=2022,Table1[[#This Row],[2021 AV (BOR final)]],Table1[[#This Row],[2022 AV (BOR final)]])</f>
        <v>30330</v>
      </c>
      <c r="AF1332" s="2">
        <f>IF(Table1[[#This Row],[Year Accepted]]=2022,Table1[[#This Row],[2022 AV (BOR final)]],Table1[[#This Row],[2023 AV (BOR final)]])</f>
        <v>18917</v>
      </c>
      <c r="AG1332" s="2">
        <f>IF(Table1[[#This Row],[Year Accepted]]=2022,Table1[[#This Row],[2021 Tax Bill]],Table1[[#This Row],[2022 Tax Bill]])</f>
        <v>23415.78</v>
      </c>
      <c r="AH1332" s="2">
        <f>IF(Table1[[#This Row],[Year Accepted]]=2022,Table1[[#This Row],[2022 Tax Bill]],Table1[[#This Row],[2023 Tax Bill]])</f>
        <v>11544.18</v>
      </c>
    </row>
    <row r="1333" spans="1:34" x14ac:dyDescent="0.25">
      <c r="A1333" s="3" t="s">
        <v>25</v>
      </c>
      <c r="B1333" s="3" t="s">
        <v>26</v>
      </c>
      <c r="C1333" s="3" t="s">
        <v>72</v>
      </c>
      <c r="D1333" s="3" t="s">
        <v>2745</v>
      </c>
      <c r="E1333" s="3" t="s">
        <v>2746</v>
      </c>
      <c r="F1333" s="3" t="s">
        <v>2747</v>
      </c>
      <c r="G1333" s="3">
        <v>2023</v>
      </c>
      <c r="H1333" s="3">
        <v>2022</v>
      </c>
      <c r="I1333" s="4">
        <v>136129</v>
      </c>
      <c r="J1333" s="3" t="s">
        <v>61</v>
      </c>
      <c r="K1333" s="4">
        <v>114103.96</v>
      </c>
      <c r="L1333" s="4">
        <v>136129</v>
      </c>
      <c r="M1333" s="3" t="s">
        <v>61</v>
      </c>
      <c r="N1333" s="4">
        <v>115467.76</v>
      </c>
      <c r="O1333" s="4">
        <v>155947</v>
      </c>
      <c r="P1333" s="3" t="s">
        <v>61</v>
      </c>
      <c r="Q1333" s="4">
        <v>102576.42</v>
      </c>
      <c r="R1333" s="3">
        <v>-87.598332331827507</v>
      </c>
      <c r="S1333" s="3">
        <v>41.630113891844204</v>
      </c>
      <c r="T1333" s="3" t="s">
        <v>2748</v>
      </c>
      <c r="U1333" s="3" t="s">
        <v>2749</v>
      </c>
      <c r="V1333" s="3"/>
      <c r="W1333" s="3"/>
      <c r="X1333" s="3" t="s">
        <v>129</v>
      </c>
      <c r="Y1333" s="3" t="s">
        <v>2750</v>
      </c>
      <c r="Z1333" s="3" t="s">
        <v>71</v>
      </c>
      <c r="AA1333" s="8">
        <f>Table1[[#This Row],[2022 AV (BOR final)]]-Table1[[#This Row],[2021 AV (BOR final)]]</f>
        <v>0</v>
      </c>
      <c r="AB1333" s="8">
        <f>Table1[[#This Row],[2023 AV (BOR final)]]-Table1[[#This Row],[2022 AV (BOR final)]]</f>
        <v>19818</v>
      </c>
      <c r="AC1333" s="8">
        <f>Table1[[#This Row],[2022 Tax Bill]]-Table1[[#This Row],[2021 Tax Bill]]</f>
        <v>1363.7999999999884</v>
      </c>
      <c r="AD1333" s="3">
        <f>COUNTIF(D:D,Table1[[#This Row],[Project Name]])</f>
        <v>1</v>
      </c>
      <c r="AE1333" s="2">
        <f>IF(Table1[[#This Row],[Year Accepted]]=2022,Table1[[#This Row],[2021 AV (BOR final)]],Table1[[#This Row],[2022 AV (BOR final)]])</f>
        <v>136129</v>
      </c>
      <c r="AF1333" s="2">
        <f>IF(Table1[[#This Row],[Year Accepted]]=2022,Table1[[#This Row],[2022 AV (BOR final)]],Table1[[#This Row],[2023 AV (BOR final)]])</f>
        <v>155947</v>
      </c>
      <c r="AG1333" s="2">
        <f>IF(Table1[[#This Row],[Year Accepted]]=2022,Table1[[#This Row],[2021 Tax Bill]],Table1[[#This Row],[2022 Tax Bill]])</f>
        <v>115467.76</v>
      </c>
      <c r="AH1333" s="2">
        <f>IF(Table1[[#This Row],[Year Accepted]]=2022,Table1[[#This Row],[2022 Tax Bill]],Table1[[#This Row],[2023 Tax Bill]])</f>
        <v>102576.42</v>
      </c>
    </row>
    <row r="1334" spans="1:34" x14ac:dyDescent="0.25">
      <c r="A1334" s="3" t="s">
        <v>25</v>
      </c>
      <c r="B1334" s="3" t="s">
        <v>26</v>
      </c>
      <c r="C1334" s="3" t="s">
        <v>72</v>
      </c>
      <c r="D1334" s="3" t="s">
        <v>571</v>
      </c>
      <c r="E1334" s="3" t="s">
        <v>572</v>
      </c>
      <c r="F1334" s="3" t="s">
        <v>573</v>
      </c>
      <c r="G1334" s="3">
        <v>2023</v>
      </c>
      <c r="H1334" s="3">
        <v>2022</v>
      </c>
      <c r="I1334" s="4">
        <v>63431</v>
      </c>
      <c r="J1334" s="3" t="s">
        <v>52</v>
      </c>
      <c r="K1334" s="4">
        <v>59758.080000000002</v>
      </c>
      <c r="L1334" s="4">
        <v>63431</v>
      </c>
      <c r="M1334" s="3" t="s">
        <v>52</v>
      </c>
      <c r="N1334" s="4">
        <v>61167.96</v>
      </c>
      <c r="O1334" s="4">
        <v>67878</v>
      </c>
      <c r="P1334" s="3" t="s">
        <v>52</v>
      </c>
      <c r="Q1334" s="4">
        <v>52311.07</v>
      </c>
      <c r="R1334" s="3">
        <v>-87.630213139877199</v>
      </c>
      <c r="S1334" s="3">
        <v>41.6397137733045</v>
      </c>
      <c r="T1334" s="3" t="s">
        <v>574</v>
      </c>
      <c r="U1334" s="3" t="s">
        <v>191</v>
      </c>
      <c r="V1334" s="3"/>
      <c r="W1334" s="3"/>
      <c r="X1334" s="3" t="s">
        <v>129</v>
      </c>
      <c r="Y1334" s="3" t="s">
        <v>192</v>
      </c>
      <c r="Z1334" s="3" t="s">
        <v>193</v>
      </c>
      <c r="AA1334" s="8">
        <f>Table1[[#This Row],[2022 AV (BOR final)]]-Table1[[#This Row],[2021 AV (BOR final)]]</f>
        <v>0</v>
      </c>
      <c r="AB1334" s="8">
        <f>Table1[[#This Row],[2023 AV (BOR final)]]-Table1[[#This Row],[2022 AV (BOR final)]]</f>
        <v>4447</v>
      </c>
      <c r="AC1334" s="8">
        <f>Table1[[#This Row],[2022 Tax Bill]]-Table1[[#This Row],[2021 Tax Bill]]</f>
        <v>1409.8799999999974</v>
      </c>
      <c r="AD1334" s="3">
        <f>COUNTIF(D:D,Table1[[#This Row],[Project Name]])</f>
        <v>1</v>
      </c>
      <c r="AE1334" s="2">
        <f>IF(Table1[[#This Row],[Year Accepted]]=2022,Table1[[#This Row],[2021 AV (BOR final)]],Table1[[#This Row],[2022 AV (BOR final)]])</f>
        <v>63431</v>
      </c>
      <c r="AF1334" s="2">
        <f>IF(Table1[[#This Row],[Year Accepted]]=2022,Table1[[#This Row],[2022 AV (BOR final)]],Table1[[#This Row],[2023 AV (BOR final)]])</f>
        <v>67878</v>
      </c>
      <c r="AG1334" s="2">
        <f>IF(Table1[[#This Row],[Year Accepted]]=2022,Table1[[#This Row],[2021 Tax Bill]],Table1[[#This Row],[2022 Tax Bill]])</f>
        <v>61167.96</v>
      </c>
      <c r="AH1334" s="2">
        <f>IF(Table1[[#This Row],[Year Accepted]]=2022,Table1[[#This Row],[2022 Tax Bill]],Table1[[#This Row],[2023 Tax Bill]])</f>
        <v>52311.07</v>
      </c>
    </row>
    <row r="1335" spans="1:34" x14ac:dyDescent="0.25">
      <c r="A1335" s="3" t="s">
        <v>25</v>
      </c>
      <c r="B1335" s="3" t="s">
        <v>26</v>
      </c>
      <c r="C1335" s="3" t="s">
        <v>72</v>
      </c>
      <c r="D1335" s="3" t="s">
        <v>1128</v>
      </c>
      <c r="E1335" s="3" t="s">
        <v>1129</v>
      </c>
      <c r="F1335" s="3" t="s">
        <v>1130</v>
      </c>
      <c r="G1335" s="3">
        <v>2023</v>
      </c>
      <c r="H1335" s="3">
        <v>2022</v>
      </c>
      <c r="I1335" s="4">
        <v>62728</v>
      </c>
      <c r="J1335" s="3" t="s">
        <v>52</v>
      </c>
      <c r="K1335" s="4">
        <v>59095.75</v>
      </c>
      <c r="L1335" s="4">
        <v>62728</v>
      </c>
      <c r="M1335" s="3" t="s">
        <v>52</v>
      </c>
      <c r="N1335" s="4">
        <v>60490.16</v>
      </c>
      <c r="O1335" s="4">
        <v>35492</v>
      </c>
      <c r="P1335" s="3" t="s">
        <v>52</v>
      </c>
      <c r="Q1335" s="4">
        <v>27352.55</v>
      </c>
      <c r="R1335" s="3">
        <v>-87.630212924346495</v>
      </c>
      <c r="S1335" s="3">
        <v>41.639978420010301</v>
      </c>
      <c r="T1335" s="3" t="s">
        <v>1131</v>
      </c>
      <c r="U1335" s="3" t="s">
        <v>191</v>
      </c>
      <c r="V1335" s="3"/>
      <c r="W1335" s="3"/>
      <c r="X1335" s="3" t="s">
        <v>129</v>
      </c>
      <c r="Y1335" s="3" t="s">
        <v>192</v>
      </c>
      <c r="Z1335" s="3" t="s">
        <v>193</v>
      </c>
      <c r="AA1335" s="8">
        <f>Table1[[#This Row],[2022 AV (BOR final)]]-Table1[[#This Row],[2021 AV (BOR final)]]</f>
        <v>0</v>
      </c>
      <c r="AB1335" s="8">
        <f>Table1[[#This Row],[2023 AV (BOR final)]]-Table1[[#This Row],[2022 AV (BOR final)]]</f>
        <v>-27236</v>
      </c>
      <c r="AC1335" s="8">
        <f>Table1[[#This Row],[2022 Tax Bill]]-Table1[[#This Row],[2021 Tax Bill]]</f>
        <v>1394.4100000000035</v>
      </c>
      <c r="AD1335" s="3">
        <f>COUNTIF(D:D,Table1[[#This Row],[Project Name]])</f>
        <v>1</v>
      </c>
      <c r="AE1335" s="2">
        <f>IF(Table1[[#This Row],[Year Accepted]]=2022,Table1[[#This Row],[2021 AV (BOR final)]],Table1[[#This Row],[2022 AV (BOR final)]])</f>
        <v>62728</v>
      </c>
      <c r="AF1335" s="2">
        <f>IF(Table1[[#This Row],[Year Accepted]]=2022,Table1[[#This Row],[2022 AV (BOR final)]],Table1[[#This Row],[2023 AV (BOR final)]])</f>
        <v>35492</v>
      </c>
      <c r="AG1335" s="2">
        <f>IF(Table1[[#This Row],[Year Accepted]]=2022,Table1[[#This Row],[2021 Tax Bill]],Table1[[#This Row],[2022 Tax Bill]])</f>
        <v>60490.16</v>
      </c>
      <c r="AH1335" s="2">
        <f>IF(Table1[[#This Row],[Year Accepted]]=2022,Table1[[#This Row],[2022 Tax Bill]],Table1[[#This Row],[2023 Tax Bill]])</f>
        <v>27352.55</v>
      </c>
    </row>
    <row r="1336" spans="1:34" x14ac:dyDescent="0.25">
      <c r="A1336" s="3" t="s">
        <v>25</v>
      </c>
      <c r="B1336" s="3" t="s">
        <v>26</v>
      </c>
      <c r="C1336" s="3" t="s">
        <v>72</v>
      </c>
      <c r="D1336" s="3" t="s">
        <v>215</v>
      </c>
      <c r="E1336" s="3" t="s">
        <v>216</v>
      </c>
      <c r="F1336" s="3" t="s">
        <v>217</v>
      </c>
      <c r="G1336" s="3">
        <v>2023</v>
      </c>
      <c r="H1336" s="3">
        <v>2022</v>
      </c>
      <c r="I1336" s="4">
        <v>15525</v>
      </c>
      <c r="J1336" s="3" t="s">
        <v>52</v>
      </c>
      <c r="K1336" s="4">
        <v>14626.08</v>
      </c>
      <c r="L1336" s="4">
        <v>15525</v>
      </c>
      <c r="M1336" s="3" t="s">
        <v>52</v>
      </c>
      <c r="N1336" s="4">
        <v>14970.98</v>
      </c>
      <c r="O1336" s="4">
        <v>23884</v>
      </c>
      <c r="P1336" s="3" t="s">
        <v>52</v>
      </c>
      <c r="Q1336" s="4">
        <v>18406.48</v>
      </c>
      <c r="R1336" s="3">
        <v>-87.630209903376496</v>
      </c>
      <c r="S1336" s="3">
        <v>41.638204800680597</v>
      </c>
      <c r="T1336" s="3" t="s">
        <v>218</v>
      </c>
      <c r="U1336" s="3" t="s">
        <v>191</v>
      </c>
      <c r="V1336" s="3"/>
      <c r="W1336" s="3"/>
      <c r="X1336" s="3" t="s">
        <v>129</v>
      </c>
      <c r="Y1336" s="3" t="s">
        <v>192</v>
      </c>
      <c r="Z1336" s="3" t="s">
        <v>193</v>
      </c>
      <c r="AA1336" s="8">
        <f>Table1[[#This Row],[2022 AV (BOR final)]]-Table1[[#This Row],[2021 AV (BOR final)]]</f>
        <v>0</v>
      </c>
      <c r="AB1336" s="8">
        <f>Table1[[#This Row],[2023 AV (BOR final)]]-Table1[[#This Row],[2022 AV (BOR final)]]</f>
        <v>8359</v>
      </c>
      <c r="AC1336" s="8">
        <f>Table1[[#This Row],[2022 Tax Bill]]-Table1[[#This Row],[2021 Tax Bill]]</f>
        <v>344.89999999999964</v>
      </c>
      <c r="AD1336" s="3">
        <f>COUNTIF(D:D,Table1[[#This Row],[Project Name]])</f>
        <v>1</v>
      </c>
      <c r="AE1336" s="2">
        <f>IF(Table1[[#This Row],[Year Accepted]]=2022,Table1[[#This Row],[2021 AV (BOR final)]],Table1[[#This Row],[2022 AV (BOR final)]])</f>
        <v>15525</v>
      </c>
      <c r="AF1336" s="2">
        <f>IF(Table1[[#This Row],[Year Accepted]]=2022,Table1[[#This Row],[2022 AV (BOR final)]],Table1[[#This Row],[2023 AV (BOR final)]])</f>
        <v>23884</v>
      </c>
      <c r="AG1336" s="2">
        <f>IF(Table1[[#This Row],[Year Accepted]]=2022,Table1[[#This Row],[2021 Tax Bill]],Table1[[#This Row],[2022 Tax Bill]])</f>
        <v>14970.98</v>
      </c>
      <c r="AH1336" s="2">
        <f>IF(Table1[[#This Row],[Year Accepted]]=2022,Table1[[#This Row],[2022 Tax Bill]],Table1[[#This Row],[2023 Tax Bill]])</f>
        <v>18406.48</v>
      </c>
    </row>
    <row r="1337" spans="1:34" x14ac:dyDescent="0.25">
      <c r="A1337" s="3" t="s">
        <v>25</v>
      </c>
      <c r="B1337" s="3" t="s">
        <v>26</v>
      </c>
      <c r="C1337" s="3" t="s">
        <v>72</v>
      </c>
      <c r="D1337" s="3" t="s">
        <v>3329</v>
      </c>
      <c r="E1337" s="3" t="s">
        <v>3330</v>
      </c>
      <c r="F1337" s="3" t="s">
        <v>3331</v>
      </c>
      <c r="G1337" s="3">
        <v>2023</v>
      </c>
      <c r="H1337" s="3">
        <v>2022</v>
      </c>
      <c r="I1337" s="4">
        <v>21671</v>
      </c>
      <c r="J1337" s="3" t="s">
        <v>52</v>
      </c>
      <c r="K1337" s="4">
        <v>20416.34</v>
      </c>
      <c r="L1337" s="4">
        <v>21671</v>
      </c>
      <c r="M1337" s="3" t="s">
        <v>52</v>
      </c>
      <c r="N1337" s="4">
        <v>20898.03</v>
      </c>
      <c r="O1337" s="4">
        <v>35269</v>
      </c>
      <c r="P1337" s="3" t="s">
        <v>52</v>
      </c>
      <c r="Q1337" s="4">
        <v>27180.6</v>
      </c>
      <c r="R1337" s="3">
        <v>-87.6302094318673</v>
      </c>
      <c r="S1337" s="3">
        <v>41.637963579353503</v>
      </c>
      <c r="T1337" s="3" t="s">
        <v>3332</v>
      </c>
      <c r="U1337" s="3" t="s">
        <v>191</v>
      </c>
      <c r="V1337" s="3"/>
      <c r="W1337" s="3"/>
      <c r="X1337" s="3" t="s">
        <v>129</v>
      </c>
      <c r="Y1337" s="3" t="s">
        <v>192</v>
      </c>
      <c r="Z1337" s="3" t="s">
        <v>193</v>
      </c>
      <c r="AA1337" s="8">
        <f>Table1[[#This Row],[2022 AV (BOR final)]]-Table1[[#This Row],[2021 AV (BOR final)]]</f>
        <v>0</v>
      </c>
      <c r="AB1337" s="8">
        <f>Table1[[#This Row],[2023 AV (BOR final)]]-Table1[[#This Row],[2022 AV (BOR final)]]</f>
        <v>13598</v>
      </c>
      <c r="AC1337" s="8">
        <f>Table1[[#This Row],[2022 Tax Bill]]-Table1[[#This Row],[2021 Tax Bill]]</f>
        <v>481.68999999999869</v>
      </c>
      <c r="AD1337" s="3">
        <f>COUNTIF(D:D,Table1[[#This Row],[Project Name]])</f>
        <v>1</v>
      </c>
      <c r="AE1337" s="2">
        <f>IF(Table1[[#This Row],[Year Accepted]]=2022,Table1[[#This Row],[2021 AV (BOR final)]],Table1[[#This Row],[2022 AV (BOR final)]])</f>
        <v>21671</v>
      </c>
      <c r="AF1337" s="2">
        <f>IF(Table1[[#This Row],[Year Accepted]]=2022,Table1[[#This Row],[2022 AV (BOR final)]],Table1[[#This Row],[2023 AV (BOR final)]])</f>
        <v>35269</v>
      </c>
      <c r="AG1337" s="2">
        <f>IF(Table1[[#This Row],[Year Accepted]]=2022,Table1[[#This Row],[2021 Tax Bill]],Table1[[#This Row],[2022 Tax Bill]])</f>
        <v>20898.03</v>
      </c>
      <c r="AH1337" s="2">
        <f>IF(Table1[[#This Row],[Year Accepted]]=2022,Table1[[#This Row],[2022 Tax Bill]],Table1[[#This Row],[2023 Tax Bill]])</f>
        <v>27180.6</v>
      </c>
    </row>
    <row r="1338" spans="1:34" x14ac:dyDescent="0.25">
      <c r="A1338" s="3" t="s">
        <v>25</v>
      </c>
      <c r="B1338" s="3" t="s">
        <v>26</v>
      </c>
      <c r="C1338" s="3" t="s">
        <v>72</v>
      </c>
      <c r="D1338" s="3" t="s">
        <v>4636</v>
      </c>
      <c r="E1338" s="3" t="s">
        <v>4637</v>
      </c>
      <c r="F1338" s="3" t="s">
        <v>4638</v>
      </c>
      <c r="G1338" s="3">
        <v>2023</v>
      </c>
      <c r="H1338" s="3">
        <v>2022</v>
      </c>
      <c r="I1338" s="4">
        <v>52824</v>
      </c>
      <c r="J1338" s="3" t="s">
        <v>52</v>
      </c>
      <c r="K1338" s="4">
        <v>49765.46</v>
      </c>
      <c r="L1338" s="4">
        <v>52824</v>
      </c>
      <c r="M1338" s="3" t="s">
        <v>52</v>
      </c>
      <c r="N1338" s="4">
        <v>50939.6</v>
      </c>
      <c r="O1338" s="4">
        <v>33717</v>
      </c>
      <c r="P1338" s="3" t="s">
        <v>52</v>
      </c>
      <c r="Q1338" s="4">
        <v>25984.61</v>
      </c>
      <c r="R1338" s="3">
        <v>-87.628477497662203</v>
      </c>
      <c r="S1338" s="3">
        <v>41.638455540740701</v>
      </c>
      <c r="T1338" s="3" t="s">
        <v>4639</v>
      </c>
      <c r="U1338" s="3" t="s">
        <v>191</v>
      </c>
      <c r="V1338" s="3"/>
      <c r="W1338" s="3"/>
      <c r="X1338" s="3" t="s">
        <v>129</v>
      </c>
      <c r="Y1338" s="3" t="s">
        <v>192</v>
      </c>
      <c r="Z1338" s="3" t="s">
        <v>193</v>
      </c>
      <c r="AA1338" s="8">
        <f>Table1[[#This Row],[2022 AV (BOR final)]]-Table1[[#This Row],[2021 AV (BOR final)]]</f>
        <v>0</v>
      </c>
      <c r="AB1338" s="8">
        <f>Table1[[#This Row],[2023 AV (BOR final)]]-Table1[[#This Row],[2022 AV (BOR final)]]</f>
        <v>-19107</v>
      </c>
      <c r="AC1338" s="8">
        <f>Table1[[#This Row],[2022 Tax Bill]]-Table1[[#This Row],[2021 Tax Bill]]</f>
        <v>1174.1399999999994</v>
      </c>
      <c r="AD1338" s="3">
        <f>COUNTIF(D:D,Table1[[#This Row],[Project Name]])</f>
        <v>1</v>
      </c>
      <c r="AE1338" s="2">
        <f>IF(Table1[[#This Row],[Year Accepted]]=2022,Table1[[#This Row],[2021 AV (BOR final)]],Table1[[#This Row],[2022 AV (BOR final)]])</f>
        <v>52824</v>
      </c>
      <c r="AF1338" s="2">
        <f>IF(Table1[[#This Row],[Year Accepted]]=2022,Table1[[#This Row],[2022 AV (BOR final)]],Table1[[#This Row],[2023 AV (BOR final)]])</f>
        <v>33717</v>
      </c>
      <c r="AG1338" s="2">
        <f>IF(Table1[[#This Row],[Year Accepted]]=2022,Table1[[#This Row],[2021 Tax Bill]],Table1[[#This Row],[2022 Tax Bill]])</f>
        <v>50939.6</v>
      </c>
      <c r="AH1338" s="2">
        <f>IF(Table1[[#This Row],[Year Accepted]]=2022,Table1[[#This Row],[2022 Tax Bill]],Table1[[#This Row],[2023 Tax Bill]])</f>
        <v>25984.61</v>
      </c>
    </row>
    <row r="1339" spans="1:34" x14ac:dyDescent="0.25">
      <c r="A1339" s="3" t="s">
        <v>25</v>
      </c>
      <c r="B1339" s="3" t="s">
        <v>26</v>
      </c>
      <c r="C1339" s="3" t="s">
        <v>72</v>
      </c>
      <c r="D1339" s="3" t="s">
        <v>992</v>
      </c>
      <c r="E1339" s="3" t="s">
        <v>3493</v>
      </c>
      <c r="F1339" s="3" t="s">
        <v>3494</v>
      </c>
      <c r="G1339" s="3">
        <v>2023</v>
      </c>
      <c r="H1339" s="3">
        <v>2022</v>
      </c>
      <c r="I1339" s="4">
        <v>13785</v>
      </c>
      <c r="J1339" s="3" t="s">
        <v>61</v>
      </c>
      <c r="K1339" s="4">
        <v>12986.74</v>
      </c>
      <c r="L1339" s="4">
        <v>13785</v>
      </c>
      <c r="M1339" s="3" t="s">
        <v>61</v>
      </c>
      <c r="N1339" s="4">
        <v>13293.14</v>
      </c>
      <c r="O1339" s="4">
        <v>6569</v>
      </c>
      <c r="P1339" s="3" t="s">
        <v>61</v>
      </c>
      <c r="Q1339" s="4">
        <v>5062.4799999999996</v>
      </c>
      <c r="R1339" s="3">
        <v>-87.624773600180404</v>
      </c>
      <c r="S1339" s="3">
        <v>41.633818086490002</v>
      </c>
      <c r="T1339" s="3" t="s">
        <v>3495</v>
      </c>
      <c r="U1339" s="3" t="s">
        <v>191</v>
      </c>
      <c r="V1339" s="3"/>
      <c r="W1339" s="3"/>
      <c r="X1339" s="3" t="s">
        <v>129</v>
      </c>
      <c r="Y1339" s="3" t="s">
        <v>192</v>
      </c>
      <c r="Z1339" s="3" t="s">
        <v>193</v>
      </c>
      <c r="AA1339" s="8">
        <f>Table1[[#This Row],[2022 AV (BOR final)]]-Table1[[#This Row],[2021 AV (BOR final)]]</f>
        <v>0</v>
      </c>
      <c r="AB1339" s="8">
        <f>Table1[[#This Row],[2023 AV (BOR final)]]-Table1[[#This Row],[2022 AV (BOR final)]]</f>
        <v>-7216</v>
      </c>
      <c r="AC1339" s="8">
        <f>Table1[[#This Row],[2022 Tax Bill]]-Table1[[#This Row],[2021 Tax Bill]]</f>
        <v>306.39999999999964</v>
      </c>
      <c r="AD1339" s="3">
        <f>COUNTIF(D:D,Table1[[#This Row],[Project Name]])</f>
        <v>2</v>
      </c>
      <c r="AE1339" s="2">
        <f>IF(Table1[[#This Row],[Year Accepted]]=2022,Table1[[#This Row],[2021 AV (BOR final)]],Table1[[#This Row],[2022 AV (BOR final)]])</f>
        <v>13785</v>
      </c>
      <c r="AF1339" s="2">
        <f>IF(Table1[[#This Row],[Year Accepted]]=2022,Table1[[#This Row],[2022 AV (BOR final)]],Table1[[#This Row],[2023 AV (BOR final)]])</f>
        <v>6569</v>
      </c>
      <c r="AG1339" s="2">
        <f>IF(Table1[[#This Row],[Year Accepted]]=2022,Table1[[#This Row],[2021 Tax Bill]],Table1[[#This Row],[2022 Tax Bill]])</f>
        <v>13293.14</v>
      </c>
      <c r="AH1339" s="2">
        <f>IF(Table1[[#This Row],[Year Accepted]]=2022,Table1[[#This Row],[2022 Tax Bill]],Table1[[#This Row],[2023 Tax Bill]])</f>
        <v>5062.4799999999996</v>
      </c>
    </row>
    <row r="1340" spans="1:34" x14ac:dyDescent="0.25">
      <c r="A1340" s="3" t="s">
        <v>25</v>
      </c>
      <c r="B1340" s="3" t="s">
        <v>26</v>
      </c>
      <c r="C1340" s="3" t="s">
        <v>72</v>
      </c>
      <c r="D1340" s="3" t="s">
        <v>992</v>
      </c>
      <c r="E1340" s="3" t="s">
        <v>993</v>
      </c>
      <c r="F1340" s="3" t="s">
        <v>994</v>
      </c>
      <c r="G1340" s="3">
        <v>2023</v>
      </c>
      <c r="H1340" s="3">
        <v>2022</v>
      </c>
      <c r="I1340" s="4">
        <v>14358</v>
      </c>
      <c r="J1340" s="3" t="s">
        <v>61</v>
      </c>
      <c r="K1340" s="4">
        <v>13526.7</v>
      </c>
      <c r="L1340" s="4">
        <v>14358</v>
      </c>
      <c r="M1340" s="3" t="s">
        <v>61</v>
      </c>
      <c r="N1340" s="4">
        <v>13845.6</v>
      </c>
      <c r="O1340" s="4">
        <v>6833</v>
      </c>
      <c r="P1340" s="3" t="s">
        <v>61</v>
      </c>
      <c r="Q1340" s="4">
        <v>5265.86</v>
      </c>
      <c r="R1340" s="3">
        <v>-87.624667731418</v>
      </c>
      <c r="S1340" s="3">
        <v>41.633820154200698</v>
      </c>
      <c r="T1340" s="3" t="s">
        <v>995</v>
      </c>
      <c r="U1340" s="3" t="s">
        <v>191</v>
      </c>
      <c r="V1340" s="3"/>
      <c r="W1340" s="3"/>
      <c r="X1340" s="3" t="s">
        <v>129</v>
      </c>
      <c r="Y1340" s="3" t="s">
        <v>192</v>
      </c>
      <c r="Z1340" s="3" t="s">
        <v>193</v>
      </c>
      <c r="AA1340" s="8">
        <f>Table1[[#This Row],[2022 AV (BOR final)]]-Table1[[#This Row],[2021 AV (BOR final)]]</f>
        <v>0</v>
      </c>
      <c r="AB1340" s="8">
        <f>Table1[[#This Row],[2023 AV (BOR final)]]-Table1[[#This Row],[2022 AV (BOR final)]]</f>
        <v>-7525</v>
      </c>
      <c r="AC1340" s="8">
        <f>Table1[[#This Row],[2022 Tax Bill]]-Table1[[#This Row],[2021 Tax Bill]]</f>
        <v>318.89999999999964</v>
      </c>
      <c r="AD1340" s="3">
        <f>COUNTIF(D:D,Table1[[#This Row],[Project Name]])</f>
        <v>2</v>
      </c>
      <c r="AE1340" s="2">
        <f>IF(Table1[[#This Row],[Year Accepted]]=2022,Table1[[#This Row],[2021 AV (BOR final)]],Table1[[#This Row],[2022 AV (BOR final)]])</f>
        <v>14358</v>
      </c>
      <c r="AF1340" s="2">
        <f>IF(Table1[[#This Row],[Year Accepted]]=2022,Table1[[#This Row],[2022 AV (BOR final)]],Table1[[#This Row],[2023 AV (BOR final)]])</f>
        <v>6833</v>
      </c>
      <c r="AG1340" s="2">
        <f>IF(Table1[[#This Row],[Year Accepted]]=2022,Table1[[#This Row],[2021 Tax Bill]],Table1[[#This Row],[2022 Tax Bill]])</f>
        <v>13845.6</v>
      </c>
      <c r="AH1340" s="2">
        <f>IF(Table1[[#This Row],[Year Accepted]]=2022,Table1[[#This Row],[2022 Tax Bill]],Table1[[#This Row],[2023 Tax Bill]])</f>
        <v>5265.86</v>
      </c>
    </row>
    <row r="1341" spans="1:34" x14ac:dyDescent="0.25">
      <c r="A1341" s="3" t="s">
        <v>25</v>
      </c>
      <c r="B1341" s="3" t="s">
        <v>71</v>
      </c>
      <c r="C1341" s="3" t="s">
        <v>72</v>
      </c>
      <c r="D1341" s="3" t="s">
        <v>3982</v>
      </c>
      <c r="E1341" s="3" t="s">
        <v>3983</v>
      </c>
      <c r="F1341" s="3" t="s">
        <v>3984</v>
      </c>
      <c r="G1341" s="3">
        <v>2023</v>
      </c>
      <c r="H1341" s="3">
        <v>2022</v>
      </c>
      <c r="I1341" s="4">
        <v>49207</v>
      </c>
      <c r="J1341" s="3" t="s">
        <v>76</v>
      </c>
      <c r="K1341" s="4">
        <v>33890.33</v>
      </c>
      <c r="L1341" s="4">
        <v>49207</v>
      </c>
      <c r="M1341" s="3" t="s">
        <v>76</v>
      </c>
      <c r="N1341" s="4">
        <v>35622.910000000003</v>
      </c>
      <c r="O1341" s="4">
        <v>45836</v>
      </c>
      <c r="P1341" s="3" t="s">
        <v>76</v>
      </c>
      <c r="Q1341" s="4">
        <v>25860.6</v>
      </c>
      <c r="R1341" s="3">
        <v>-87.6070230139497</v>
      </c>
      <c r="S1341" s="3">
        <v>41.616772597413998</v>
      </c>
      <c r="T1341" s="3" t="s">
        <v>3985</v>
      </c>
      <c r="U1341" s="3" t="s">
        <v>2749</v>
      </c>
      <c r="V1341" s="3"/>
      <c r="W1341" s="3"/>
      <c r="X1341" s="3" t="s">
        <v>129</v>
      </c>
      <c r="Y1341" s="3" t="s">
        <v>2750</v>
      </c>
      <c r="Z1341" s="3" t="s">
        <v>71</v>
      </c>
      <c r="AA1341" s="8">
        <f>Table1[[#This Row],[2022 AV (BOR final)]]-Table1[[#This Row],[2021 AV (BOR final)]]</f>
        <v>0</v>
      </c>
      <c r="AB1341" s="8">
        <f>Table1[[#This Row],[2023 AV (BOR final)]]-Table1[[#This Row],[2022 AV (BOR final)]]</f>
        <v>-3371</v>
      </c>
      <c r="AC1341" s="8">
        <f>Table1[[#This Row],[2022 Tax Bill]]-Table1[[#This Row],[2021 Tax Bill]]</f>
        <v>1732.5800000000017</v>
      </c>
      <c r="AD1341" s="3">
        <f>COUNTIF(D:D,Table1[[#This Row],[Project Name]])</f>
        <v>1</v>
      </c>
      <c r="AE1341" s="2">
        <f>IF(Table1[[#This Row],[Year Accepted]]=2022,Table1[[#This Row],[2021 AV (BOR final)]],Table1[[#This Row],[2022 AV (BOR final)]])</f>
        <v>49207</v>
      </c>
      <c r="AF1341" s="2">
        <f>IF(Table1[[#This Row],[Year Accepted]]=2022,Table1[[#This Row],[2022 AV (BOR final)]],Table1[[#This Row],[2023 AV (BOR final)]])</f>
        <v>45836</v>
      </c>
      <c r="AG1341" s="2">
        <f>IF(Table1[[#This Row],[Year Accepted]]=2022,Table1[[#This Row],[2021 Tax Bill]],Table1[[#This Row],[2022 Tax Bill]])</f>
        <v>35622.910000000003</v>
      </c>
      <c r="AH1341" s="2">
        <f>IF(Table1[[#This Row],[Year Accepted]]=2022,Table1[[#This Row],[2022 Tax Bill]],Table1[[#This Row],[2023 Tax Bill]])</f>
        <v>25860.6</v>
      </c>
    </row>
    <row r="1342" spans="1:34" x14ac:dyDescent="0.25">
      <c r="A1342" s="3" t="s">
        <v>25</v>
      </c>
      <c r="B1342" s="3" t="s">
        <v>26</v>
      </c>
      <c r="C1342" s="3" t="s">
        <v>72</v>
      </c>
      <c r="D1342" s="3" t="s">
        <v>647</v>
      </c>
      <c r="E1342" s="3" t="s">
        <v>651</v>
      </c>
      <c r="F1342" s="3" t="s">
        <v>652</v>
      </c>
      <c r="G1342" s="3">
        <v>2023</v>
      </c>
      <c r="H1342" s="3">
        <v>2022</v>
      </c>
      <c r="I1342" s="4">
        <v>14487</v>
      </c>
      <c r="J1342" s="3" t="s">
        <v>52</v>
      </c>
      <c r="K1342" s="4">
        <v>10801.49</v>
      </c>
      <c r="L1342" s="4">
        <v>14487</v>
      </c>
      <c r="M1342" s="3" t="s">
        <v>52</v>
      </c>
      <c r="N1342" s="4">
        <v>11467.89</v>
      </c>
      <c r="O1342" s="4">
        <v>9241</v>
      </c>
      <c r="P1342" s="3" t="s">
        <v>52</v>
      </c>
      <c r="Q1342" s="4">
        <v>5770.75</v>
      </c>
      <c r="R1342" s="3">
        <v>-87.574622839733607</v>
      </c>
      <c r="S1342" s="3">
        <v>41.629709391314996</v>
      </c>
      <c r="T1342" s="3" t="s">
        <v>653</v>
      </c>
      <c r="U1342" s="3" t="s">
        <v>78</v>
      </c>
      <c r="V1342" s="3"/>
      <c r="W1342" s="3"/>
      <c r="X1342" s="3" t="s">
        <v>79</v>
      </c>
      <c r="Y1342" s="3" t="s">
        <v>80</v>
      </c>
      <c r="Z1342" s="3" t="s">
        <v>71</v>
      </c>
      <c r="AA1342" s="8">
        <f>Table1[[#This Row],[2022 AV (BOR final)]]-Table1[[#This Row],[2021 AV (BOR final)]]</f>
        <v>0</v>
      </c>
      <c r="AB1342" s="8">
        <f>Table1[[#This Row],[2023 AV (BOR final)]]-Table1[[#This Row],[2022 AV (BOR final)]]</f>
        <v>-5246</v>
      </c>
      <c r="AC1342" s="8">
        <f>Table1[[#This Row],[2022 Tax Bill]]-Table1[[#This Row],[2021 Tax Bill]]</f>
        <v>666.39999999999964</v>
      </c>
      <c r="AD1342" s="3">
        <f>COUNTIF(D:D,Table1[[#This Row],[Project Name]])</f>
        <v>5</v>
      </c>
      <c r="AE1342" s="2">
        <f>IF(Table1[[#This Row],[Year Accepted]]=2022,Table1[[#This Row],[2021 AV (BOR final)]],Table1[[#This Row],[2022 AV (BOR final)]])</f>
        <v>14487</v>
      </c>
      <c r="AF1342" s="2">
        <f>IF(Table1[[#This Row],[Year Accepted]]=2022,Table1[[#This Row],[2022 AV (BOR final)]],Table1[[#This Row],[2023 AV (BOR final)]])</f>
        <v>9241</v>
      </c>
      <c r="AG1342" s="2">
        <f>IF(Table1[[#This Row],[Year Accepted]]=2022,Table1[[#This Row],[2021 Tax Bill]],Table1[[#This Row],[2022 Tax Bill]])</f>
        <v>11467.89</v>
      </c>
      <c r="AH1342" s="2">
        <f>IF(Table1[[#This Row],[Year Accepted]]=2022,Table1[[#This Row],[2022 Tax Bill]],Table1[[#This Row],[2023 Tax Bill]])</f>
        <v>5770.75</v>
      </c>
    </row>
    <row r="1343" spans="1:34" x14ac:dyDescent="0.25">
      <c r="A1343" s="3" t="s">
        <v>25</v>
      </c>
      <c r="B1343" s="3" t="s">
        <v>26</v>
      </c>
      <c r="C1343" s="3" t="s">
        <v>72</v>
      </c>
      <c r="D1343" s="3" t="s">
        <v>647</v>
      </c>
      <c r="E1343" s="3" t="s">
        <v>648</v>
      </c>
      <c r="F1343" s="3" t="s">
        <v>649</v>
      </c>
      <c r="G1343" s="3">
        <v>2023</v>
      </c>
      <c r="H1343" s="3">
        <v>2022</v>
      </c>
      <c r="I1343" s="4">
        <v>13415</v>
      </c>
      <c r="J1343" s="3" t="s">
        <v>52</v>
      </c>
      <c r="K1343" s="4">
        <v>10002.18</v>
      </c>
      <c r="L1343" s="4">
        <v>13415</v>
      </c>
      <c r="M1343" s="3" t="s">
        <v>52</v>
      </c>
      <c r="N1343" s="4">
        <v>10619.09</v>
      </c>
      <c r="O1343" s="4">
        <v>8785</v>
      </c>
      <c r="P1343" s="3" t="s">
        <v>52</v>
      </c>
      <c r="Q1343" s="4">
        <v>5485.88</v>
      </c>
      <c r="R1343" s="3">
        <v>-87.574517392792899</v>
      </c>
      <c r="S1343" s="3">
        <v>41.629709413566097</v>
      </c>
      <c r="T1343" s="3" t="s">
        <v>650</v>
      </c>
      <c r="U1343" s="3" t="s">
        <v>78</v>
      </c>
      <c r="V1343" s="3"/>
      <c r="W1343" s="3"/>
      <c r="X1343" s="3" t="s">
        <v>79</v>
      </c>
      <c r="Y1343" s="3" t="s">
        <v>80</v>
      </c>
      <c r="Z1343" s="3" t="s">
        <v>71</v>
      </c>
      <c r="AA1343" s="8">
        <f>Table1[[#This Row],[2022 AV (BOR final)]]-Table1[[#This Row],[2021 AV (BOR final)]]</f>
        <v>0</v>
      </c>
      <c r="AB1343" s="8">
        <f>Table1[[#This Row],[2023 AV (BOR final)]]-Table1[[#This Row],[2022 AV (BOR final)]]</f>
        <v>-4630</v>
      </c>
      <c r="AC1343" s="8">
        <f>Table1[[#This Row],[2022 Tax Bill]]-Table1[[#This Row],[2021 Tax Bill]]</f>
        <v>616.90999999999985</v>
      </c>
      <c r="AD1343" s="3">
        <f>COUNTIF(D:D,Table1[[#This Row],[Project Name]])</f>
        <v>5</v>
      </c>
      <c r="AE1343" s="2">
        <f>IF(Table1[[#This Row],[Year Accepted]]=2022,Table1[[#This Row],[2021 AV (BOR final)]],Table1[[#This Row],[2022 AV (BOR final)]])</f>
        <v>13415</v>
      </c>
      <c r="AF1343" s="2">
        <f>IF(Table1[[#This Row],[Year Accepted]]=2022,Table1[[#This Row],[2022 AV (BOR final)]],Table1[[#This Row],[2023 AV (BOR final)]])</f>
        <v>8785</v>
      </c>
      <c r="AG1343" s="2">
        <f>IF(Table1[[#This Row],[Year Accepted]]=2022,Table1[[#This Row],[2021 Tax Bill]],Table1[[#This Row],[2022 Tax Bill]])</f>
        <v>10619.09</v>
      </c>
      <c r="AH1343" s="2">
        <f>IF(Table1[[#This Row],[Year Accepted]]=2022,Table1[[#This Row],[2022 Tax Bill]],Table1[[#This Row],[2023 Tax Bill]])</f>
        <v>5485.88</v>
      </c>
    </row>
    <row r="1344" spans="1:34" x14ac:dyDescent="0.25">
      <c r="A1344" s="3" t="s">
        <v>25</v>
      </c>
      <c r="B1344" s="3" t="s">
        <v>26</v>
      </c>
      <c r="C1344" s="3" t="s">
        <v>72</v>
      </c>
      <c r="D1344" s="3" t="s">
        <v>647</v>
      </c>
      <c r="E1344" s="3" t="s">
        <v>3027</v>
      </c>
      <c r="F1344" s="3" t="s">
        <v>3028</v>
      </c>
      <c r="G1344" s="3">
        <v>2023</v>
      </c>
      <c r="H1344" s="3">
        <v>2022</v>
      </c>
      <c r="I1344" s="4">
        <v>13415</v>
      </c>
      <c r="J1344" s="3" t="s">
        <v>52</v>
      </c>
      <c r="K1344" s="4">
        <v>10002.18</v>
      </c>
      <c r="L1344" s="4">
        <v>13415</v>
      </c>
      <c r="M1344" s="3" t="s">
        <v>52</v>
      </c>
      <c r="N1344" s="4">
        <v>10619.09</v>
      </c>
      <c r="O1344" s="4">
        <v>8785</v>
      </c>
      <c r="P1344" s="3" t="s">
        <v>52</v>
      </c>
      <c r="Q1344" s="4">
        <v>5485.88</v>
      </c>
      <c r="R1344" s="3">
        <v>-87.574427740659601</v>
      </c>
      <c r="S1344" s="3">
        <v>41.629711809218897</v>
      </c>
      <c r="T1344" s="3" t="s">
        <v>3029</v>
      </c>
      <c r="U1344" s="3" t="s">
        <v>78</v>
      </c>
      <c r="V1344" s="3"/>
      <c r="W1344" s="3"/>
      <c r="X1344" s="3" t="s">
        <v>79</v>
      </c>
      <c r="Y1344" s="3" t="s">
        <v>80</v>
      </c>
      <c r="Z1344" s="3" t="s">
        <v>71</v>
      </c>
      <c r="AA1344" s="8">
        <f>Table1[[#This Row],[2022 AV (BOR final)]]-Table1[[#This Row],[2021 AV (BOR final)]]</f>
        <v>0</v>
      </c>
      <c r="AB1344" s="8">
        <f>Table1[[#This Row],[2023 AV (BOR final)]]-Table1[[#This Row],[2022 AV (BOR final)]]</f>
        <v>-4630</v>
      </c>
      <c r="AC1344" s="8">
        <f>Table1[[#This Row],[2022 Tax Bill]]-Table1[[#This Row],[2021 Tax Bill]]</f>
        <v>616.90999999999985</v>
      </c>
      <c r="AD1344" s="3">
        <f>COUNTIF(D:D,Table1[[#This Row],[Project Name]])</f>
        <v>5</v>
      </c>
      <c r="AE1344" s="2">
        <f>IF(Table1[[#This Row],[Year Accepted]]=2022,Table1[[#This Row],[2021 AV (BOR final)]],Table1[[#This Row],[2022 AV (BOR final)]])</f>
        <v>13415</v>
      </c>
      <c r="AF1344" s="2">
        <f>IF(Table1[[#This Row],[Year Accepted]]=2022,Table1[[#This Row],[2022 AV (BOR final)]],Table1[[#This Row],[2023 AV (BOR final)]])</f>
        <v>8785</v>
      </c>
      <c r="AG1344" s="2">
        <f>IF(Table1[[#This Row],[Year Accepted]]=2022,Table1[[#This Row],[2021 Tax Bill]],Table1[[#This Row],[2022 Tax Bill]])</f>
        <v>10619.09</v>
      </c>
      <c r="AH1344" s="2">
        <f>IF(Table1[[#This Row],[Year Accepted]]=2022,Table1[[#This Row],[2022 Tax Bill]],Table1[[#This Row],[2023 Tax Bill]])</f>
        <v>5485.88</v>
      </c>
    </row>
    <row r="1345" spans="1:34" x14ac:dyDescent="0.25">
      <c r="A1345" s="3" t="s">
        <v>25</v>
      </c>
      <c r="B1345" s="3" t="s">
        <v>26</v>
      </c>
      <c r="C1345" s="3" t="s">
        <v>72</v>
      </c>
      <c r="D1345" s="3" t="s">
        <v>647</v>
      </c>
      <c r="E1345" s="3" t="s">
        <v>3547</v>
      </c>
      <c r="F1345" s="3" t="s">
        <v>3548</v>
      </c>
      <c r="G1345" s="3">
        <v>2023</v>
      </c>
      <c r="H1345" s="3">
        <v>2022</v>
      </c>
      <c r="I1345" s="4">
        <v>13415</v>
      </c>
      <c r="J1345" s="3" t="s">
        <v>52</v>
      </c>
      <c r="K1345" s="4">
        <v>10002.18</v>
      </c>
      <c r="L1345" s="4">
        <v>13415</v>
      </c>
      <c r="M1345" s="3" t="s">
        <v>52</v>
      </c>
      <c r="N1345" s="4">
        <v>10619.09</v>
      </c>
      <c r="O1345" s="4">
        <v>8785</v>
      </c>
      <c r="P1345" s="3" t="s">
        <v>52</v>
      </c>
      <c r="Q1345" s="4">
        <v>5485.88</v>
      </c>
      <c r="R1345" s="3">
        <v>-87.5743332142452</v>
      </c>
      <c r="S1345" s="3">
        <v>41.629709941892798</v>
      </c>
      <c r="T1345" s="3" t="s">
        <v>3549</v>
      </c>
      <c r="U1345" s="3" t="s">
        <v>78</v>
      </c>
      <c r="V1345" s="3"/>
      <c r="W1345" s="3"/>
      <c r="X1345" s="3" t="s">
        <v>79</v>
      </c>
      <c r="Y1345" s="3" t="s">
        <v>80</v>
      </c>
      <c r="Z1345" s="3" t="s">
        <v>71</v>
      </c>
      <c r="AA1345" s="8">
        <f>Table1[[#This Row],[2022 AV (BOR final)]]-Table1[[#This Row],[2021 AV (BOR final)]]</f>
        <v>0</v>
      </c>
      <c r="AB1345" s="8">
        <f>Table1[[#This Row],[2023 AV (BOR final)]]-Table1[[#This Row],[2022 AV (BOR final)]]</f>
        <v>-4630</v>
      </c>
      <c r="AC1345" s="8">
        <f>Table1[[#This Row],[2022 Tax Bill]]-Table1[[#This Row],[2021 Tax Bill]]</f>
        <v>616.90999999999985</v>
      </c>
      <c r="AD1345" s="3">
        <f>COUNTIF(D:D,Table1[[#This Row],[Project Name]])</f>
        <v>5</v>
      </c>
      <c r="AE1345" s="2">
        <f>IF(Table1[[#This Row],[Year Accepted]]=2022,Table1[[#This Row],[2021 AV (BOR final)]],Table1[[#This Row],[2022 AV (BOR final)]])</f>
        <v>13415</v>
      </c>
      <c r="AF1345" s="2">
        <f>IF(Table1[[#This Row],[Year Accepted]]=2022,Table1[[#This Row],[2022 AV (BOR final)]],Table1[[#This Row],[2023 AV (BOR final)]])</f>
        <v>8785</v>
      </c>
      <c r="AG1345" s="2">
        <f>IF(Table1[[#This Row],[Year Accepted]]=2022,Table1[[#This Row],[2021 Tax Bill]],Table1[[#This Row],[2022 Tax Bill]])</f>
        <v>10619.09</v>
      </c>
      <c r="AH1345" s="2">
        <f>IF(Table1[[#This Row],[Year Accepted]]=2022,Table1[[#This Row],[2022 Tax Bill]],Table1[[#This Row],[2023 Tax Bill]])</f>
        <v>5485.88</v>
      </c>
    </row>
    <row r="1346" spans="1:34" x14ac:dyDescent="0.25">
      <c r="A1346" s="3" t="s">
        <v>25</v>
      </c>
      <c r="B1346" s="3" t="s">
        <v>26</v>
      </c>
      <c r="C1346" s="3" t="s">
        <v>72</v>
      </c>
      <c r="D1346" s="3" t="s">
        <v>647</v>
      </c>
      <c r="E1346" s="3" t="s">
        <v>3659</v>
      </c>
      <c r="F1346" s="3" t="s">
        <v>3660</v>
      </c>
      <c r="G1346" s="3">
        <v>2023</v>
      </c>
      <c r="H1346" s="3">
        <v>2022</v>
      </c>
      <c r="I1346" s="4">
        <v>12342</v>
      </c>
      <c r="J1346" s="3" t="s">
        <v>52</v>
      </c>
      <c r="K1346" s="4">
        <v>9202.1200000000008</v>
      </c>
      <c r="L1346" s="4">
        <v>12342</v>
      </c>
      <c r="M1346" s="3" t="s">
        <v>52</v>
      </c>
      <c r="N1346" s="4">
        <v>9769.74</v>
      </c>
      <c r="O1346" s="4">
        <v>8330</v>
      </c>
      <c r="P1346" s="3" t="s">
        <v>52</v>
      </c>
      <c r="Q1346" s="4">
        <v>5201.84</v>
      </c>
      <c r="R1346" s="3">
        <v>-87.574261134166207</v>
      </c>
      <c r="S1346" s="3">
        <v>41.629711893977202</v>
      </c>
      <c r="T1346" s="3" t="s">
        <v>3661</v>
      </c>
      <c r="U1346" s="3" t="s">
        <v>78</v>
      </c>
      <c r="V1346" s="3"/>
      <c r="W1346" s="3"/>
      <c r="X1346" s="3" t="s">
        <v>79</v>
      </c>
      <c r="Y1346" s="3" t="s">
        <v>80</v>
      </c>
      <c r="Z1346" s="3" t="s">
        <v>71</v>
      </c>
      <c r="AA1346" s="8">
        <f>Table1[[#This Row],[2022 AV (BOR final)]]-Table1[[#This Row],[2021 AV (BOR final)]]</f>
        <v>0</v>
      </c>
      <c r="AB1346" s="8">
        <f>Table1[[#This Row],[2023 AV (BOR final)]]-Table1[[#This Row],[2022 AV (BOR final)]]</f>
        <v>-4012</v>
      </c>
      <c r="AC1346" s="8">
        <f>Table1[[#This Row],[2022 Tax Bill]]-Table1[[#This Row],[2021 Tax Bill]]</f>
        <v>567.61999999999898</v>
      </c>
      <c r="AD1346" s="3">
        <f>COUNTIF(D:D,Table1[[#This Row],[Project Name]])</f>
        <v>5</v>
      </c>
      <c r="AE1346" s="2">
        <f>IF(Table1[[#This Row],[Year Accepted]]=2022,Table1[[#This Row],[2021 AV (BOR final)]],Table1[[#This Row],[2022 AV (BOR final)]])</f>
        <v>12342</v>
      </c>
      <c r="AF1346" s="2">
        <f>IF(Table1[[#This Row],[Year Accepted]]=2022,Table1[[#This Row],[2022 AV (BOR final)]],Table1[[#This Row],[2023 AV (BOR final)]])</f>
        <v>8330</v>
      </c>
      <c r="AG1346" s="2">
        <f>IF(Table1[[#This Row],[Year Accepted]]=2022,Table1[[#This Row],[2021 Tax Bill]],Table1[[#This Row],[2022 Tax Bill]])</f>
        <v>9769.74</v>
      </c>
      <c r="AH1346" s="2">
        <f>IF(Table1[[#This Row],[Year Accepted]]=2022,Table1[[#This Row],[2022 Tax Bill]],Table1[[#This Row],[2023 Tax Bill]])</f>
        <v>5201.84</v>
      </c>
    </row>
    <row r="1347" spans="1:34" x14ac:dyDescent="0.25">
      <c r="A1347" s="3" t="s">
        <v>25</v>
      </c>
      <c r="B1347" s="3" t="s">
        <v>26</v>
      </c>
      <c r="C1347" s="3" t="s">
        <v>72</v>
      </c>
      <c r="D1347" s="3" t="s">
        <v>394</v>
      </c>
      <c r="E1347" s="3" t="s">
        <v>4383</v>
      </c>
      <c r="F1347" s="3" t="s">
        <v>4384</v>
      </c>
      <c r="G1347" s="3">
        <v>2023</v>
      </c>
      <c r="H1347" s="3">
        <v>2022</v>
      </c>
      <c r="I1347" s="4">
        <v>2098</v>
      </c>
      <c r="J1347" s="3" t="s">
        <v>269</v>
      </c>
      <c r="K1347" s="4">
        <v>1564.35</v>
      </c>
      <c r="L1347" s="4">
        <v>2111</v>
      </c>
      <c r="M1347" s="3" t="s">
        <v>269</v>
      </c>
      <c r="N1347" s="4">
        <v>1671.07</v>
      </c>
      <c r="O1347" s="4">
        <v>1159</v>
      </c>
      <c r="P1347" s="3" t="s">
        <v>269</v>
      </c>
      <c r="Q1347" s="4">
        <v>723.78</v>
      </c>
      <c r="R1347" s="3">
        <v>-87.563491463461801</v>
      </c>
      <c r="S1347" s="3">
        <v>41.629774616086799</v>
      </c>
      <c r="T1347" s="3" t="s">
        <v>4385</v>
      </c>
      <c r="U1347" s="3" t="s">
        <v>78</v>
      </c>
      <c r="V1347" s="3"/>
      <c r="W1347" s="3"/>
      <c r="X1347" s="3" t="s">
        <v>79</v>
      </c>
      <c r="Y1347" s="3" t="s">
        <v>80</v>
      </c>
      <c r="Z1347" s="3" t="s">
        <v>71</v>
      </c>
      <c r="AA1347" s="8">
        <f>Table1[[#This Row],[2022 AV (BOR final)]]-Table1[[#This Row],[2021 AV (BOR final)]]</f>
        <v>13</v>
      </c>
      <c r="AB1347" s="8">
        <f>Table1[[#This Row],[2023 AV (BOR final)]]-Table1[[#This Row],[2022 AV (BOR final)]]</f>
        <v>-952</v>
      </c>
      <c r="AC1347" s="8">
        <f>Table1[[#This Row],[2022 Tax Bill]]-Table1[[#This Row],[2021 Tax Bill]]</f>
        <v>106.72000000000003</v>
      </c>
      <c r="AD1347" s="3">
        <f>COUNTIF(D:D,Table1[[#This Row],[Project Name]])</f>
        <v>4</v>
      </c>
      <c r="AE1347" s="2">
        <f>IF(Table1[[#This Row],[Year Accepted]]=2022,Table1[[#This Row],[2021 AV (BOR final)]],Table1[[#This Row],[2022 AV (BOR final)]])</f>
        <v>2111</v>
      </c>
      <c r="AF1347" s="2">
        <f>IF(Table1[[#This Row],[Year Accepted]]=2022,Table1[[#This Row],[2022 AV (BOR final)]],Table1[[#This Row],[2023 AV (BOR final)]])</f>
        <v>1159</v>
      </c>
      <c r="AG1347" s="2">
        <f>IF(Table1[[#This Row],[Year Accepted]]=2022,Table1[[#This Row],[2021 Tax Bill]],Table1[[#This Row],[2022 Tax Bill]])</f>
        <v>1671.07</v>
      </c>
      <c r="AH1347" s="2">
        <f>IF(Table1[[#This Row],[Year Accepted]]=2022,Table1[[#This Row],[2022 Tax Bill]],Table1[[#This Row],[2023 Tax Bill]])</f>
        <v>723.78</v>
      </c>
    </row>
    <row r="1348" spans="1:34" x14ac:dyDescent="0.25">
      <c r="A1348" s="3" t="s">
        <v>25</v>
      </c>
      <c r="B1348" s="3" t="s">
        <v>26</v>
      </c>
      <c r="C1348" s="3" t="s">
        <v>72</v>
      </c>
      <c r="D1348" s="3" t="s">
        <v>394</v>
      </c>
      <c r="E1348" s="3" t="s">
        <v>1749</v>
      </c>
      <c r="F1348" s="3" t="s">
        <v>1750</v>
      </c>
      <c r="G1348" s="3">
        <v>2023</v>
      </c>
      <c r="H1348" s="3">
        <v>2022</v>
      </c>
      <c r="I1348" s="4">
        <v>7056</v>
      </c>
      <c r="J1348" s="3" t="s">
        <v>52</v>
      </c>
      <c r="K1348" s="4">
        <v>5260.94</v>
      </c>
      <c r="L1348" s="4">
        <v>7504</v>
      </c>
      <c r="M1348" s="3" t="s">
        <v>52</v>
      </c>
      <c r="N1348" s="4">
        <v>5939.98</v>
      </c>
      <c r="O1348" s="4">
        <v>4231</v>
      </c>
      <c r="P1348" s="3" t="s">
        <v>52</v>
      </c>
      <c r="Q1348" s="4">
        <v>2642.12</v>
      </c>
      <c r="R1348" s="3">
        <v>-87.563400169466604</v>
      </c>
      <c r="S1348" s="3">
        <v>41.629774359570902</v>
      </c>
      <c r="T1348" s="3" t="s">
        <v>1751</v>
      </c>
      <c r="U1348" s="3" t="s">
        <v>78</v>
      </c>
      <c r="V1348" s="3"/>
      <c r="W1348" s="3"/>
      <c r="X1348" s="3" t="s">
        <v>79</v>
      </c>
      <c r="Y1348" s="3" t="s">
        <v>80</v>
      </c>
      <c r="Z1348" s="3" t="s">
        <v>71</v>
      </c>
      <c r="AA1348" s="8">
        <f>Table1[[#This Row],[2022 AV (BOR final)]]-Table1[[#This Row],[2021 AV (BOR final)]]</f>
        <v>448</v>
      </c>
      <c r="AB1348" s="8">
        <f>Table1[[#This Row],[2023 AV (BOR final)]]-Table1[[#This Row],[2022 AV (BOR final)]]</f>
        <v>-3273</v>
      </c>
      <c r="AC1348" s="8">
        <f>Table1[[#This Row],[2022 Tax Bill]]-Table1[[#This Row],[2021 Tax Bill]]</f>
        <v>679.04</v>
      </c>
      <c r="AD1348" s="3">
        <f>COUNTIF(D:D,Table1[[#This Row],[Project Name]])</f>
        <v>4</v>
      </c>
      <c r="AE1348" s="2">
        <f>IF(Table1[[#This Row],[Year Accepted]]=2022,Table1[[#This Row],[2021 AV (BOR final)]],Table1[[#This Row],[2022 AV (BOR final)]])</f>
        <v>7504</v>
      </c>
      <c r="AF1348" s="2">
        <f>IF(Table1[[#This Row],[Year Accepted]]=2022,Table1[[#This Row],[2022 AV (BOR final)]],Table1[[#This Row],[2023 AV (BOR final)]])</f>
        <v>4231</v>
      </c>
      <c r="AG1348" s="2">
        <f>IF(Table1[[#This Row],[Year Accepted]]=2022,Table1[[#This Row],[2021 Tax Bill]],Table1[[#This Row],[2022 Tax Bill]])</f>
        <v>5939.98</v>
      </c>
      <c r="AH1348" s="2">
        <f>IF(Table1[[#This Row],[Year Accepted]]=2022,Table1[[#This Row],[2022 Tax Bill]],Table1[[#This Row],[2023 Tax Bill]])</f>
        <v>2642.12</v>
      </c>
    </row>
    <row r="1349" spans="1:34" x14ac:dyDescent="0.25">
      <c r="A1349" s="3" t="s">
        <v>25</v>
      </c>
      <c r="B1349" s="3" t="s">
        <v>26</v>
      </c>
      <c r="C1349" s="3" t="s">
        <v>72</v>
      </c>
      <c r="D1349" s="3" t="s">
        <v>394</v>
      </c>
      <c r="E1349" s="3" t="s">
        <v>395</v>
      </c>
      <c r="F1349" s="3" t="s">
        <v>396</v>
      </c>
      <c r="G1349" s="3">
        <v>2023</v>
      </c>
      <c r="H1349" s="3">
        <v>2022</v>
      </c>
      <c r="I1349" s="4">
        <v>12160</v>
      </c>
      <c r="J1349" s="3" t="s">
        <v>52</v>
      </c>
      <c r="K1349" s="4">
        <v>9066.5400000000009</v>
      </c>
      <c r="L1349" s="4">
        <v>13058</v>
      </c>
      <c r="M1349" s="3" t="s">
        <v>52</v>
      </c>
      <c r="N1349" s="4">
        <v>10336.69</v>
      </c>
      <c r="O1349" s="4">
        <v>7390</v>
      </c>
      <c r="P1349" s="3" t="s">
        <v>52</v>
      </c>
      <c r="Q1349" s="4">
        <v>4614.7</v>
      </c>
      <c r="R1349" s="3">
        <v>-87.563309348354494</v>
      </c>
      <c r="S1349" s="3">
        <v>41.6297741239066</v>
      </c>
      <c r="T1349" s="3" t="s">
        <v>397</v>
      </c>
      <c r="U1349" s="3" t="s">
        <v>78</v>
      </c>
      <c r="V1349" s="3"/>
      <c r="W1349" s="3"/>
      <c r="X1349" s="3" t="s">
        <v>79</v>
      </c>
      <c r="Y1349" s="3" t="s">
        <v>80</v>
      </c>
      <c r="Z1349" s="3" t="s">
        <v>71</v>
      </c>
      <c r="AA1349" s="8">
        <f>Table1[[#This Row],[2022 AV (BOR final)]]-Table1[[#This Row],[2021 AV (BOR final)]]</f>
        <v>898</v>
      </c>
      <c r="AB1349" s="8">
        <f>Table1[[#This Row],[2023 AV (BOR final)]]-Table1[[#This Row],[2022 AV (BOR final)]]</f>
        <v>-5668</v>
      </c>
      <c r="AC1349" s="8">
        <f>Table1[[#This Row],[2022 Tax Bill]]-Table1[[#This Row],[2021 Tax Bill]]</f>
        <v>1270.1499999999996</v>
      </c>
      <c r="AD1349" s="3">
        <f>COUNTIF(D:D,Table1[[#This Row],[Project Name]])</f>
        <v>4</v>
      </c>
      <c r="AE1349" s="2">
        <f>IF(Table1[[#This Row],[Year Accepted]]=2022,Table1[[#This Row],[2021 AV (BOR final)]],Table1[[#This Row],[2022 AV (BOR final)]])</f>
        <v>13058</v>
      </c>
      <c r="AF1349" s="2">
        <f>IF(Table1[[#This Row],[Year Accepted]]=2022,Table1[[#This Row],[2022 AV (BOR final)]],Table1[[#This Row],[2023 AV (BOR final)]])</f>
        <v>7390</v>
      </c>
      <c r="AG1349" s="2">
        <f>IF(Table1[[#This Row],[Year Accepted]]=2022,Table1[[#This Row],[2021 Tax Bill]],Table1[[#This Row],[2022 Tax Bill]])</f>
        <v>10336.69</v>
      </c>
      <c r="AH1349" s="2">
        <f>IF(Table1[[#This Row],[Year Accepted]]=2022,Table1[[#This Row],[2022 Tax Bill]],Table1[[#This Row],[2023 Tax Bill]])</f>
        <v>4614.7</v>
      </c>
    </row>
    <row r="1350" spans="1:34" x14ac:dyDescent="0.25">
      <c r="A1350" s="3" t="s">
        <v>25</v>
      </c>
      <c r="B1350" s="3" t="s">
        <v>26</v>
      </c>
      <c r="C1350" s="3" t="s">
        <v>72</v>
      </c>
      <c r="D1350" s="3" t="s">
        <v>394</v>
      </c>
      <c r="E1350" s="3" t="s">
        <v>671</v>
      </c>
      <c r="F1350" s="3" t="s">
        <v>672</v>
      </c>
      <c r="G1350" s="3">
        <v>2023</v>
      </c>
      <c r="H1350" s="3">
        <v>2022</v>
      </c>
      <c r="I1350" s="4">
        <v>37686</v>
      </c>
      <c r="J1350" s="3" t="s">
        <v>52</v>
      </c>
      <c r="K1350" s="4">
        <v>28098.76</v>
      </c>
      <c r="L1350" s="4">
        <v>40828</v>
      </c>
      <c r="M1350" s="3" t="s">
        <v>52</v>
      </c>
      <c r="N1350" s="4">
        <v>32319.16</v>
      </c>
      <c r="O1350" s="4">
        <v>23187</v>
      </c>
      <c r="P1350" s="3" t="s">
        <v>52</v>
      </c>
      <c r="Q1350" s="4">
        <v>14479.47</v>
      </c>
      <c r="R1350" s="3">
        <v>-87.563216622215407</v>
      </c>
      <c r="S1350" s="3">
        <v>41.629773276395497</v>
      </c>
      <c r="T1350" s="3" t="s">
        <v>673</v>
      </c>
      <c r="U1350" s="3" t="s">
        <v>78</v>
      </c>
      <c r="V1350" s="3"/>
      <c r="W1350" s="3"/>
      <c r="X1350" s="3" t="s">
        <v>79</v>
      </c>
      <c r="Y1350" s="3" t="s">
        <v>80</v>
      </c>
      <c r="Z1350" s="3" t="s">
        <v>71</v>
      </c>
      <c r="AA1350" s="8">
        <f>Table1[[#This Row],[2022 AV (BOR final)]]-Table1[[#This Row],[2021 AV (BOR final)]]</f>
        <v>3142</v>
      </c>
      <c r="AB1350" s="8">
        <f>Table1[[#This Row],[2023 AV (BOR final)]]-Table1[[#This Row],[2022 AV (BOR final)]]</f>
        <v>-17641</v>
      </c>
      <c r="AC1350" s="8">
        <f>Table1[[#This Row],[2022 Tax Bill]]-Table1[[#This Row],[2021 Tax Bill]]</f>
        <v>4220.4000000000015</v>
      </c>
      <c r="AD1350" s="3">
        <f>COUNTIF(D:D,Table1[[#This Row],[Project Name]])</f>
        <v>4</v>
      </c>
      <c r="AE1350" s="2">
        <f>IF(Table1[[#This Row],[Year Accepted]]=2022,Table1[[#This Row],[2021 AV (BOR final)]],Table1[[#This Row],[2022 AV (BOR final)]])</f>
        <v>40828</v>
      </c>
      <c r="AF1350" s="2">
        <f>IF(Table1[[#This Row],[Year Accepted]]=2022,Table1[[#This Row],[2022 AV (BOR final)]],Table1[[#This Row],[2023 AV (BOR final)]])</f>
        <v>23187</v>
      </c>
      <c r="AG1350" s="2">
        <f>IF(Table1[[#This Row],[Year Accepted]]=2022,Table1[[#This Row],[2021 Tax Bill]],Table1[[#This Row],[2022 Tax Bill]])</f>
        <v>32319.16</v>
      </c>
      <c r="AH1350" s="2">
        <f>IF(Table1[[#This Row],[Year Accepted]]=2022,Table1[[#This Row],[2022 Tax Bill]],Table1[[#This Row],[2023 Tax Bill]])</f>
        <v>14479.47</v>
      </c>
    </row>
    <row r="1351" spans="1:34" x14ac:dyDescent="0.25">
      <c r="A1351" s="3" t="s">
        <v>25</v>
      </c>
      <c r="B1351" s="3" t="s">
        <v>26</v>
      </c>
      <c r="C1351" s="3" t="s">
        <v>72</v>
      </c>
      <c r="D1351" s="3" t="s">
        <v>962</v>
      </c>
      <c r="E1351" s="3" t="s">
        <v>963</v>
      </c>
      <c r="F1351" s="3" t="s">
        <v>964</v>
      </c>
      <c r="G1351" s="3">
        <v>2023</v>
      </c>
      <c r="H1351" s="3">
        <v>2022</v>
      </c>
      <c r="I1351" s="4">
        <v>65845</v>
      </c>
      <c r="J1351" s="3" t="s">
        <v>52</v>
      </c>
      <c r="K1351" s="4">
        <v>49094.12</v>
      </c>
      <c r="L1351" s="4">
        <v>65845</v>
      </c>
      <c r="M1351" s="3" t="s">
        <v>52</v>
      </c>
      <c r="N1351" s="4">
        <v>52122.35</v>
      </c>
      <c r="O1351" s="4">
        <v>38548</v>
      </c>
      <c r="P1351" s="3" t="s">
        <v>52</v>
      </c>
      <c r="Q1351" s="4">
        <v>24071.79</v>
      </c>
      <c r="R1351" s="3">
        <v>-87.562271894785198</v>
      </c>
      <c r="S1351" s="3">
        <v>41.629772198514601</v>
      </c>
      <c r="T1351" s="3" t="s">
        <v>965</v>
      </c>
      <c r="U1351" s="3" t="s">
        <v>78</v>
      </c>
      <c r="V1351" s="3"/>
      <c r="W1351" s="3"/>
      <c r="X1351" s="3" t="s">
        <v>79</v>
      </c>
      <c r="Y1351" s="3" t="s">
        <v>80</v>
      </c>
      <c r="Z1351" s="3" t="s">
        <v>71</v>
      </c>
      <c r="AA1351" s="8">
        <f>Table1[[#This Row],[2022 AV (BOR final)]]-Table1[[#This Row],[2021 AV (BOR final)]]</f>
        <v>0</v>
      </c>
      <c r="AB1351" s="8">
        <f>Table1[[#This Row],[2023 AV (BOR final)]]-Table1[[#This Row],[2022 AV (BOR final)]]</f>
        <v>-27297</v>
      </c>
      <c r="AC1351" s="8">
        <f>Table1[[#This Row],[2022 Tax Bill]]-Table1[[#This Row],[2021 Tax Bill]]</f>
        <v>3028.2299999999959</v>
      </c>
      <c r="AD1351" s="3">
        <f>COUNTIF(D:D,Table1[[#This Row],[Project Name]])</f>
        <v>1</v>
      </c>
      <c r="AE1351" s="2">
        <f>IF(Table1[[#This Row],[Year Accepted]]=2022,Table1[[#This Row],[2021 AV (BOR final)]],Table1[[#This Row],[2022 AV (BOR final)]])</f>
        <v>65845</v>
      </c>
      <c r="AF1351" s="2">
        <f>IF(Table1[[#This Row],[Year Accepted]]=2022,Table1[[#This Row],[2022 AV (BOR final)]],Table1[[#This Row],[2023 AV (BOR final)]])</f>
        <v>38548</v>
      </c>
      <c r="AG1351" s="2">
        <f>IF(Table1[[#This Row],[Year Accepted]]=2022,Table1[[#This Row],[2021 Tax Bill]],Table1[[#This Row],[2022 Tax Bill]])</f>
        <v>52122.35</v>
      </c>
      <c r="AH1351" s="2">
        <f>IF(Table1[[#This Row],[Year Accepted]]=2022,Table1[[#This Row],[2022 Tax Bill]],Table1[[#This Row],[2023 Tax Bill]])</f>
        <v>24071.79</v>
      </c>
    </row>
    <row r="1352" spans="1:34" x14ac:dyDescent="0.25">
      <c r="A1352" s="3" t="s">
        <v>25</v>
      </c>
      <c r="B1352" s="3" t="s">
        <v>26</v>
      </c>
      <c r="C1352" s="3" t="s">
        <v>72</v>
      </c>
      <c r="D1352" s="3" t="s">
        <v>2355</v>
      </c>
      <c r="E1352" s="3" t="s">
        <v>2356</v>
      </c>
      <c r="F1352" s="3" t="s">
        <v>2357</v>
      </c>
      <c r="G1352" s="3">
        <v>2023</v>
      </c>
      <c r="H1352" s="3">
        <v>2022</v>
      </c>
      <c r="I1352" s="4">
        <v>57561</v>
      </c>
      <c r="J1352" s="3" t="s">
        <v>52</v>
      </c>
      <c r="K1352" s="4">
        <v>42917.4</v>
      </c>
      <c r="L1352" s="4">
        <v>57561</v>
      </c>
      <c r="M1352" s="3" t="s">
        <v>52</v>
      </c>
      <c r="N1352" s="4">
        <v>45564.79</v>
      </c>
      <c r="O1352" s="4">
        <v>34594</v>
      </c>
      <c r="P1352" s="3" t="s">
        <v>52</v>
      </c>
      <c r="Q1352" s="4">
        <v>21602.75</v>
      </c>
      <c r="R1352" s="3">
        <v>-87.561239004313293</v>
      </c>
      <c r="S1352" s="3">
        <v>41.629749419167297</v>
      </c>
      <c r="T1352" s="3" t="s">
        <v>2358</v>
      </c>
      <c r="U1352" s="3" t="s">
        <v>78</v>
      </c>
      <c r="V1352" s="3"/>
      <c r="W1352" s="3"/>
      <c r="X1352" s="3" t="s">
        <v>79</v>
      </c>
      <c r="Y1352" s="3" t="s">
        <v>80</v>
      </c>
      <c r="Z1352" s="3" t="s">
        <v>71</v>
      </c>
      <c r="AA1352" s="8">
        <f>Table1[[#This Row],[2022 AV (BOR final)]]-Table1[[#This Row],[2021 AV (BOR final)]]</f>
        <v>0</v>
      </c>
      <c r="AB1352" s="8">
        <f>Table1[[#This Row],[2023 AV (BOR final)]]-Table1[[#This Row],[2022 AV (BOR final)]]</f>
        <v>-22967</v>
      </c>
      <c r="AC1352" s="8">
        <f>Table1[[#This Row],[2022 Tax Bill]]-Table1[[#This Row],[2021 Tax Bill]]</f>
        <v>2647.3899999999994</v>
      </c>
      <c r="AD1352" s="3">
        <f>COUNTIF(D:D,Table1[[#This Row],[Project Name]])</f>
        <v>1</v>
      </c>
      <c r="AE1352" s="2">
        <f>IF(Table1[[#This Row],[Year Accepted]]=2022,Table1[[#This Row],[2021 AV (BOR final)]],Table1[[#This Row],[2022 AV (BOR final)]])</f>
        <v>57561</v>
      </c>
      <c r="AF1352" s="2">
        <f>IF(Table1[[#This Row],[Year Accepted]]=2022,Table1[[#This Row],[2022 AV (BOR final)]],Table1[[#This Row],[2023 AV (BOR final)]])</f>
        <v>34594</v>
      </c>
      <c r="AG1352" s="2">
        <f>IF(Table1[[#This Row],[Year Accepted]]=2022,Table1[[#This Row],[2021 Tax Bill]],Table1[[#This Row],[2022 Tax Bill]])</f>
        <v>45564.79</v>
      </c>
      <c r="AH1352" s="2">
        <f>IF(Table1[[#This Row],[Year Accepted]]=2022,Table1[[#This Row],[2022 Tax Bill]],Table1[[#This Row],[2023 Tax Bill]])</f>
        <v>21602.75</v>
      </c>
    </row>
    <row r="1353" spans="1:34" x14ac:dyDescent="0.25">
      <c r="A1353" s="3" t="s">
        <v>25</v>
      </c>
      <c r="B1353" s="3" t="s">
        <v>26</v>
      </c>
      <c r="C1353" s="3" t="s">
        <v>72</v>
      </c>
      <c r="D1353" s="3" t="s">
        <v>3228</v>
      </c>
      <c r="E1353" s="3" t="s">
        <v>3229</v>
      </c>
      <c r="F1353" s="3" t="s">
        <v>3230</v>
      </c>
      <c r="G1353" s="3">
        <v>2023</v>
      </c>
      <c r="H1353" s="3">
        <v>2022</v>
      </c>
      <c r="I1353" s="4">
        <v>34307</v>
      </c>
      <c r="J1353" s="3" t="s">
        <v>61</v>
      </c>
      <c r="K1353" s="4">
        <v>26600.28</v>
      </c>
      <c r="L1353" s="4">
        <v>34307</v>
      </c>
      <c r="M1353" s="3" t="s">
        <v>61</v>
      </c>
      <c r="N1353" s="4">
        <v>27652.53</v>
      </c>
      <c r="O1353" s="4">
        <v>22764</v>
      </c>
      <c r="P1353" s="3" t="s">
        <v>61</v>
      </c>
      <c r="Q1353" s="4">
        <v>14666.42</v>
      </c>
      <c r="R1353" s="3">
        <v>-87.536329291456994</v>
      </c>
      <c r="S1353" s="3">
        <v>41.623042765041397</v>
      </c>
      <c r="T1353" s="3" t="s">
        <v>3231</v>
      </c>
      <c r="U1353" s="3" t="s">
        <v>78</v>
      </c>
      <c r="V1353" s="3"/>
      <c r="W1353" s="3"/>
      <c r="X1353" s="3" t="s">
        <v>79</v>
      </c>
      <c r="Y1353" s="3" t="s">
        <v>177</v>
      </c>
      <c r="Z1353" s="3" t="s">
        <v>144</v>
      </c>
      <c r="AA1353" s="8">
        <f>Table1[[#This Row],[2022 AV (BOR final)]]-Table1[[#This Row],[2021 AV (BOR final)]]</f>
        <v>0</v>
      </c>
      <c r="AB1353" s="8">
        <f>Table1[[#This Row],[2023 AV (BOR final)]]-Table1[[#This Row],[2022 AV (BOR final)]]</f>
        <v>-11543</v>
      </c>
      <c r="AC1353" s="8">
        <f>Table1[[#This Row],[2022 Tax Bill]]-Table1[[#This Row],[2021 Tax Bill]]</f>
        <v>1052.25</v>
      </c>
      <c r="AD1353" s="3">
        <f>COUNTIF(D:D,Table1[[#This Row],[Project Name]])</f>
        <v>1</v>
      </c>
      <c r="AE1353" s="2">
        <f>IF(Table1[[#This Row],[Year Accepted]]=2022,Table1[[#This Row],[2021 AV (BOR final)]],Table1[[#This Row],[2022 AV (BOR final)]])</f>
        <v>34307</v>
      </c>
      <c r="AF1353" s="2">
        <f>IF(Table1[[#This Row],[Year Accepted]]=2022,Table1[[#This Row],[2022 AV (BOR final)]],Table1[[#This Row],[2023 AV (BOR final)]])</f>
        <v>22764</v>
      </c>
      <c r="AG1353" s="2">
        <f>IF(Table1[[#This Row],[Year Accepted]]=2022,Table1[[#This Row],[2021 Tax Bill]],Table1[[#This Row],[2022 Tax Bill]])</f>
        <v>27652.53</v>
      </c>
      <c r="AH1353" s="2">
        <f>IF(Table1[[#This Row],[Year Accepted]]=2022,Table1[[#This Row],[2022 Tax Bill]],Table1[[#This Row],[2023 Tax Bill]])</f>
        <v>14666.42</v>
      </c>
    </row>
    <row r="1354" spans="1:34" x14ac:dyDescent="0.25">
      <c r="A1354" s="3" t="s">
        <v>25</v>
      </c>
      <c r="B1354" s="3" t="s">
        <v>26</v>
      </c>
      <c r="C1354" s="3" t="s">
        <v>72</v>
      </c>
      <c r="D1354" s="3" t="s">
        <v>4436</v>
      </c>
      <c r="E1354" s="3" t="s">
        <v>4437</v>
      </c>
      <c r="F1354" s="3" t="s">
        <v>4438</v>
      </c>
      <c r="G1354" s="3">
        <v>2023</v>
      </c>
      <c r="H1354" s="3">
        <v>2022</v>
      </c>
      <c r="I1354" s="4">
        <v>34307</v>
      </c>
      <c r="J1354" s="3" t="s">
        <v>61</v>
      </c>
      <c r="K1354" s="4">
        <v>26600.28</v>
      </c>
      <c r="L1354" s="4">
        <v>34307</v>
      </c>
      <c r="M1354" s="3" t="s">
        <v>61</v>
      </c>
      <c r="N1354" s="4">
        <v>27652.53</v>
      </c>
      <c r="O1354" s="4">
        <v>22765</v>
      </c>
      <c r="P1354" s="3" t="s">
        <v>61</v>
      </c>
      <c r="Q1354" s="4">
        <v>14667.06</v>
      </c>
      <c r="R1354" s="3">
        <v>-87.536329179037097</v>
      </c>
      <c r="S1354" s="3">
        <v>41.622899704339297</v>
      </c>
      <c r="T1354" s="3" t="s">
        <v>4439</v>
      </c>
      <c r="U1354" s="3" t="s">
        <v>78</v>
      </c>
      <c r="V1354" s="3"/>
      <c r="W1354" s="3"/>
      <c r="X1354" s="3" t="s">
        <v>79</v>
      </c>
      <c r="Y1354" s="3" t="s">
        <v>177</v>
      </c>
      <c r="Z1354" s="3" t="s">
        <v>144</v>
      </c>
      <c r="AA1354" s="8">
        <f>Table1[[#This Row],[2022 AV (BOR final)]]-Table1[[#This Row],[2021 AV (BOR final)]]</f>
        <v>0</v>
      </c>
      <c r="AB1354" s="8">
        <f>Table1[[#This Row],[2023 AV (BOR final)]]-Table1[[#This Row],[2022 AV (BOR final)]]</f>
        <v>-11542</v>
      </c>
      <c r="AC1354" s="8">
        <f>Table1[[#This Row],[2022 Tax Bill]]-Table1[[#This Row],[2021 Tax Bill]]</f>
        <v>1052.25</v>
      </c>
      <c r="AD1354" s="3">
        <f>COUNTIF(D:D,Table1[[#This Row],[Project Name]])</f>
        <v>1</v>
      </c>
      <c r="AE1354" s="2">
        <f>IF(Table1[[#This Row],[Year Accepted]]=2022,Table1[[#This Row],[2021 AV (BOR final)]],Table1[[#This Row],[2022 AV (BOR final)]])</f>
        <v>34307</v>
      </c>
      <c r="AF1354" s="2">
        <f>IF(Table1[[#This Row],[Year Accepted]]=2022,Table1[[#This Row],[2022 AV (BOR final)]],Table1[[#This Row],[2023 AV (BOR final)]])</f>
        <v>22765</v>
      </c>
      <c r="AG1354" s="2">
        <f>IF(Table1[[#This Row],[Year Accepted]]=2022,Table1[[#This Row],[2021 Tax Bill]],Table1[[#This Row],[2022 Tax Bill]])</f>
        <v>27652.53</v>
      </c>
      <c r="AH1354" s="2">
        <f>IF(Table1[[#This Row],[Year Accepted]]=2022,Table1[[#This Row],[2022 Tax Bill]],Table1[[#This Row],[2023 Tax Bill]])</f>
        <v>14667.06</v>
      </c>
    </row>
    <row r="1355" spans="1:34" x14ac:dyDescent="0.25">
      <c r="A1355" s="3" t="s">
        <v>25</v>
      </c>
      <c r="B1355" s="3" t="s">
        <v>26</v>
      </c>
      <c r="C1355" s="3" t="s">
        <v>72</v>
      </c>
      <c r="D1355" s="3" t="s">
        <v>2814</v>
      </c>
      <c r="E1355" s="3" t="s">
        <v>2815</v>
      </c>
      <c r="F1355" s="3" t="s">
        <v>2816</v>
      </c>
      <c r="G1355" s="3">
        <v>2023</v>
      </c>
      <c r="H1355" s="3">
        <v>2022</v>
      </c>
      <c r="I1355" s="4">
        <v>52321</v>
      </c>
      <c r="J1355" s="3" t="s">
        <v>52</v>
      </c>
      <c r="K1355" s="4">
        <v>43773.89</v>
      </c>
      <c r="L1355" s="4">
        <v>52321</v>
      </c>
      <c r="M1355" s="3" t="s">
        <v>52</v>
      </c>
      <c r="N1355" s="4">
        <v>44613.99</v>
      </c>
      <c r="O1355" s="4">
        <v>25663</v>
      </c>
      <c r="P1355" s="3" t="s">
        <v>52</v>
      </c>
      <c r="Q1355" s="4">
        <v>16877.05</v>
      </c>
      <c r="R1355" s="3">
        <v>-87.549817488368305</v>
      </c>
      <c r="S1355" s="3">
        <v>41.595134721840097</v>
      </c>
      <c r="T1355" s="3" t="s">
        <v>2817</v>
      </c>
      <c r="U1355" s="3" t="s">
        <v>78</v>
      </c>
      <c r="V1355" s="3"/>
      <c r="W1355" s="3"/>
      <c r="X1355" s="3" t="s">
        <v>79</v>
      </c>
      <c r="Y1355" s="3" t="s">
        <v>143</v>
      </c>
      <c r="Z1355" s="3" t="s">
        <v>144</v>
      </c>
      <c r="AA1355" s="8">
        <f>Table1[[#This Row],[2022 AV (BOR final)]]-Table1[[#This Row],[2021 AV (BOR final)]]</f>
        <v>0</v>
      </c>
      <c r="AB1355" s="8">
        <f>Table1[[#This Row],[2023 AV (BOR final)]]-Table1[[#This Row],[2022 AV (BOR final)]]</f>
        <v>-26658</v>
      </c>
      <c r="AC1355" s="8">
        <f>Table1[[#This Row],[2022 Tax Bill]]-Table1[[#This Row],[2021 Tax Bill]]</f>
        <v>840.09999999999854</v>
      </c>
      <c r="AD1355" s="3">
        <f>COUNTIF(D:D,Table1[[#This Row],[Project Name]])</f>
        <v>1</v>
      </c>
      <c r="AE1355" s="2">
        <f>IF(Table1[[#This Row],[Year Accepted]]=2022,Table1[[#This Row],[2021 AV (BOR final)]],Table1[[#This Row],[2022 AV (BOR final)]])</f>
        <v>52321</v>
      </c>
      <c r="AF1355" s="2">
        <f>IF(Table1[[#This Row],[Year Accepted]]=2022,Table1[[#This Row],[2022 AV (BOR final)]],Table1[[#This Row],[2023 AV (BOR final)]])</f>
        <v>25663</v>
      </c>
      <c r="AG1355" s="2">
        <f>IF(Table1[[#This Row],[Year Accepted]]=2022,Table1[[#This Row],[2021 Tax Bill]],Table1[[#This Row],[2022 Tax Bill]])</f>
        <v>44613.99</v>
      </c>
      <c r="AH1355" s="2">
        <f>IF(Table1[[#This Row],[Year Accepted]]=2022,Table1[[#This Row],[2022 Tax Bill]],Table1[[#This Row],[2023 Tax Bill]])</f>
        <v>16877.05</v>
      </c>
    </row>
    <row r="1356" spans="1:34" x14ac:dyDescent="0.25">
      <c r="A1356" s="3" t="s">
        <v>25</v>
      </c>
      <c r="B1356" s="3" t="s">
        <v>26</v>
      </c>
      <c r="C1356" s="3" t="s">
        <v>39</v>
      </c>
      <c r="D1356" s="3" t="s">
        <v>433</v>
      </c>
      <c r="E1356" s="3" t="s">
        <v>5350</v>
      </c>
      <c r="F1356" s="3" t="s">
        <v>5351</v>
      </c>
      <c r="G1356" s="3">
        <v>2023</v>
      </c>
      <c r="H1356" s="3">
        <v>2022</v>
      </c>
      <c r="I1356" s="4">
        <v>8879</v>
      </c>
      <c r="J1356" s="3" t="s">
        <v>240</v>
      </c>
      <c r="K1356" s="4">
        <v>1785.49</v>
      </c>
      <c r="L1356" s="4">
        <v>8879</v>
      </c>
      <c r="M1356" s="3" t="s">
        <v>240</v>
      </c>
      <c r="N1356" s="4">
        <v>1826.29</v>
      </c>
      <c r="O1356" s="4">
        <v>5771</v>
      </c>
      <c r="P1356" s="3" t="s">
        <v>240</v>
      </c>
      <c r="Q1356" s="4">
        <v>1221.28</v>
      </c>
      <c r="R1356" s="3">
        <v>-87.714118821506005</v>
      </c>
      <c r="S1356" s="3">
        <v>41.891959087414499</v>
      </c>
      <c r="T1356" s="3" t="s">
        <v>5352</v>
      </c>
      <c r="U1356" s="3" t="s">
        <v>33</v>
      </c>
      <c r="V1356" s="3" t="s">
        <v>69</v>
      </c>
      <c r="W1356" s="3" t="s">
        <v>333</v>
      </c>
      <c r="X1356" s="3" t="s">
        <v>119</v>
      </c>
      <c r="Y1356" s="3" t="s">
        <v>70</v>
      </c>
      <c r="Z1356" s="3" t="s">
        <v>37</v>
      </c>
      <c r="AA1356" s="8">
        <f>Table1[[#This Row],[2022 AV (BOR final)]]-Table1[[#This Row],[2021 AV (BOR final)]]</f>
        <v>0</v>
      </c>
      <c r="AB1356" s="8">
        <f>Table1[[#This Row],[2023 AV (BOR final)]]-Table1[[#This Row],[2022 AV (BOR final)]]</f>
        <v>-3108</v>
      </c>
      <c r="AC1356" s="8">
        <f>Table1[[#This Row],[2022 Tax Bill]]-Table1[[#This Row],[2021 Tax Bill]]</f>
        <v>40.799999999999955</v>
      </c>
      <c r="AD1356" s="3">
        <f>COUNTIF(D:D,Table1[[#This Row],[Project Name]])</f>
        <v>17</v>
      </c>
      <c r="AE1356" s="2">
        <f>IF(Table1[[#This Row],[Year Accepted]]=2022,Table1[[#This Row],[2021 AV (BOR final)]],Table1[[#This Row],[2022 AV (BOR final)]])</f>
        <v>8879</v>
      </c>
      <c r="AF1356" s="2">
        <f>IF(Table1[[#This Row],[Year Accepted]]=2022,Table1[[#This Row],[2022 AV (BOR final)]],Table1[[#This Row],[2023 AV (BOR final)]])</f>
        <v>5771</v>
      </c>
      <c r="AG1356" s="2">
        <f>IF(Table1[[#This Row],[Year Accepted]]=2022,Table1[[#This Row],[2021 Tax Bill]],Table1[[#This Row],[2022 Tax Bill]])</f>
        <v>1826.29</v>
      </c>
      <c r="AH1356" s="2">
        <f>IF(Table1[[#This Row],[Year Accepted]]=2022,Table1[[#This Row],[2022 Tax Bill]],Table1[[#This Row],[2023 Tax Bill]])</f>
        <v>1221.28</v>
      </c>
    </row>
    <row r="1357" spans="1:34" x14ac:dyDescent="0.25">
      <c r="A1357" s="3" t="s">
        <v>25</v>
      </c>
      <c r="B1357" s="3" t="s">
        <v>26</v>
      </c>
      <c r="C1357" s="3" t="s">
        <v>39</v>
      </c>
      <c r="D1357" s="3" t="s">
        <v>433</v>
      </c>
      <c r="E1357" s="3" t="s">
        <v>4156</v>
      </c>
      <c r="F1357" s="3" t="s">
        <v>4157</v>
      </c>
      <c r="G1357" s="3">
        <v>2023</v>
      </c>
      <c r="H1357" s="3">
        <v>2022</v>
      </c>
      <c r="I1357" s="4">
        <v>27991</v>
      </c>
      <c r="J1357" s="3" t="s">
        <v>240</v>
      </c>
      <c r="K1357" s="4">
        <v>5628.76</v>
      </c>
      <c r="L1357" s="4">
        <v>27991</v>
      </c>
      <c r="M1357" s="3" t="s">
        <v>240</v>
      </c>
      <c r="N1357" s="4">
        <v>5757.23</v>
      </c>
      <c r="O1357" s="4">
        <v>18195</v>
      </c>
      <c r="P1357" s="3" t="s">
        <v>240</v>
      </c>
      <c r="Q1357" s="4">
        <v>3850.52</v>
      </c>
      <c r="R1357" s="3">
        <v>-87.714626945089293</v>
      </c>
      <c r="S1357" s="3">
        <v>41.891633802614102</v>
      </c>
      <c r="T1357" s="3" t="s">
        <v>4158</v>
      </c>
      <c r="U1357" s="3" t="s">
        <v>33</v>
      </c>
      <c r="V1357" s="3" t="s">
        <v>69</v>
      </c>
      <c r="W1357" s="3" t="s">
        <v>333</v>
      </c>
      <c r="X1357" s="3" t="s">
        <v>119</v>
      </c>
      <c r="Y1357" s="3" t="s">
        <v>70</v>
      </c>
      <c r="Z1357" s="3" t="s">
        <v>37</v>
      </c>
      <c r="AA1357" s="8">
        <f>Table1[[#This Row],[2022 AV (BOR final)]]-Table1[[#This Row],[2021 AV (BOR final)]]</f>
        <v>0</v>
      </c>
      <c r="AB1357" s="8">
        <f>Table1[[#This Row],[2023 AV (BOR final)]]-Table1[[#This Row],[2022 AV (BOR final)]]</f>
        <v>-9796</v>
      </c>
      <c r="AC1357" s="8">
        <f>Table1[[#This Row],[2022 Tax Bill]]-Table1[[#This Row],[2021 Tax Bill]]</f>
        <v>128.46999999999935</v>
      </c>
      <c r="AD1357" s="3">
        <f>COUNTIF(D:D,Table1[[#This Row],[Project Name]])</f>
        <v>17</v>
      </c>
      <c r="AE1357" s="2">
        <f>IF(Table1[[#This Row],[Year Accepted]]=2022,Table1[[#This Row],[2021 AV (BOR final)]],Table1[[#This Row],[2022 AV (BOR final)]])</f>
        <v>27991</v>
      </c>
      <c r="AF1357" s="2">
        <f>IF(Table1[[#This Row],[Year Accepted]]=2022,Table1[[#This Row],[2022 AV (BOR final)]],Table1[[#This Row],[2023 AV (BOR final)]])</f>
        <v>18195</v>
      </c>
      <c r="AG1357" s="2">
        <f>IF(Table1[[#This Row],[Year Accepted]]=2022,Table1[[#This Row],[2021 Tax Bill]],Table1[[#This Row],[2022 Tax Bill]])</f>
        <v>5757.23</v>
      </c>
      <c r="AH1357" s="2">
        <f>IF(Table1[[#This Row],[Year Accepted]]=2022,Table1[[#This Row],[2022 Tax Bill]],Table1[[#This Row],[2023 Tax Bill]])</f>
        <v>3850.52</v>
      </c>
    </row>
    <row r="1358" spans="1:34" x14ac:dyDescent="0.25">
      <c r="A1358" s="3" t="s">
        <v>25</v>
      </c>
      <c r="B1358" s="3" t="s">
        <v>26</v>
      </c>
      <c r="C1358" s="3" t="s">
        <v>39</v>
      </c>
      <c r="D1358" s="3" t="s">
        <v>433</v>
      </c>
      <c r="E1358" s="3" t="s">
        <v>3411</v>
      </c>
      <c r="F1358" s="3" t="s">
        <v>3412</v>
      </c>
      <c r="G1358" s="3">
        <v>2023</v>
      </c>
      <c r="H1358" s="3">
        <v>2022</v>
      </c>
      <c r="I1358" s="4">
        <v>33669</v>
      </c>
      <c r="J1358" s="3" t="s">
        <v>240</v>
      </c>
      <c r="K1358" s="4">
        <v>6770.53</v>
      </c>
      <c r="L1358" s="4">
        <v>33669</v>
      </c>
      <c r="M1358" s="3" t="s">
        <v>240</v>
      </c>
      <c r="N1358" s="4">
        <v>6925.11</v>
      </c>
      <c r="O1358" s="4">
        <v>21886</v>
      </c>
      <c r="P1358" s="3" t="s">
        <v>240</v>
      </c>
      <c r="Q1358" s="4">
        <v>4631.6099999999997</v>
      </c>
      <c r="R1358" s="3">
        <v>-87.704959483079307</v>
      </c>
      <c r="S1358" s="3">
        <v>41.8906472533968</v>
      </c>
      <c r="T1358" s="3" t="s">
        <v>3413</v>
      </c>
      <c r="U1358" s="3" t="s">
        <v>33</v>
      </c>
      <c r="V1358" s="3" t="s">
        <v>69</v>
      </c>
      <c r="W1358" s="3" t="s">
        <v>333</v>
      </c>
      <c r="X1358" s="3" t="s">
        <v>119</v>
      </c>
      <c r="Y1358" s="3" t="s">
        <v>70</v>
      </c>
      <c r="Z1358" s="3" t="s">
        <v>37</v>
      </c>
      <c r="AA1358" s="8">
        <f>Table1[[#This Row],[2022 AV (BOR final)]]-Table1[[#This Row],[2021 AV (BOR final)]]</f>
        <v>0</v>
      </c>
      <c r="AB1358" s="8">
        <f>Table1[[#This Row],[2023 AV (BOR final)]]-Table1[[#This Row],[2022 AV (BOR final)]]</f>
        <v>-11783</v>
      </c>
      <c r="AC1358" s="8">
        <f>Table1[[#This Row],[2022 Tax Bill]]-Table1[[#This Row],[2021 Tax Bill]]</f>
        <v>154.57999999999993</v>
      </c>
      <c r="AD1358" s="3">
        <f>COUNTIF(D:D,Table1[[#This Row],[Project Name]])</f>
        <v>17</v>
      </c>
      <c r="AE1358" s="2">
        <f>IF(Table1[[#This Row],[Year Accepted]]=2022,Table1[[#This Row],[2021 AV (BOR final)]],Table1[[#This Row],[2022 AV (BOR final)]])</f>
        <v>33669</v>
      </c>
      <c r="AF1358" s="2">
        <f>IF(Table1[[#This Row],[Year Accepted]]=2022,Table1[[#This Row],[2022 AV (BOR final)]],Table1[[#This Row],[2023 AV (BOR final)]])</f>
        <v>21886</v>
      </c>
      <c r="AG1358" s="2">
        <f>IF(Table1[[#This Row],[Year Accepted]]=2022,Table1[[#This Row],[2021 Tax Bill]],Table1[[#This Row],[2022 Tax Bill]])</f>
        <v>6925.11</v>
      </c>
      <c r="AH1358" s="2">
        <f>IF(Table1[[#This Row],[Year Accepted]]=2022,Table1[[#This Row],[2022 Tax Bill]],Table1[[#This Row],[2023 Tax Bill]])</f>
        <v>4631.6099999999997</v>
      </c>
    </row>
    <row r="1359" spans="1:34" x14ac:dyDescent="0.25">
      <c r="A1359" s="3" t="s">
        <v>25</v>
      </c>
      <c r="B1359" s="3" t="s">
        <v>26</v>
      </c>
      <c r="C1359" s="3" t="s">
        <v>39</v>
      </c>
      <c r="D1359" s="3" t="s">
        <v>704</v>
      </c>
      <c r="E1359" s="3" t="s">
        <v>705</v>
      </c>
      <c r="F1359" s="3" t="s">
        <v>706</v>
      </c>
      <c r="G1359" s="3">
        <v>2023</v>
      </c>
      <c r="H1359" s="3">
        <v>2022</v>
      </c>
      <c r="I1359" s="4">
        <v>326755</v>
      </c>
      <c r="J1359" s="3" t="s">
        <v>31</v>
      </c>
      <c r="K1359" s="4">
        <v>65707.41</v>
      </c>
      <c r="L1359" s="4">
        <v>326755</v>
      </c>
      <c r="M1359" s="3" t="s">
        <v>31</v>
      </c>
      <c r="N1359" s="4">
        <v>67207.75</v>
      </c>
      <c r="O1359" s="4">
        <v>212391</v>
      </c>
      <c r="P1359" s="3" t="s">
        <v>31</v>
      </c>
      <c r="Q1359" s="4">
        <v>44946.95</v>
      </c>
      <c r="R1359" s="3">
        <v>-87.697311405119606</v>
      </c>
      <c r="S1359" s="3">
        <v>41.9109529469075</v>
      </c>
      <c r="T1359" s="3" t="s">
        <v>707</v>
      </c>
      <c r="U1359" s="3" t="s">
        <v>33</v>
      </c>
      <c r="V1359" s="3" t="s">
        <v>332</v>
      </c>
      <c r="W1359" s="3" t="s">
        <v>427</v>
      </c>
      <c r="X1359" s="3" t="s">
        <v>235</v>
      </c>
      <c r="Y1359" s="3" t="s">
        <v>38</v>
      </c>
      <c r="Z1359" s="3" t="s">
        <v>334</v>
      </c>
      <c r="AA1359" s="8">
        <f>Table1[[#This Row],[2022 AV (BOR final)]]-Table1[[#This Row],[2021 AV (BOR final)]]</f>
        <v>0</v>
      </c>
      <c r="AB1359" s="8">
        <f>Table1[[#This Row],[2023 AV (BOR final)]]-Table1[[#This Row],[2022 AV (BOR final)]]</f>
        <v>-114364</v>
      </c>
      <c r="AC1359" s="8">
        <f>Table1[[#This Row],[2022 Tax Bill]]-Table1[[#This Row],[2021 Tax Bill]]</f>
        <v>1500.3399999999965</v>
      </c>
      <c r="AD1359" s="3">
        <f>COUNTIF(D:D,Table1[[#This Row],[Project Name]])</f>
        <v>1</v>
      </c>
      <c r="AE1359" s="2">
        <f>IF(Table1[[#This Row],[Year Accepted]]=2022,Table1[[#This Row],[2021 AV (BOR final)]],Table1[[#This Row],[2022 AV (BOR final)]])</f>
        <v>326755</v>
      </c>
      <c r="AF1359" s="2">
        <f>IF(Table1[[#This Row],[Year Accepted]]=2022,Table1[[#This Row],[2022 AV (BOR final)]],Table1[[#This Row],[2023 AV (BOR final)]])</f>
        <v>212391</v>
      </c>
      <c r="AG1359" s="2">
        <f>IF(Table1[[#This Row],[Year Accepted]]=2022,Table1[[#This Row],[2021 Tax Bill]],Table1[[#This Row],[2022 Tax Bill]])</f>
        <v>67207.75</v>
      </c>
      <c r="AH1359" s="2">
        <f>IF(Table1[[#This Row],[Year Accepted]]=2022,Table1[[#This Row],[2022 Tax Bill]],Table1[[#This Row],[2023 Tax Bill]])</f>
        <v>44946.95</v>
      </c>
    </row>
    <row r="1360" spans="1:34" x14ac:dyDescent="0.25">
      <c r="A1360" s="3" t="s">
        <v>25</v>
      </c>
      <c r="B1360" s="3" t="s">
        <v>71</v>
      </c>
      <c r="C1360" s="3" t="s">
        <v>39</v>
      </c>
      <c r="D1360" s="3" t="s">
        <v>3359</v>
      </c>
      <c r="E1360" s="3" t="s">
        <v>3360</v>
      </c>
      <c r="F1360" s="3" t="s">
        <v>3361</v>
      </c>
      <c r="G1360" s="3">
        <v>2023</v>
      </c>
      <c r="H1360" s="3">
        <v>2022</v>
      </c>
      <c r="L1360" s="4">
        <v>0</v>
      </c>
      <c r="M1360" s="3" t="s">
        <v>295</v>
      </c>
      <c r="N1360" s="4">
        <v>0</v>
      </c>
      <c r="O1360" s="4">
        <v>0</v>
      </c>
      <c r="P1360" s="3" t="s">
        <v>295</v>
      </c>
      <c r="Q1360" s="4">
        <v>0</v>
      </c>
      <c r="R1360" s="3">
        <v>-87.680792092372599</v>
      </c>
      <c r="S1360" s="3">
        <v>41.922094292148998</v>
      </c>
      <c r="T1360" s="3" t="s">
        <v>3362</v>
      </c>
      <c r="U1360" s="3" t="s">
        <v>33</v>
      </c>
      <c r="V1360" s="3" t="s">
        <v>484</v>
      </c>
      <c r="W1360" s="3" t="s">
        <v>618</v>
      </c>
      <c r="X1360" s="3" t="s">
        <v>103</v>
      </c>
      <c r="Y1360" s="3" t="s">
        <v>121</v>
      </c>
      <c r="Z1360" s="3" t="s">
        <v>236</v>
      </c>
      <c r="AA1360" s="8">
        <f>Table1[[#This Row],[2022 AV (BOR final)]]-Table1[[#This Row],[2021 AV (BOR final)]]</f>
        <v>0</v>
      </c>
      <c r="AB1360" s="8">
        <f>Table1[[#This Row],[2023 AV (BOR final)]]-Table1[[#This Row],[2022 AV (BOR final)]]</f>
        <v>0</v>
      </c>
      <c r="AC1360" s="8">
        <f>Table1[[#This Row],[2022 Tax Bill]]-Table1[[#This Row],[2021 Tax Bill]]</f>
        <v>0</v>
      </c>
      <c r="AD1360" s="3">
        <f>COUNTIF(D:D,Table1[[#This Row],[Project Name]])</f>
        <v>1</v>
      </c>
      <c r="AE1360" s="8">
        <f>IF(Table1[[#This Row],[Year Accepted]]=2022,Table1[[#This Row],[2021 AV (BOR final)]],Table1[[#This Row],[2022 AV (BOR final)]])</f>
        <v>0</v>
      </c>
      <c r="AF1360" s="8">
        <f>IF(Table1[[#This Row],[Year Accepted]]=2022,Table1[[#This Row],[2022 AV (BOR final)]],Table1[[#This Row],[2023 AV (BOR final)]])</f>
        <v>0</v>
      </c>
      <c r="AG1360" s="8">
        <f>IF(Table1[[#This Row],[Year Accepted]]=2022,Table1[[#This Row],[2021 Tax Bill]],Table1[[#This Row],[2022 Tax Bill]])</f>
        <v>0</v>
      </c>
      <c r="AH1360" s="8">
        <f>IF(Table1[[#This Row],[Year Accepted]]=2022,Table1[[#This Row],[2022 Tax Bill]],Table1[[#This Row],[2023 Tax Bill]])</f>
        <v>0</v>
      </c>
    </row>
    <row r="1361" spans="1:34" x14ac:dyDescent="0.25">
      <c r="A1361" s="3" t="s">
        <v>25</v>
      </c>
      <c r="B1361" s="3" t="s">
        <v>26</v>
      </c>
      <c r="C1361" s="3" t="s">
        <v>39</v>
      </c>
      <c r="D1361" s="3" t="s">
        <v>1291</v>
      </c>
      <c r="E1361" s="3" t="s">
        <v>1292</v>
      </c>
      <c r="F1361" s="3" t="s">
        <v>1293</v>
      </c>
      <c r="G1361" s="3">
        <v>2023</v>
      </c>
      <c r="H1361" s="3">
        <v>2022</v>
      </c>
      <c r="I1361" s="4">
        <v>34800</v>
      </c>
      <c r="J1361" s="3" t="s">
        <v>115</v>
      </c>
      <c r="K1361" s="4">
        <v>6997.96</v>
      </c>
      <c r="L1361" s="4">
        <v>13500</v>
      </c>
      <c r="M1361" s="3" t="s">
        <v>185</v>
      </c>
      <c r="N1361" s="4">
        <v>2776.71</v>
      </c>
      <c r="O1361" s="4">
        <v>29213</v>
      </c>
      <c r="P1361" s="3" t="s">
        <v>197</v>
      </c>
      <c r="Q1361" s="4">
        <v>6182.15</v>
      </c>
      <c r="R1361" s="3">
        <v>-87.695126324479006</v>
      </c>
      <c r="S1361" s="3">
        <v>41.902637628118804</v>
      </c>
      <c r="T1361" s="3" t="s">
        <v>1294</v>
      </c>
      <c r="U1361" s="3" t="s">
        <v>33</v>
      </c>
      <c r="V1361" s="3" t="s">
        <v>332</v>
      </c>
      <c r="W1361" s="3" t="s">
        <v>427</v>
      </c>
      <c r="X1361" s="3" t="s">
        <v>119</v>
      </c>
      <c r="Y1361" s="3" t="s">
        <v>264</v>
      </c>
      <c r="Z1361" s="3" t="s">
        <v>334</v>
      </c>
      <c r="AA1361" s="8">
        <f>Table1[[#This Row],[2022 AV (BOR final)]]-Table1[[#This Row],[2021 AV (BOR final)]]</f>
        <v>-21300</v>
      </c>
      <c r="AB1361" s="8">
        <f>Table1[[#This Row],[2023 AV (BOR final)]]-Table1[[#This Row],[2022 AV (BOR final)]]</f>
        <v>15713</v>
      </c>
      <c r="AC1361" s="8">
        <f>Table1[[#This Row],[2022 Tax Bill]]-Table1[[#This Row],[2021 Tax Bill]]</f>
        <v>-4221.25</v>
      </c>
      <c r="AD1361" s="3">
        <f>COUNTIF(D:D,Table1[[#This Row],[Project Name]])</f>
        <v>1</v>
      </c>
      <c r="AE1361" s="2">
        <f>IF(Table1[[#This Row],[Year Accepted]]=2022,Table1[[#This Row],[2021 AV (BOR final)]],Table1[[#This Row],[2022 AV (BOR final)]])</f>
        <v>13500</v>
      </c>
      <c r="AF1361" s="2">
        <f>IF(Table1[[#This Row],[Year Accepted]]=2022,Table1[[#This Row],[2022 AV (BOR final)]],Table1[[#This Row],[2023 AV (BOR final)]])</f>
        <v>29213</v>
      </c>
      <c r="AG1361" s="2">
        <f>IF(Table1[[#This Row],[Year Accepted]]=2022,Table1[[#This Row],[2021 Tax Bill]],Table1[[#This Row],[2022 Tax Bill]])</f>
        <v>2776.71</v>
      </c>
      <c r="AH1361" s="2">
        <f>IF(Table1[[#This Row],[Year Accepted]]=2022,Table1[[#This Row],[2022 Tax Bill]],Table1[[#This Row],[2023 Tax Bill]])</f>
        <v>6182.15</v>
      </c>
    </row>
    <row r="1362" spans="1:34" x14ac:dyDescent="0.25">
      <c r="A1362" s="3" t="s">
        <v>25</v>
      </c>
      <c r="B1362" s="3" t="s">
        <v>26</v>
      </c>
      <c r="C1362" s="3" t="s">
        <v>39</v>
      </c>
      <c r="D1362" s="3" t="s">
        <v>2024</v>
      </c>
      <c r="E1362" s="3" t="s">
        <v>2204</v>
      </c>
      <c r="F1362" s="3" t="s">
        <v>2205</v>
      </c>
      <c r="G1362" s="3">
        <v>2023</v>
      </c>
      <c r="H1362" s="3">
        <v>2022</v>
      </c>
      <c r="I1362" s="4">
        <v>3300</v>
      </c>
      <c r="J1362" s="3" t="s">
        <v>185</v>
      </c>
      <c r="K1362" s="4">
        <v>663.61</v>
      </c>
      <c r="L1362" s="4">
        <v>3300</v>
      </c>
      <c r="M1362" s="3" t="s">
        <v>185</v>
      </c>
      <c r="N1362" s="4">
        <v>678.74</v>
      </c>
      <c r="O1362" s="4">
        <v>3300</v>
      </c>
      <c r="P1362" s="3" t="s">
        <v>185</v>
      </c>
      <c r="Q1362" s="4">
        <v>698.37</v>
      </c>
      <c r="R1362" s="3">
        <v>-87.711045102171894</v>
      </c>
      <c r="S1362" s="3">
        <v>41.902531768411201</v>
      </c>
      <c r="T1362" s="3" t="s">
        <v>2206</v>
      </c>
      <c r="U1362" s="3" t="s">
        <v>33</v>
      </c>
      <c r="V1362" s="3" t="s">
        <v>332</v>
      </c>
      <c r="W1362" s="3" t="s">
        <v>333</v>
      </c>
      <c r="X1362" s="3" t="s">
        <v>235</v>
      </c>
      <c r="Y1362" s="3" t="s">
        <v>264</v>
      </c>
      <c r="Z1362" s="3" t="s">
        <v>334</v>
      </c>
      <c r="AA1362" s="8">
        <f>Table1[[#This Row],[2022 AV (BOR final)]]-Table1[[#This Row],[2021 AV (BOR final)]]</f>
        <v>0</v>
      </c>
      <c r="AB1362" s="8">
        <f>Table1[[#This Row],[2023 AV (BOR final)]]-Table1[[#This Row],[2022 AV (BOR final)]]</f>
        <v>0</v>
      </c>
      <c r="AC1362" s="8">
        <f>Table1[[#This Row],[2022 Tax Bill]]-Table1[[#This Row],[2021 Tax Bill]]</f>
        <v>15.129999999999995</v>
      </c>
      <c r="AD1362" s="3">
        <f>COUNTIF(D:D,Table1[[#This Row],[Project Name]])</f>
        <v>3</v>
      </c>
      <c r="AE1362" s="8">
        <f>IF(Table1[[#This Row],[Year Accepted]]=2022,Table1[[#This Row],[2021 AV (BOR final)]],Table1[[#This Row],[2022 AV (BOR final)]])</f>
        <v>3300</v>
      </c>
      <c r="AF1362" s="8">
        <f>IF(Table1[[#This Row],[Year Accepted]]=2022,Table1[[#This Row],[2022 AV (BOR final)]],Table1[[#This Row],[2023 AV (BOR final)]])</f>
        <v>3300</v>
      </c>
      <c r="AG1362" s="8">
        <f>IF(Table1[[#This Row],[Year Accepted]]=2022,Table1[[#This Row],[2021 Tax Bill]],Table1[[#This Row],[2022 Tax Bill]])</f>
        <v>678.74</v>
      </c>
      <c r="AH1362" s="8">
        <f>IF(Table1[[#This Row],[Year Accepted]]=2022,Table1[[#This Row],[2022 Tax Bill]],Table1[[#This Row],[2023 Tax Bill]])</f>
        <v>698.37</v>
      </c>
    </row>
    <row r="1363" spans="1:34" x14ac:dyDescent="0.25">
      <c r="A1363" s="3" t="s">
        <v>25</v>
      </c>
      <c r="B1363" s="3" t="s">
        <v>26</v>
      </c>
      <c r="C1363" s="3" t="s">
        <v>39</v>
      </c>
      <c r="D1363" s="3" t="s">
        <v>2024</v>
      </c>
      <c r="E1363" s="3" t="s">
        <v>4666</v>
      </c>
      <c r="F1363" s="3" t="s">
        <v>4667</v>
      </c>
      <c r="G1363" s="3">
        <v>2023</v>
      </c>
      <c r="H1363" s="3">
        <v>2022</v>
      </c>
      <c r="I1363" s="4">
        <v>115500</v>
      </c>
      <c r="J1363" s="3" t="s">
        <v>4668</v>
      </c>
      <c r="K1363" s="4">
        <v>23226</v>
      </c>
      <c r="L1363" s="4">
        <v>115500</v>
      </c>
      <c r="M1363" s="3" t="s">
        <v>4668</v>
      </c>
      <c r="N1363" s="4">
        <v>23756.28</v>
      </c>
      <c r="O1363" s="4">
        <v>115500</v>
      </c>
      <c r="P1363" s="3" t="s">
        <v>4668</v>
      </c>
      <c r="Q1363" s="4">
        <v>24442.55</v>
      </c>
      <c r="R1363" s="3">
        <v>-87.710866180468699</v>
      </c>
      <c r="S1363" s="3">
        <v>41.902533059794102</v>
      </c>
      <c r="T1363" s="3" t="s">
        <v>4669</v>
      </c>
      <c r="U1363" s="3" t="s">
        <v>33</v>
      </c>
      <c r="V1363" s="3" t="s">
        <v>332</v>
      </c>
      <c r="W1363" s="3" t="s">
        <v>333</v>
      </c>
      <c r="X1363" s="3" t="s">
        <v>235</v>
      </c>
      <c r="Y1363" s="3" t="s">
        <v>264</v>
      </c>
      <c r="Z1363" s="3" t="s">
        <v>334</v>
      </c>
      <c r="AA1363" s="8">
        <f>Table1[[#This Row],[2022 AV (BOR final)]]-Table1[[#This Row],[2021 AV (BOR final)]]</f>
        <v>0</v>
      </c>
      <c r="AB1363" s="8">
        <f>Table1[[#This Row],[2023 AV (BOR final)]]-Table1[[#This Row],[2022 AV (BOR final)]]</f>
        <v>0</v>
      </c>
      <c r="AC1363" s="8">
        <f>Table1[[#This Row],[2022 Tax Bill]]-Table1[[#This Row],[2021 Tax Bill]]</f>
        <v>530.27999999999884</v>
      </c>
      <c r="AD1363" s="3">
        <f>COUNTIF(D:D,Table1[[#This Row],[Project Name]])</f>
        <v>3</v>
      </c>
      <c r="AE1363" s="8">
        <f>IF(Table1[[#This Row],[Year Accepted]]=2022,Table1[[#This Row],[2021 AV (BOR final)]],Table1[[#This Row],[2022 AV (BOR final)]])</f>
        <v>115500</v>
      </c>
      <c r="AF1363" s="8">
        <f>IF(Table1[[#This Row],[Year Accepted]]=2022,Table1[[#This Row],[2022 AV (BOR final)]],Table1[[#This Row],[2023 AV (BOR final)]])</f>
        <v>115500</v>
      </c>
      <c r="AG1363" s="8">
        <f>IF(Table1[[#This Row],[Year Accepted]]=2022,Table1[[#This Row],[2021 Tax Bill]],Table1[[#This Row],[2022 Tax Bill]])</f>
        <v>23756.28</v>
      </c>
      <c r="AH1363" s="8">
        <f>IF(Table1[[#This Row],[Year Accepted]]=2022,Table1[[#This Row],[2022 Tax Bill]],Table1[[#This Row],[2023 Tax Bill]])</f>
        <v>24442.55</v>
      </c>
    </row>
    <row r="1364" spans="1:34" x14ac:dyDescent="0.25">
      <c r="A1364" s="3" t="s">
        <v>25</v>
      </c>
      <c r="B1364" s="3" t="s">
        <v>26</v>
      </c>
      <c r="C1364" s="3" t="s">
        <v>39</v>
      </c>
      <c r="D1364" s="3" t="s">
        <v>2024</v>
      </c>
      <c r="E1364" s="3" t="s">
        <v>2025</v>
      </c>
      <c r="F1364" s="3" t="s">
        <v>2026</v>
      </c>
      <c r="G1364" s="3">
        <v>2023</v>
      </c>
      <c r="H1364" s="3">
        <v>2022</v>
      </c>
      <c r="I1364" s="4">
        <v>3351</v>
      </c>
      <c r="J1364" s="3" t="s">
        <v>2027</v>
      </c>
      <c r="K1364" s="4">
        <v>673.85</v>
      </c>
      <c r="L1364" s="4">
        <v>3351</v>
      </c>
      <c r="M1364" s="3" t="s">
        <v>2027</v>
      </c>
      <c r="N1364" s="4">
        <v>689.22</v>
      </c>
      <c r="O1364" s="4">
        <v>3351</v>
      </c>
      <c r="P1364" s="3" t="s">
        <v>2027</v>
      </c>
      <c r="Q1364" s="4">
        <v>709.18</v>
      </c>
      <c r="R1364" s="3">
        <v>-87.710912704299503</v>
      </c>
      <c r="S1364" s="3">
        <v>41.9023034243259</v>
      </c>
      <c r="T1364" s="3" t="s">
        <v>2028</v>
      </c>
      <c r="U1364" s="3" t="s">
        <v>33</v>
      </c>
      <c r="V1364" s="3" t="s">
        <v>332</v>
      </c>
      <c r="W1364" s="3" t="s">
        <v>333</v>
      </c>
      <c r="X1364" s="3" t="s">
        <v>235</v>
      </c>
      <c r="Y1364" s="3" t="s">
        <v>264</v>
      </c>
      <c r="Z1364" s="3" t="s">
        <v>334</v>
      </c>
      <c r="AA1364" s="8">
        <f>Table1[[#This Row],[2022 AV (BOR final)]]-Table1[[#This Row],[2021 AV (BOR final)]]</f>
        <v>0</v>
      </c>
      <c r="AB1364" s="8">
        <f>Table1[[#This Row],[2023 AV (BOR final)]]-Table1[[#This Row],[2022 AV (BOR final)]]</f>
        <v>0</v>
      </c>
      <c r="AC1364" s="8">
        <f>Table1[[#This Row],[2022 Tax Bill]]-Table1[[#This Row],[2021 Tax Bill]]</f>
        <v>15.370000000000005</v>
      </c>
      <c r="AD1364" s="3">
        <f>COUNTIF(D:D,Table1[[#This Row],[Project Name]])</f>
        <v>3</v>
      </c>
      <c r="AE1364" s="8">
        <f>IF(Table1[[#This Row],[Year Accepted]]=2022,Table1[[#This Row],[2021 AV (BOR final)]],Table1[[#This Row],[2022 AV (BOR final)]])</f>
        <v>3351</v>
      </c>
      <c r="AF1364" s="8">
        <f>IF(Table1[[#This Row],[Year Accepted]]=2022,Table1[[#This Row],[2022 AV (BOR final)]],Table1[[#This Row],[2023 AV (BOR final)]])</f>
        <v>3351</v>
      </c>
      <c r="AG1364" s="8">
        <f>IF(Table1[[#This Row],[Year Accepted]]=2022,Table1[[#This Row],[2021 Tax Bill]],Table1[[#This Row],[2022 Tax Bill]])</f>
        <v>689.22</v>
      </c>
      <c r="AH1364" s="8">
        <f>IF(Table1[[#This Row],[Year Accepted]]=2022,Table1[[#This Row],[2022 Tax Bill]],Table1[[#This Row],[2023 Tax Bill]])</f>
        <v>709.18</v>
      </c>
    </row>
    <row r="1365" spans="1:34" x14ac:dyDescent="0.25">
      <c r="A1365" s="3" t="s">
        <v>25</v>
      </c>
      <c r="B1365" s="3" t="s">
        <v>26</v>
      </c>
      <c r="C1365" s="3" t="s">
        <v>39</v>
      </c>
      <c r="D1365" s="3" t="s">
        <v>2280</v>
      </c>
      <c r="E1365" s="3" t="s">
        <v>2281</v>
      </c>
      <c r="F1365" s="3" t="s">
        <v>2282</v>
      </c>
      <c r="G1365" s="3">
        <v>2023</v>
      </c>
      <c r="H1365" s="3">
        <v>2022</v>
      </c>
      <c r="I1365" s="4">
        <v>128782</v>
      </c>
      <c r="J1365" s="3" t="s">
        <v>52</v>
      </c>
      <c r="K1365" s="4">
        <v>25896.9</v>
      </c>
      <c r="L1365" s="4">
        <v>128782</v>
      </c>
      <c r="M1365" s="3" t="s">
        <v>52</v>
      </c>
      <c r="N1365" s="4">
        <v>26488.18</v>
      </c>
      <c r="O1365" s="4">
        <v>82500</v>
      </c>
      <c r="P1365" s="3" t="s">
        <v>52</v>
      </c>
      <c r="Q1365" s="4">
        <v>17458.97</v>
      </c>
      <c r="R1365" s="3">
        <v>-87.728552860451003</v>
      </c>
      <c r="S1365" s="3">
        <v>41.9038075471301</v>
      </c>
      <c r="T1365" s="3" t="s">
        <v>2283</v>
      </c>
      <c r="U1365" s="3" t="s">
        <v>33</v>
      </c>
      <c r="V1365" s="3" t="s">
        <v>670</v>
      </c>
      <c r="W1365" s="3" t="s">
        <v>333</v>
      </c>
      <c r="X1365" s="3" t="s">
        <v>235</v>
      </c>
      <c r="Y1365" s="3" t="s">
        <v>264</v>
      </c>
      <c r="Z1365" s="3" t="s">
        <v>334</v>
      </c>
      <c r="AA1365" s="8">
        <f>Table1[[#This Row],[2022 AV (BOR final)]]-Table1[[#This Row],[2021 AV (BOR final)]]</f>
        <v>0</v>
      </c>
      <c r="AB1365" s="8">
        <f>Table1[[#This Row],[2023 AV (BOR final)]]-Table1[[#This Row],[2022 AV (BOR final)]]</f>
        <v>-46282</v>
      </c>
      <c r="AC1365" s="8">
        <f>Table1[[#This Row],[2022 Tax Bill]]-Table1[[#This Row],[2021 Tax Bill]]</f>
        <v>591.27999999999884</v>
      </c>
      <c r="AD1365" s="3">
        <f>COUNTIF(D:D,Table1[[#This Row],[Project Name]])</f>
        <v>1</v>
      </c>
      <c r="AE1365" s="2">
        <f>IF(Table1[[#This Row],[Year Accepted]]=2022,Table1[[#This Row],[2021 AV (BOR final)]],Table1[[#This Row],[2022 AV (BOR final)]])</f>
        <v>128782</v>
      </c>
      <c r="AF1365" s="2">
        <f>IF(Table1[[#This Row],[Year Accepted]]=2022,Table1[[#This Row],[2022 AV (BOR final)]],Table1[[#This Row],[2023 AV (BOR final)]])</f>
        <v>82500</v>
      </c>
      <c r="AG1365" s="2">
        <f>IF(Table1[[#This Row],[Year Accepted]]=2022,Table1[[#This Row],[2021 Tax Bill]],Table1[[#This Row],[2022 Tax Bill]])</f>
        <v>26488.18</v>
      </c>
      <c r="AH1365" s="2">
        <f>IF(Table1[[#This Row],[Year Accepted]]=2022,Table1[[#This Row],[2022 Tax Bill]],Table1[[#This Row],[2023 Tax Bill]])</f>
        <v>17458.97</v>
      </c>
    </row>
    <row r="1366" spans="1:34" x14ac:dyDescent="0.25">
      <c r="A1366" s="3" t="s">
        <v>25</v>
      </c>
      <c r="B1366" s="3" t="s">
        <v>26</v>
      </c>
      <c r="C1366" s="3" t="s">
        <v>39</v>
      </c>
      <c r="D1366" s="3" t="s">
        <v>4076</v>
      </c>
      <c r="E1366" s="3" t="s">
        <v>4077</v>
      </c>
      <c r="F1366" s="3" t="s">
        <v>4078</v>
      </c>
      <c r="G1366" s="3">
        <v>2023</v>
      </c>
      <c r="H1366" s="3">
        <v>2022</v>
      </c>
      <c r="I1366" s="4">
        <v>142555</v>
      </c>
      <c r="J1366" s="3" t="s">
        <v>31</v>
      </c>
      <c r="K1366" s="4">
        <v>28666.51</v>
      </c>
      <c r="L1366" s="4">
        <v>142555</v>
      </c>
      <c r="M1366" s="3" t="s">
        <v>31</v>
      </c>
      <c r="N1366" s="4">
        <v>29321.040000000001</v>
      </c>
      <c r="O1366" s="4">
        <v>142555</v>
      </c>
      <c r="P1366" s="3" t="s">
        <v>31</v>
      </c>
      <c r="Q1366" s="4">
        <v>30077.73</v>
      </c>
      <c r="R1366" s="3">
        <v>-87.774999928815802</v>
      </c>
      <c r="S1366" s="3">
        <v>41.901608210694299</v>
      </c>
      <c r="T1366" s="3" t="s">
        <v>4079</v>
      </c>
      <c r="U1366" s="3" t="s">
        <v>33</v>
      </c>
      <c r="V1366" s="3" t="s">
        <v>117</v>
      </c>
      <c r="W1366" s="3" t="s">
        <v>118</v>
      </c>
      <c r="X1366" s="3" t="s">
        <v>119</v>
      </c>
      <c r="Y1366" s="3" t="s">
        <v>120</v>
      </c>
      <c r="Z1366" s="3" t="s">
        <v>121</v>
      </c>
      <c r="AA1366" s="8">
        <f>Table1[[#This Row],[2022 AV (BOR final)]]-Table1[[#This Row],[2021 AV (BOR final)]]</f>
        <v>0</v>
      </c>
      <c r="AB1366" s="8">
        <f>Table1[[#This Row],[2023 AV (BOR final)]]-Table1[[#This Row],[2022 AV (BOR final)]]</f>
        <v>0</v>
      </c>
      <c r="AC1366" s="8">
        <f>Table1[[#This Row],[2022 Tax Bill]]-Table1[[#This Row],[2021 Tax Bill]]</f>
        <v>654.53000000000247</v>
      </c>
      <c r="AD1366" s="3">
        <f>COUNTIF(D:D,Table1[[#This Row],[Project Name]])</f>
        <v>1</v>
      </c>
      <c r="AE1366" s="8">
        <f>IF(Table1[[#This Row],[Year Accepted]]=2022,Table1[[#This Row],[2021 AV (BOR final)]],Table1[[#This Row],[2022 AV (BOR final)]])</f>
        <v>142555</v>
      </c>
      <c r="AF1366" s="8">
        <f>IF(Table1[[#This Row],[Year Accepted]]=2022,Table1[[#This Row],[2022 AV (BOR final)]],Table1[[#This Row],[2023 AV (BOR final)]])</f>
        <v>142555</v>
      </c>
      <c r="AG1366" s="8">
        <f>IF(Table1[[#This Row],[Year Accepted]]=2022,Table1[[#This Row],[2021 Tax Bill]],Table1[[#This Row],[2022 Tax Bill]])</f>
        <v>29321.040000000001</v>
      </c>
      <c r="AH1366" s="8">
        <f>IF(Table1[[#This Row],[Year Accepted]]=2022,Table1[[#This Row],[2022 Tax Bill]],Table1[[#This Row],[2023 Tax Bill]])</f>
        <v>30077.73</v>
      </c>
    </row>
    <row r="1367" spans="1:34" x14ac:dyDescent="0.25">
      <c r="A1367" s="3" t="s">
        <v>25</v>
      </c>
      <c r="B1367" s="3" t="s">
        <v>26</v>
      </c>
      <c r="C1367" s="3" t="s">
        <v>39</v>
      </c>
      <c r="D1367" s="3" t="s">
        <v>112</v>
      </c>
      <c r="E1367" s="3" t="s">
        <v>113</v>
      </c>
      <c r="F1367" s="3" t="s">
        <v>114</v>
      </c>
      <c r="G1367" s="3">
        <v>2023</v>
      </c>
      <c r="H1367" s="3">
        <v>2022</v>
      </c>
      <c r="I1367" s="4">
        <v>45043</v>
      </c>
      <c r="J1367" s="3" t="s">
        <v>115</v>
      </c>
      <c r="K1367" s="4">
        <v>9057.76</v>
      </c>
      <c r="L1367" s="4">
        <v>45043</v>
      </c>
      <c r="M1367" s="3" t="s">
        <v>115</v>
      </c>
      <c r="N1367" s="4">
        <v>9264.5300000000007</v>
      </c>
      <c r="O1367" s="4">
        <v>45043</v>
      </c>
      <c r="P1367" s="3" t="s">
        <v>115</v>
      </c>
      <c r="Q1367" s="4">
        <v>9503.6200000000008</v>
      </c>
      <c r="R1367" s="3">
        <v>-87.769923712338993</v>
      </c>
      <c r="S1367" s="3">
        <v>41.894522462532301</v>
      </c>
      <c r="T1367" s="3" t="s">
        <v>116</v>
      </c>
      <c r="U1367" s="3" t="s">
        <v>33</v>
      </c>
      <c r="V1367" s="3" t="s">
        <v>117</v>
      </c>
      <c r="W1367" s="3" t="s">
        <v>118</v>
      </c>
      <c r="X1367" s="3" t="s">
        <v>119</v>
      </c>
      <c r="Y1367" s="3" t="s">
        <v>120</v>
      </c>
      <c r="Z1367" s="3" t="s">
        <v>121</v>
      </c>
      <c r="AA1367" s="8">
        <f>Table1[[#This Row],[2022 AV (BOR final)]]-Table1[[#This Row],[2021 AV (BOR final)]]</f>
        <v>0</v>
      </c>
      <c r="AB1367" s="8">
        <f>Table1[[#This Row],[2023 AV (BOR final)]]-Table1[[#This Row],[2022 AV (BOR final)]]</f>
        <v>0</v>
      </c>
      <c r="AC1367" s="8">
        <f>Table1[[#This Row],[2022 Tax Bill]]-Table1[[#This Row],[2021 Tax Bill]]</f>
        <v>206.77000000000044</v>
      </c>
      <c r="AD1367" s="3">
        <f>COUNTIF(D:D,Table1[[#This Row],[Project Name]])</f>
        <v>1</v>
      </c>
      <c r="AE1367" s="8">
        <f>IF(Table1[[#This Row],[Year Accepted]]=2022,Table1[[#This Row],[2021 AV (BOR final)]],Table1[[#This Row],[2022 AV (BOR final)]])</f>
        <v>45043</v>
      </c>
      <c r="AF1367" s="8">
        <f>IF(Table1[[#This Row],[Year Accepted]]=2022,Table1[[#This Row],[2022 AV (BOR final)]],Table1[[#This Row],[2023 AV (BOR final)]])</f>
        <v>45043</v>
      </c>
      <c r="AG1367" s="8">
        <f>IF(Table1[[#This Row],[Year Accepted]]=2022,Table1[[#This Row],[2021 Tax Bill]],Table1[[#This Row],[2022 Tax Bill]])</f>
        <v>9264.5300000000007</v>
      </c>
      <c r="AH1367" s="8">
        <f>IF(Table1[[#This Row],[Year Accepted]]=2022,Table1[[#This Row],[2022 Tax Bill]],Table1[[#This Row],[2023 Tax Bill]])</f>
        <v>9503.6200000000008</v>
      </c>
    </row>
    <row r="1368" spans="1:34" x14ac:dyDescent="0.25">
      <c r="A1368" s="3" t="s">
        <v>25</v>
      </c>
      <c r="B1368" s="3" t="s">
        <v>26</v>
      </c>
      <c r="C1368" s="3" t="s">
        <v>39</v>
      </c>
      <c r="D1368" s="3" t="s">
        <v>1056</v>
      </c>
      <c r="E1368" s="3" t="s">
        <v>1057</v>
      </c>
      <c r="F1368" s="3" t="s">
        <v>1058</v>
      </c>
      <c r="G1368" s="3">
        <v>2023</v>
      </c>
      <c r="H1368" s="3">
        <v>2022</v>
      </c>
      <c r="I1368" s="4">
        <v>49448</v>
      </c>
      <c r="J1368" s="3" t="s">
        <v>61</v>
      </c>
      <c r="K1368" s="4">
        <v>9943.57</v>
      </c>
      <c r="L1368" s="4">
        <v>49448</v>
      </c>
      <c r="M1368" s="3" t="s">
        <v>61</v>
      </c>
      <c r="N1368" s="4">
        <v>10170.57</v>
      </c>
      <c r="O1368" s="4">
        <v>32141</v>
      </c>
      <c r="P1368" s="3" t="s">
        <v>61</v>
      </c>
      <c r="Q1368" s="4">
        <v>6781.44</v>
      </c>
      <c r="R1368" s="3">
        <v>-87.768091182492896</v>
      </c>
      <c r="S1368" s="3">
        <v>41.8931884673379</v>
      </c>
      <c r="T1368" s="3" t="s">
        <v>1059</v>
      </c>
      <c r="U1368" s="3" t="s">
        <v>33</v>
      </c>
      <c r="V1368" s="3" t="s">
        <v>117</v>
      </c>
      <c r="W1368" s="3" t="s">
        <v>118</v>
      </c>
      <c r="X1368" s="3" t="s">
        <v>119</v>
      </c>
      <c r="Y1368" s="3" t="s">
        <v>120</v>
      </c>
      <c r="Z1368" s="3" t="s">
        <v>121</v>
      </c>
      <c r="AA1368" s="8">
        <f>Table1[[#This Row],[2022 AV (BOR final)]]-Table1[[#This Row],[2021 AV (BOR final)]]</f>
        <v>0</v>
      </c>
      <c r="AB1368" s="8">
        <f>Table1[[#This Row],[2023 AV (BOR final)]]-Table1[[#This Row],[2022 AV (BOR final)]]</f>
        <v>-17307</v>
      </c>
      <c r="AC1368" s="8">
        <f>Table1[[#This Row],[2022 Tax Bill]]-Table1[[#This Row],[2021 Tax Bill]]</f>
        <v>227</v>
      </c>
      <c r="AD1368" s="3">
        <f>COUNTIF(D:D,Table1[[#This Row],[Project Name]])</f>
        <v>1</v>
      </c>
      <c r="AE1368" s="2">
        <f>IF(Table1[[#This Row],[Year Accepted]]=2022,Table1[[#This Row],[2021 AV (BOR final)]],Table1[[#This Row],[2022 AV (BOR final)]])</f>
        <v>49448</v>
      </c>
      <c r="AF1368" s="2">
        <f>IF(Table1[[#This Row],[Year Accepted]]=2022,Table1[[#This Row],[2022 AV (BOR final)]],Table1[[#This Row],[2023 AV (BOR final)]])</f>
        <v>32141</v>
      </c>
      <c r="AG1368" s="2">
        <f>IF(Table1[[#This Row],[Year Accepted]]=2022,Table1[[#This Row],[2021 Tax Bill]],Table1[[#This Row],[2022 Tax Bill]])</f>
        <v>10170.57</v>
      </c>
      <c r="AH1368" s="2">
        <f>IF(Table1[[#This Row],[Year Accepted]]=2022,Table1[[#This Row],[2022 Tax Bill]],Table1[[#This Row],[2023 Tax Bill]])</f>
        <v>6781.44</v>
      </c>
    </row>
    <row r="1369" spans="1:34" x14ac:dyDescent="0.25">
      <c r="A1369" s="3" t="s">
        <v>25</v>
      </c>
      <c r="B1369" s="3" t="s">
        <v>26</v>
      </c>
      <c r="C1369" s="3" t="s">
        <v>39</v>
      </c>
      <c r="D1369" s="3" t="s">
        <v>2697</v>
      </c>
      <c r="E1369" s="3" t="s">
        <v>2698</v>
      </c>
      <c r="F1369" s="3" t="s">
        <v>2699</v>
      </c>
      <c r="G1369" s="3">
        <v>2023</v>
      </c>
      <c r="H1369" s="3">
        <v>2022</v>
      </c>
      <c r="I1369" s="4">
        <v>114869</v>
      </c>
      <c r="J1369" s="3" t="s">
        <v>43</v>
      </c>
      <c r="K1369" s="4">
        <v>23099.09</v>
      </c>
      <c r="L1369" s="4">
        <v>114869</v>
      </c>
      <c r="M1369" s="3" t="s">
        <v>43</v>
      </c>
      <c r="N1369" s="4">
        <v>23626.48</v>
      </c>
      <c r="O1369" s="4">
        <v>74665</v>
      </c>
      <c r="P1369" s="3" t="s">
        <v>43</v>
      </c>
      <c r="Q1369" s="4">
        <v>15753.58</v>
      </c>
      <c r="R1369" s="3">
        <v>-87.771646437973203</v>
      </c>
      <c r="S1369" s="3">
        <v>41.8882264342555</v>
      </c>
      <c r="T1369" s="3" t="s">
        <v>2700</v>
      </c>
      <c r="U1369" s="3" t="s">
        <v>33</v>
      </c>
      <c r="V1369" s="3" t="s">
        <v>117</v>
      </c>
      <c r="W1369" s="3" t="s">
        <v>118</v>
      </c>
      <c r="X1369" s="3" t="s">
        <v>119</v>
      </c>
      <c r="Y1369" s="3" t="s">
        <v>120</v>
      </c>
      <c r="Z1369" s="3" t="s">
        <v>121</v>
      </c>
      <c r="AA1369" s="8">
        <f>Table1[[#This Row],[2022 AV (BOR final)]]-Table1[[#This Row],[2021 AV (BOR final)]]</f>
        <v>0</v>
      </c>
      <c r="AB1369" s="8">
        <f>Table1[[#This Row],[2023 AV (BOR final)]]-Table1[[#This Row],[2022 AV (BOR final)]]</f>
        <v>-40204</v>
      </c>
      <c r="AC1369" s="8">
        <f>Table1[[#This Row],[2022 Tax Bill]]-Table1[[#This Row],[2021 Tax Bill]]</f>
        <v>527.38999999999942</v>
      </c>
      <c r="AD1369" s="3">
        <f>COUNTIF(D:D,Table1[[#This Row],[Project Name]])</f>
        <v>1</v>
      </c>
      <c r="AE1369" s="2">
        <f>IF(Table1[[#This Row],[Year Accepted]]=2022,Table1[[#This Row],[2021 AV (BOR final)]],Table1[[#This Row],[2022 AV (BOR final)]])</f>
        <v>114869</v>
      </c>
      <c r="AF1369" s="2">
        <f>IF(Table1[[#This Row],[Year Accepted]]=2022,Table1[[#This Row],[2022 AV (BOR final)]],Table1[[#This Row],[2023 AV (BOR final)]])</f>
        <v>74665</v>
      </c>
      <c r="AG1369" s="2">
        <f>IF(Table1[[#This Row],[Year Accepted]]=2022,Table1[[#This Row],[2021 Tax Bill]],Table1[[#This Row],[2022 Tax Bill]])</f>
        <v>23626.48</v>
      </c>
      <c r="AH1369" s="2">
        <f>IF(Table1[[#This Row],[Year Accepted]]=2022,Table1[[#This Row],[2022 Tax Bill]],Table1[[#This Row],[2023 Tax Bill]])</f>
        <v>15753.58</v>
      </c>
    </row>
    <row r="1370" spans="1:34" x14ac:dyDescent="0.25">
      <c r="A1370" s="3" t="s">
        <v>25</v>
      </c>
      <c r="B1370" s="3" t="s">
        <v>26</v>
      </c>
      <c r="C1370" s="3" t="s">
        <v>39</v>
      </c>
      <c r="D1370" s="3" t="s">
        <v>2351</v>
      </c>
      <c r="E1370" s="3" t="s">
        <v>2352</v>
      </c>
      <c r="F1370" s="3" t="s">
        <v>2353</v>
      </c>
      <c r="G1370" s="3">
        <v>2023</v>
      </c>
      <c r="H1370" s="3">
        <v>2022</v>
      </c>
      <c r="I1370" s="4">
        <v>75238</v>
      </c>
      <c r="J1370" s="3" t="s">
        <v>61</v>
      </c>
      <c r="K1370" s="4">
        <v>15129.66</v>
      </c>
      <c r="L1370" s="4">
        <v>75238</v>
      </c>
      <c r="M1370" s="3" t="s">
        <v>61</v>
      </c>
      <c r="N1370" s="4">
        <v>15475.1</v>
      </c>
      <c r="O1370" s="4">
        <v>75238</v>
      </c>
      <c r="P1370" s="3" t="s">
        <v>61</v>
      </c>
      <c r="Q1370" s="4">
        <v>15874.45</v>
      </c>
      <c r="R1370" s="3">
        <v>-87.773818859718105</v>
      </c>
      <c r="S1370" s="3">
        <v>41.886246766752897</v>
      </c>
      <c r="T1370" s="3" t="s">
        <v>2354</v>
      </c>
      <c r="U1370" s="3" t="s">
        <v>33</v>
      </c>
      <c r="V1370" s="3" t="s">
        <v>117</v>
      </c>
      <c r="W1370" s="3" t="s">
        <v>118</v>
      </c>
      <c r="X1370" s="3" t="s">
        <v>119</v>
      </c>
      <c r="Y1370" s="3" t="s">
        <v>159</v>
      </c>
      <c r="Z1370" s="3" t="s">
        <v>264</v>
      </c>
      <c r="AA1370" s="8">
        <f>Table1[[#This Row],[2022 AV (BOR final)]]-Table1[[#This Row],[2021 AV (BOR final)]]</f>
        <v>0</v>
      </c>
      <c r="AB1370" s="8">
        <f>Table1[[#This Row],[2023 AV (BOR final)]]-Table1[[#This Row],[2022 AV (BOR final)]]</f>
        <v>0</v>
      </c>
      <c r="AC1370" s="8">
        <f>Table1[[#This Row],[2022 Tax Bill]]-Table1[[#This Row],[2021 Tax Bill]]</f>
        <v>345.44000000000051</v>
      </c>
      <c r="AD1370" s="3">
        <f>COUNTIF(D:D,Table1[[#This Row],[Project Name]])</f>
        <v>1</v>
      </c>
      <c r="AE1370" s="8">
        <f>IF(Table1[[#This Row],[Year Accepted]]=2022,Table1[[#This Row],[2021 AV (BOR final)]],Table1[[#This Row],[2022 AV (BOR final)]])</f>
        <v>75238</v>
      </c>
      <c r="AF1370" s="8">
        <f>IF(Table1[[#This Row],[Year Accepted]]=2022,Table1[[#This Row],[2022 AV (BOR final)]],Table1[[#This Row],[2023 AV (BOR final)]])</f>
        <v>75238</v>
      </c>
      <c r="AG1370" s="8">
        <f>IF(Table1[[#This Row],[Year Accepted]]=2022,Table1[[#This Row],[2021 Tax Bill]],Table1[[#This Row],[2022 Tax Bill]])</f>
        <v>15475.1</v>
      </c>
      <c r="AH1370" s="8">
        <f>IF(Table1[[#This Row],[Year Accepted]]=2022,Table1[[#This Row],[2022 Tax Bill]],Table1[[#This Row],[2023 Tax Bill]])</f>
        <v>15874.45</v>
      </c>
    </row>
    <row r="1371" spans="1:34" x14ac:dyDescent="0.25">
      <c r="A1371" s="3" t="s">
        <v>25</v>
      </c>
      <c r="B1371" s="3" t="s">
        <v>26</v>
      </c>
      <c r="C1371" s="3" t="s">
        <v>39</v>
      </c>
      <c r="D1371" s="3" t="s">
        <v>4779</v>
      </c>
      <c r="E1371" s="3" t="s">
        <v>4783</v>
      </c>
      <c r="F1371" s="3" t="s">
        <v>4784</v>
      </c>
      <c r="G1371" s="3">
        <v>2023</v>
      </c>
      <c r="H1371" s="3">
        <v>2022</v>
      </c>
      <c r="I1371" s="4">
        <v>115020</v>
      </c>
      <c r="J1371" s="3" t="s">
        <v>52</v>
      </c>
      <c r="K1371" s="4">
        <v>23129.5</v>
      </c>
      <c r="L1371" s="4">
        <v>115020</v>
      </c>
      <c r="M1371" s="3" t="s">
        <v>52</v>
      </c>
      <c r="N1371" s="4">
        <v>23657.58</v>
      </c>
      <c r="O1371" s="4">
        <v>74464</v>
      </c>
      <c r="P1371" s="3" t="s">
        <v>52</v>
      </c>
      <c r="Q1371" s="4">
        <v>15711.19</v>
      </c>
      <c r="R1371" s="3">
        <v>-87.763897077417695</v>
      </c>
      <c r="S1371" s="3">
        <v>41.887063454689397</v>
      </c>
      <c r="T1371" s="3" t="s">
        <v>4785</v>
      </c>
      <c r="U1371" s="3" t="s">
        <v>33</v>
      </c>
      <c r="V1371" s="3" t="s">
        <v>670</v>
      </c>
      <c r="W1371" s="3" t="s">
        <v>118</v>
      </c>
      <c r="X1371" s="3" t="s">
        <v>119</v>
      </c>
      <c r="Y1371" s="3" t="s">
        <v>159</v>
      </c>
      <c r="Z1371" s="3" t="s">
        <v>264</v>
      </c>
      <c r="AA1371" s="8">
        <f>Table1[[#This Row],[2022 AV (BOR final)]]-Table1[[#This Row],[2021 AV (BOR final)]]</f>
        <v>0</v>
      </c>
      <c r="AB1371" s="8">
        <f>Table1[[#This Row],[2023 AV (BOR final)]]-Table1[[#This Row],[2022 AV (BOR final)]]</f>
        <v>-40556</v>
      </c>
      <c r="AC1371" s="8">
        <f>Table1[[#This Row],[2022 Tax Bill]]-Table1[[#This Row],[2021 Tax Bill]]</f>
        <v>528.08000000000175</v>
      </c>
      <c r="AD1371" s="3">
        <f>COUNTIF(D:D,Table1[[#This Row],[Project Name]])</f>
        <v>2</v>
      </c>
      <c r="AE1371" s="2">
        <f>IF(Table1[[#This Row],[Year Accepted]]=2022,Table1[[#This Row],[2021 AV (BOR final)]],Table1[[#This Row],[2022 AV (BOR final)]])</f>
        <v>115020</v>
      </c>
      <c r="AF1371" s="2">
        <f>IF(Table1[[#This Row],[Year Accepted]]=2022,Table1[[#This Row],[2022 AV (BOR final)]],Table1[[#This Row],[2023 AV (BOR final)]])</f>
        <v>74464</v>
      </c>
      <c r="AG1371" s="2">
        <f>IF(Table1[[#This Row],[Year Accepted]]=2022,Table1[[#This Row],[2021 Tax Bill]],Table1[[#This Row],[2022 Tax Bill]])</f>
        <v>23657.58</v>
      </c>
      <c r="AH1371" s="2">
        <f>IF(Table1[[#This Row],[Year Accepted]]=2022,Table1[[#This Row],[2022 Tax Bill]],Table1[[#This Row],[2023 Tax Bill]])</f>
        <v>15711.19</v>
      </c>
    </row>
    <row r="1372" spans="1:34" x14ac:dyDescent="0.25">
      <c r="A1372" s="3" t="s">
        <v>25</v>
      </c>
      <c r="B1372" s="3" t="s">
        <v>26</v>
      </c>
      <c r="C1372" s="3" t="s">
        <v>39</v>
      </c>
      <c r="D1372" s="3" t="s">
        <v>4779</v>
      </c>
      <c r="E1372" s="3" t="s">
        <v>4780</v>
      </c>
      <c r="F1372" s="3" t="s">
        <v>4781</v>
      </c>
      <c r="G1372" s="3">
        <v>2023</v>
      </c>
      <c r="H1372" s="3">
        <v>2022</v>
      </c>
      <c r="I1372" s="4">
        <v>225490</v>
      </c>
      <c r="J1372" s="3" t="s">
        <v>52</v>
      </c>
      <c r="K1372" s="4">
        <v>45343.98</v>
      </c>
      <c r="L1372" s="4">
        <v>225490</v>
      </c>
      <c r="M1372" s="3" t="s">
        <v>52</v>
      </c>
      <c r="N1372" s="4">
        <v>46379.29</v>
      </c>
      <c r="O1372" s="4">
        <v>145984</v>
      </c>
      <c r="P1372" s="3" t="s">
        <v>52</v>
      </c>
      <c r="Q1372" s="4">
        <v>30801.22</v>
      </c>
      <c r="R1372" s="3">
        <v>-87.763888360781607</v>
      </c>
      <c r="S1372" s="3">
        <v>41.886813712768202</v>
      </c>
      <c r="T1372" s="3" t="s">
        <v>4782</v>
      </c>
      <c r="U1372" s="3" t="s">
        <v>33</v>
      </c>
      <c r="V1372" s="3" t="s">
        <v>670</v>
      </c>
      <c r="W1372" s="3" t="s">
        <v>118</v>
      </c>
      <c r="X1372" s="3" t="s">
        <v>119</v>
      </c>
      <c r="Y1372" s="3" t="s">
        <v>159</v>
      </c>
      <c r="Z1372" s="3" t="s">
        <v>264</v>
      </c>
      <c r="AA1372" s="8">
        <f>Table1[[#This Row],[2022 AV (BOR final)]]-Table1[[#This Row],[2021 AV (BOR final)]]</f>
        <v>0</v>
      </c>
      <c r="AB1372" s="8">
        <f>Table1[[#This Row],[2023 AV (BOR final)]]-Table1[[#This Row],[2022 AV (BOR final)]]</f>
        <v>-79506</v>
      </c>
      <c r="AC1372" s="8">
        <f>Table1[[#This Row],[2022 Tax Bill]]-Table1[[#This Row],[2021 Tax Bill]]</f>
        <v>1035.3099999999977</v>
      </c>
      <c r="AD1372" s="3">
        <f>COUNTIF(D:D,Table1[[#This Row],[Project Name]])</f>
        <v>2</v>
      </c>
      <c r="AE1372" s="2">
        <f>IF(Table1[[#This Row],[Year Accepted]]=2022,Table1[[#This Row],[2021 AV (BOR final)]],Table1[[#This Row],[2022 AV (BOR final)]])</f>
        <v>225490</v>
      </c>
      <c r="AF1372" s="2">
        <f>IF(Table1[[#This Row],[Year Accepted]]=2022,Table1[[#This Row],[2022 AV (BOR final)]],Table1[[#This Row],[2023 AV (BOR final)]])</f>
        <v>145984</v>
      </c>
      <c r="AG1372" s="2">
        <f>IF(Table1[[#This Row],[Year Accepted]]=2022,Table1[[#This Row],[2021 Tax Bill]],Table1[[#This Row],[2022 Tax Bill]])</f>
        <v>46379.29</v>
      </c>
      <c r="AH1372" s="2">
        <f>IF(Table1[[#This Row],[Year Accepted]]=2022,Table1[[#This Row],[2022 Tax Bill]],Table1[[#This Row],[2023 Tax Bill]])</f>
        <v>30801.22</v>
      </c>
    </row>
    <row r="1373" spans="1:34" x14ac:dyDescent="0.25">
      <c r="A1373" s="3" t="s">
        <v>25</v>
      </c>
      <c r="B1373" s="3" t="s">
        <v>26</v>
      </c>
      <c r="C1373" s="3" t="s">
        <v>39</v>
      </c>
      <c r="D1373" s="3" t="s">
        <v>901</v>
      </c>
      <c r="E1373" s="3" t="s">
        <v>3449</v>
      </c>
      <c r="F1373" s="3" t="s">
        <v>3450</v>
      </c>
      <c r="G1373" s="3">
        <v>2023</v>
      </c>
      <c r="H1373" s="3">
        <v>2022</v>
      </c>
      <c r="I1373" s="4">
        <v>323091</v>
      </c>
      <c r="J1373" s="3" t="s">
        <v>197</v>
      </c>
      <c r="K1373" s="4">
        <v>64970.61</v>
      </c>
      <c r="L1373" s="4">
        <v>323091</v>
      </c>
      <c r="M1373" s="3" t="s">
        <v>197</v>
      </c>
      <c r="N1373" s="4">
        <v>66454.09</v>
      </c>
      <c r="O1373" s="4">
        <v>210009</v>
      </c>
      <c r="P1373" s="3" t="s">
        <v>197</v>
      </c>
      <c r="Q1373" s="4">
        <v>44309.83</v>
      </c>
      <c r="R1373" s="3">
        <v>-87.763879321329298</v>
      </c>
      <c r="S1373" s="3">
        <v>41.881977680790698</v>
      </c>
      <c r="T1373" s="3" t="s">
        <v>3451</v>
      </c>
      <c r="U1373" s="3" t="s">
        <v>33</v>
      </c>
      <c r="V1373" s="3" t="s">
        <v>117</v>
      </c>
      <c r="W1373" s="3" t="s">
        <v>118</v>
      </c>
      <c r="X1373" s="3" t="s">
        <v>119</v>
      </c>
      <c r="Y1373" s="3" t="s">
        <v>159</v>
      </c>
      <c r="Z1373" s="3" t="s">
        <v>264</v>
      </c>
      <c r="AA1373" s="8">
        <f>Table1[[#This Row],[2022 AV (BOR final)]]-Table1[[#This Row],[2021 AV (BOR final)]]</f>
        <v>0</v>
      </c>
      <c r="AB1373" s="8">
        <f>Table1[[#This Row],[2023 AV (BOR final)]]-Table1[[#This Row],[2022 AV (BOR final)]]</f>
        <v>-113082</v>
      </c>
      <c r="AC1373" s="8">
        <f>Table1[[#This Row],[2022 Tax Bill]]-Table1[[#This Row],[2021 Tax Bill]]</f>
        <v>1483.4799999999959</v>
      </c>
      <c r="AD1373" s="3">
        <f>COUNTIF(D:D,Table1[[#This Row],[Project Name]])</f>
        <v>2</v>
      </c>
      <c r="AE1373" s="2">
        <f>IF(Table1[[#This Row],[Year Accepted]]=2022,Table1[[#This Row],[2021 AV (BOR final)]],Table1[[#This Row],[2022 AV (BOR final)]])</f>
        <v>323091</v>
      </c>
      <c r="AF1373" s="2">
        <f>IF(Table1[[#This Row],[Year Accepted]]=2022,Table1[[#This Row],[2022 AV (BOR final)]],Table1[[#This Row],[2023 AV (BOR final)]])</f>
        <v>210009</v>
      </c>
      <c r="AG1373" s="2">
        <f>IF(Table1[[#This Row],[Year Accepted]]=2022,Table1[[#This Row],[2021 Tax Bill]],Table1[[#This Row],[2022 Tax Bill]])</f>
        <v>66454.09</v>
      </c>
      <c r="AH1373" s="2">
        <f>IF(Table1[[#This Row],[Year Accepted]]=2022,Table1[[#This Row],[2022 Tax Bill]],Table1[[#This Row],[2023 Tax Bill]])</f>
        <v>44309.83</v>
      </c>
    </row>
    <row r="1374" spans="1:34" x14ac:dyDescent="0.25">
      <c r="A1374" s="3" t="s">
        <v>25</v>
      </c>
      <c r="B1374" s="3" t="s">
        <v>26</v>
      </c>
      <c r="C1374" s="3" t="s">
        <v>39</v>
      </c>
      <c r="D1374" s="3" t="s">
        <v>901</v>
      </c>
      <c r="E1374" s="3" t="s">
        <v>902</v>
      </c>
      <c r="F1374" s="3" t="s">
        <v>903</v>
      </c>
      <c r="G1374" s="3">
        <v>2023</v>
      </c>
      <c r="H1374" s="3">
        <v>2022</v>
      </c>
      <c r="I1374" s="4">
        <v>322959</v>
      </c>
      <c r="J1374" s="3" t="s">
        <v>197</v>
      </c>
      <c r="K1374" s="4">
        <v>64944.09</v>
      </c>
      <c r="L1374" s="4">
        <v>322959</v>
      </c>
      <c r="M1374" s="3" t="s">
        <v>197</v>
      </c>
      <c r="N1374" s="4">
        <v>66426.929999999993</v>
      </c>
      <c r="O1374" s="4">
        <v>209924</v>
      </c>
      <c r="P1374" s="3" t="s">
        <v>197</v>
      </c>
      <c r="Q1374" s="4">
        <v>44291.92</v>
      </c>
      <c r="R1374" s="3">
        <v>-87.763554285806094</v>
      </c>
      <c r="S1374" s="3">
        <v>41.881982051802801</v>
      </c>
      <c r="T1374" s="3" t="s">
        <v>904</v>
      </c>
      <c r="U1374" s="3" t="s">
        <v>33</v>
      </c>
      <c r="V1374" s="3" t="s">
        <v>117</v>
      </c>
      <c r="W1374" s="3" t="s">
        <v>118</v>
      </c>
      <c r="X1374" s="3" t="s">
        <v>119</v>
      </c>
      <c r="Y1374" s="3" t="s">
        <v>159</v>
      </c>
      <c r="Z1374" s="3" t="s">
        <v>264</v>
      </c>
      <c r="AA1374" s="8">
        <f>Table1[[#This Row],[2022 AV (BOR final)]]-Table1[[#This Row],[2021 AV (BOR final)]]</f>
        <v>0</v>
      </c>
      <c r="AB1374" s="8">
        <f>Table1[[#This Row],[2023 AV (BOR final)]]-Table1[[#This Row],[2022 AV (BOR final)]]</f>
        <v>-113035</v>
      </c>
      <c r="AC1374" s="8">
        <f>Table1[[#This Row],[2022 Tax Bill]]-Table1[[#This Row],[2021 Tax Bill]]</f>
        <v>1482.8399999999965</v>
      </c>
      <c r="AD1374" s="3">
        <f>COUNTIF(D:D,Table1[[#This Row],[Project Name]])</f>
        <v>2</v>
      </c>
      <c r="AE1374" s="2">
        <f>IF(Table1[[#This Row],[Year Accepted]]=2022,Table1[[#This Row],[2021 AV (BOR final)]],Table1[[#This Row],[2022 AV (BOR final)]])</f>
        <v>322959</v>
      </c>
      <c r="AF1374" s="2">
        <f>IF(Table1[[#This Row],[Year Accepted]]=2022,Table1[[#This Row],[2022 AV (BOR final)]],Table1[[#This Row],[2023 AV (BOR final)]])</f>
        <v>209924</v>
      </c>
      <c r="AG1374" s="2">
        <f>IF(Table1[[#This Row],[Year Accepted]]=2022,Table1[[#This Row],[2021 Tax Bill]],Table1[[#This Row],[2022 Tax Bill]])</f>
        <v>66426.929999999993</v>
      </c>
      <c r="AH1374" s="2">
        <f>IF(Table1[[#This Row],[Year Accepted]]=2022,Table1[[#This Row],[2022 Tax Bill]],Table1[[#This Row],[2023 Tax Bill]])</f>
        <v>44291.92</v>
      </c>
    </row>
    <row r="1375" spans="1:34" x14ac:dyDescent="0.25">
      <c r="A1375" s="3" t="s">
        <v>25</v>
      </c>
      <c r="B1375" s="3" t="s">
        <v>26</v>
      </c>
      <c r="C1375" s="3" t="s">
        <v>39</v>
      </c>
      <c r="D1375" s="3" t="s">
        <v>3159</v>
      </c>
      <c r="E1375" s="3" t="s">
        <v>3160</v>
      </c>
      <c r="F1375" s="3" t="s">
        <v>3161</v>
      </c>
      <c r="G1375" s="3">
        <v>2023</v>
      </c>
      <c r="H1375" s="3">
        <v>2022</v>
      </c>
      <c r="I1375" s="4">
        <v>156905</v>
      </c>
      <c r="J1375" s="3" t="s">
        <v>52</v>
      </c>
      <c r="K1375" s="4">
        <v>31552.18</v>
      </c>
      <c r="L1375" s="4">
        <v>156905</v>
      </c>
      <c r="M1375" s="3" t="s">
        <v>52</v>
      </c>
      <c r="N1375" s="4">
        <v>32272.57</v>
      </c>
      <c r="O1375" s="4">
        <v>156905</v>
      </c>
      <c r="P1375" s="3" t="s">
        <v>52</v>
      </c>
      <c r="Q1375" s="4">
        <v>33105.449999999997</v>
      </c>
      <c r="R1375" s="3">
        <v>-87.754803372487999</v>
      </c>
      <c r="S1375" s="3">
        <v>41.882763028454399</v>
      </c>
      <c r="T1375" s="3" t="s">
        <v>3162</v>
      </c>
      <c r="U1375" s="3" t="s">
        <v>33</v>
      </c>
      <c r="V1375" s="3" t="s">
        <v>45</v>
      </c>
      <c r="W1375" s="3" t="s">
        <v>118</v>
      </c>
      <c r="X1375" s="3" t="s">
        <v>119</v>
      </c>
      <c r="Y1375" s="3" t="s">
        <v>159</v>
      </c>
      <c r="Z1375" s="3" t="s">
        <v>264</v>
      </c>
      <c r="AA1375" s="8">
        <f>Table1[[#This Row],[2022 AV (BOR final)]]-Table1[[#This Row],[2021 AV (BOR final)]]</f>
        <v>0</v>
      </c>
      <c r="AB1375" s="8">
        <f>Table1[[#This Row],[2023 AV (BOR final)]]-Table1[[#This Row],[2022 AV (BOR final)]]</f>
        <v>0</v>
      </c>
      <c r="AC1375" s="8">
        <f>Table1[[#This Row],[2022 Tax Bill]]-Table1[[#This Row],[2021 Tax Bill]]</f>
        <v>720.38999999999942</v>
      </c>
      <c r="AD1375" s="3">
        <f>COUNTIF(D:D,Table1[[#This Row],[Project Name]])</f>
        <v>1</v>
      </c>
      <c r="AE1375" s="8">
        <f>IF(Table1[[#This Row],[Year Accepted]]=2022,Table1[[#This Row],[2021 AV (BOR final)]],Table1[[#This Row],[2022 AV (BOR final)]])</f>
        <v>156905</v>
      </c>
      <c r="AF1375" s="8">
        <f>IF(Table1[[#This Row],[Year Accepted]]=2022,Table1[[#This Row],[2022 AV (BOR final)]],Table1[[#This Row],[2023 AV (BOR final)]])</f>
        <v>156905</v>
      </c>
      <c r="AG1375" s="8">
        <f>IF(Table1[[#This Row],[Year Accepted]]=2022,Table1[[#This Row],[2021 Tax Bill]],Table1[[#This Row],[2022 Tax Bill]])</f>
        <v>32272.57</v>
      </c>
      <c r="AH1375" s="8">
        <f>IF(Table1[[#This Row],[Year Accepted]]=2022,Table1[[#This Row],[2022 Tax Bill]],Table1[[#This Row],[2023 Tax Bill]])</f>
        <v>33105.449999999997</v>
      </c>
    </row>
    <row r="1376" spans="1:34" x14ac:dyDescent="0.25">
      <c r="A1376" s="3" t="s">
        <v>25</v>
      </c>
      <c r="B1376" s="3" t="s">
        <v>26</v>
      </c>
      <c r="C1376" s="3" t="s">
        <v>39</v>
      </c>
      <c r="D1376" s="3" t="s">
        <v>433</v>
      </c>
      <c r="E1376" s="3" t="s">
        <v>628</v>
      </c>
      <c r="F1376" s="3" t="s">
        <v>629</v>
      </c>
      <c r="G1376" s="3">
        <v>2023</v>
      </c>
      <c r="H1376" s="3">
        <v>2022</v>
      </c>
      <c r="I1376" s="4">
        <v>3045</v>
      </c>
      <c r="J1376" s="3" t="s">
        <v>185</v>
      </c>
      <c r="K1376" s="4">
        <v>612.30999999999995</v>
      </c>
      <c r="L1376" s="4">
        <v>3045</v>
      </c>
      <c r="M1376" s="3" t="s">
        <v>185</v>
      </c>
      <c r="N1376" s="4">
        <v>626.33000000000004</v>
      </c>
      <c r="O1376" s="4">
        <v>3045</v>
      </c>
      <c r="P1376" s="3" t="s">
        <v>185</v>
      </c>
      <c r="Q1376" s="4">
        <v>644.41999999999996</v>
      </c>
      <c r="R1376" s="3">
        <v>-87.707385267327496</v>
      </c>
      <c r="S1376" s="3">
        <v>41.893972189080998</v>
      </c>
      <c r="T1376" s="3" t="s">
        <v>630</v>
      </c>
      <c r="U1376" s="3" t="s">
        <v>33</v>
      </c>
      <c r="V1376" s="3" t="s">
        <v>69</v>
      </c>
      <c r="W1376" s="3" t="s">
        <v>333</v>
      </c>
      <c r="X1376" s="3" t="s">
        <v>119</v>
      </c>
      <c r="Y1376" s="3" t="s">
        <v>70</v>
      </c>
      <c r="Z1376" s="3" t="s">
        <v>37</v>
      </c>
      <c r="AA1376" s="8">
        <f>Table1[[#This Row],[2022 AV (BOR final)]]-Table1[[#This Row],[2021 AV (BOR final)]]</f>
        <v>0</v>
      </c>
      <c r="AB1376" s="8">
        <f>Table1[[#This Row],[2023 AV (BOR final)]]-Table1[[#This Row],[2022 AV (BOR final)]]</f>
        <v>0</v>
      </c>
      <c r="AC1376" s="8">
        <f>Table1[[#This Row],[2022 Tax Bill]]-Table1[[#This Row],[2021 Tax Bill]]</f>
        <v>14.020000000000095</v>
      </c>
      <c r="AD1376" s="3">
        <f>COUNTIF(D:D,Table1[[#This Row],[Project Name]])</f>
        <v>17</v>
      </c>
      <c r="AE1376" s="8">
        <f>IF(Table1[[#This Row],[Year Accepted]]=2022,Table1[[#This Row],[2021 AV (BOR final)]],Table1[[#This Row],[2022 AV (BOR final)]])</f>
        <v>3045</v>
      </c>
      <c r="AF1376" s="8">
        <f>IF(Table1[[#This Row],[Year Accepted]]=2022,Table1[[#This Row],[2022 AV (BOR final)]],Table1[[#This Row],[2023 AV (BOR final)]])</f>
        <v>3045</v>
      </c>
      <c r="AG1376" s="8">
        <f>IF(Table1[[#This Row],[Year Accepted]]=2022,Table1[[#This Row],[2021 Tax Bill]],Table1[[#This Row],[2022 Tax Bill]])</f>
        <v>626.33000000000004</v>
      </c>
      <c r="AH1376" s="8">
        <f>IF(Table1[[#This Row],[Year Accepted]]=2022,Table1[[#This Row],[2022 Tax Bill]],Table1[[#This Row],[2023 Tax Bill]])</f>
        <v>644.41999999999996</v>
      </c>
    </row>
    <row r="1377" spans="1:34" x14ac:dyDescent="0.25">
      <c r="A1377" s="3" t="s">
        <v>25</v>
      </c>
      <c r="B1377" s="3" t="s">
        <v>26</v>
      </c>
      <c r="C1377" s="3" t="s">
        <v>39</v>
      </c>
      <c r="D1377" s="3" t="s">
        <v>433</v>
      </c>
      <c r="E1377" s="3" t="s">
        <v>1280</v>
      </c>
      <c r="F1377" s="3" t="s">
        <v>1281</v>
      </c>
      <c r="G1377" s="3">
        <v>2023</v>
      </c>
      <c r="H1377" s="3">
        <v>2022</v>
      </c>
      <c r="I1377" s="4">
        <v>6435</v>
      </c>
      <c r="J1377" s="3" t="s">
        <v>240</v>
      </c>
      <c r="K1377" s="4">
        <v>1293.99</v>
      </c>
      <c r="L1377" s="4">
        <v>6435</v>
      </c>
      <c r="M1377" s="3" t="s">
        <v>240</v>
      </c>
      <c r="N1377" s="4">
        <v>1323.56</v>
      </c>
      <c r="O1377" s="4">
        <v>4182</v>
      </c>
      <c r="P1377" s="3" t="s">
        <v>240</v>
      </c>
      <c r="Q1377" s="4">
        <v>885</v>
      </c>
      <c r="R1377" s="3">
        <v>-87.714122476285397</v>
      </c>
      <c r="S1377" s="3">
        <v>41.892025814600203</v>
      </c>
      <c r="T1377" s="3" t="s">
        <v>1282</v>
      </c>
      <c r="U1377" s="3" t="s">
        <v>33</v>
      </c>
      <c r="V1377" s="3" t="s">
        <v>69</v>
      </c>
      <c r="W1377" s="3" t="s">
        <v>333</v>
      </c>
      <c r="X1377" s="3" t="s">
        <v>119</v>
      </c>
      <c r="Y1377" s="3" t="s">
        <v>70</v>
      </c>
      <c r="Z1377" s="3" t="s">
        <v>37</v>
      </c>
      <c r="AA1377" s="8">
        <f>Table1[[#This Row],[2022 AV (BOR final)]]-Table1[[#This Row],[2021 AV (BOR final)]]</f>
        <v>0</v>
      </c>
      <c r="AB1377" s="8">
        <f>Table1[[#This Row],[2023 AV (BOR final)]]-Table1[[#This Row],[2022 AV (BOR final)]]</f>
        <v>-2253</v>
      </c>
      <c r="AC1377" s="8">
        <f>Table1[[#This Row],[2022 Tax Bill]]-Table1[[#This Row],[2021 Tax Bill]]</f>
        <v>29.569999999999936</v>
      </c>
      <c r="AD1377" s="3">
        <f>COUNTIF(D:D,Table1[[#This Row],[Project Name]])</f>
        <v>17</v>
      </c>
      <c r="AE1377" s="2">
        <f>IF(Table1[[#This Row],[Year Accepted]]=2022,Table1[[#This Row],[2021 AV (BOR final)]],Table1[[#This Row],[2022 AV (BOR final)]])</f>
        <v>6435</v>
      </c>
      <c r="AF1377" s="2">
        <f>IF(Table1[[#This Row],[Year Accepted]]=2022,Table1[[#This Row],[2022 AV (BOR final)]],Table1[[#This Row],[2023 AV (BOR final)]])</f>
        <v>4182</v>
      </c>
      <c r="AG1377" s="2">
        <f>IF(Table1[[#This Row],[Year Accepted]]=2022,Table1[[#This Row],[2021 Tax Bill]],Table1[[#This Row],[2022 Tax Bill]])</f>
        <v>1323.56</v>
      </c>
      <c r="AH1377" s="2">
        <f>IF(Table1[[#This Row],[Year Accepted]]=2022,Table1[[#This Row],[2022 Tax Bill]],Table1[[#This Row],[2023 Tax Bill]])</f>
        <v>885</v>
      </c>
    </row>
    <row r="1378" spans="1:34" x14ac:dyDescent="0.25">
      <c r="A1378" s="3" t="s">
        <v>25</v>
      </c>
      <c r="B1378" s="3" t="s">
        <v>26</v>
      </c>
      <c r="C1378" s="3" t="s">
        <v>39</v>
      </c>
      <c r="D1378" s="3" t="s">
        <v>433</v>
      </c>
      <c r="E1378" s="3" t="s">
        <v>434</v>
      </c>
      <c r="F1378" s="3" t="s">
        <v>435</v>
      </c>
      <c r="G1378" s="3">
        <v>2023</v>
      </c>
      <c r="H1378" s="3">
        <v>2022</v>
      </c>
      <c r="I1378" s="4">
        <v>31568</v>
      </c>
      <c r="J1378" s="3" t="s">
        <v>240</v>
      </c>
      <c r="K1378" s="4">
        <v>6348.02</v>
      </c>
      <c r="L1378" s="4">
        <v>31568</v>
      </c>
      <c r="M1378" s="3" t="s">
        <v>240</v>
      </c>
      <c r="N1378" s="4">
        <v>6492.95</v>
      </c>
      <c r="O1378" s="4">
        <v>20520</v>
      </c>
      <c r="P1378" s="3" t="s">
        <v>240</v>
      </c>
      <c r="Q1378" s="4">
        <v>4342.4799999999996</v>
      </c>
      <c r="R1378" s="3">
        <v>-87.709253628301695</v>
      </c>
      <c r="S1378" s="3">
        <v>41.892372401151299</v>
      </c>
      <c r="T1378" s="3" t="s">
        <v>436</v>
      </c>
      <c r="U1378" s="3" t="s">
        <v>33</v>
      </c>
      <c r="V1378" s="3" t="s">
        <v>69</v>
      </c>
      <c r="W1378" s="3" t="s">
        <v>333</v>
      </c>
      <c r="X1378" s="3" t="s">
        <v>119</v>
      </c>
      <c r="Y1378" s="3" t="s">
        <v>70</v>
      </c>
      <c r="Z1378" s="3" t="s">
        <v>37</v>
      </c>
      <c r="AA1378" s="8">
        <f>Table1[[#This Row],[2022 AV (BOR final)]]-Table1[[#This Row],[2021 AV (BOR final)]]</f>
        <v>0</v>
      </c>
      <c r="AB1378" s="8">
        <f>Table1[[#This Row],[2023 AV (BOR final)]]-Table1[[#This Row],[2022 AV (BOR final)]]</f>
        <v>-11048</v>
      </c>
      <c r="AC1378" s="8">
        <f>Table1[[#This Row],[2022 Tax Bill]]-Table1[[#This Row],[2021 Tax Bill]]</f>
        <v>144.92999999999938</v>
      </c>
      <c r="AD1378" s="3">
        <f>COUNTIF(D:D,Table1[[#This Row],[Project Name]])</f>
        <v>17</v>
      </c>
      <c r="AE1378" s="2">
        <f>IF(Table1[[#This Row],[Year Accepted]]=2022,Table1[[#This Row],[2021 AV (BOR final)]],Table1[[#This Row],[2022 AV (BOR final)]])</f>
        <v>31568</v>
      </c>
      <c r="AF1378" s="2">
        <f>IF(Table1[[#This Row],[Year Accepted]]=2022,Table1[[#This Row],[2022 AV (BOR final)]],Table1[[#This Row],[2023 AV (BOR final)]])</f>
        <v>20520</v>
      </c>
      <c r="AG1378" s="2">
        <f>IF(Table1[[#This Row],[Year Accepted]]=2022,Table1[[#This Row],[2021 Tax Bill]],Table1[[#This Row],[2022 Tax Bill]])</f>
        <v>6492.95</v>
      </c>
      <c r="AH1378" s="2">
        <f>IF(Table1[[#This Row],[Year Accepted]]=2022,Table1[[#This Row],[2022 Tax Bill]],Table1[[#This Row],[2023 Tax Bill]])</f>
        <v>4342.4799999999996</v>
      </c>
    </row>
    <row r="1379" spans="1:34" x14ac:dyDescent="0.25">
      <c r="A1379" s="3" t="s">
        <v>25</v>
      </c>
      <c r="B1379" s="3" t="s">
        <v>26</v>
      </c>
      <c r="C1379" s="3" t="s">
        <v>39</v>
      </c>
      <c r="D1379" s="3" t="s">
        <v>433</v>
      </c>
      <c r="E1379" s="3" t="s">
        <v>4744</v>
      </c>
      <c r="F1379" s="3" t="s">
        <v>4745</v>
      </c>
      <c r="G1379" s="3">
        <v>2023</v>
      </c>
      <c r="H1379" s="3">
        <v>2022</v>
      </c>
      <c r="I1379" s="4">
        <v>10861</v>
      </c>
      <c r="J1379" s="3" t="s">
        <v>240</v>
      </c>
      <c r="K1379" s="4">
        <v>2184.0300000000002</v>
      </c>
      <c r="L1379" s="4">
        <v>10861</v>
      </c>
      <c r="M1379" s="3" t="s">
        <v>240</v>
      </c>
      <c r="N1379" s="4">
        <v>2233.89</v>
      </c>
      <c r="O1379" s="4">
        <v>7060</v>
      </c>
      <c r="P1379" s="3" t="s">
        <v>240</v>
      </c>
      <c r="Q1379" s="4">
        <v>1494.06</v>
      </c>
      <c r="R1379" s="3">
        <v>-87.707323169094394</v>
      </c>
      <c r="S1379" s="3">
        <v>41.8921223488056</v>
      </c>
      <c r="T1379" s="3" t="s">
        <v>4746</v>
      </c>
      <c r="U1379" s="3" t="s">
        <v>33</v>
      </c>
      <c r="V1379" s="3" t="s">
        <v>69</v>
      </c>
      <c r="W1379" s="3" t="s">
        <v>333</v>
      </c>
      <c r="X1379" s="3" t="s">
        <v>119</v>
      </c>
      <c r="Y1379" s="3" t="s">
        <v>70</v>
      </c>
      <c r="Z1379" s="3" t="s">
        <v>37</v>
      </c>
      <c r="AA1379" s="8">
        <f>Table1[[#This Row],[2022 AV (BOR final)]]-Table1[[#This Row],[2021 AV (BOR final)]]</f>
        <v>0</v>
      </c>
      <c r="AB1379" s="8">
        <f>Table1[[#This Row],[2023 AV (BOR final)]]-Table1[[#This Row],[2022 AV (BOR final)]]</f>
        <v>-3801</v>
      </c>
      <c r="AC1379" s="8">
        <f>Table1[[#This Row],[2022 Tax Bill]]-Table1[[#This Row],[2021 Tax Bill]]</f>
        <v>49.859999999999673</v>
      </c>
      <c r="AD1379" s="3">
        <f>COUNTIF(D:D,Table1[[#This Row],[Project Name]])</f>
        <v>17</v>
      </c>
      <c r="AE1379" s="2">
        <f>IF(Table1[[#This Row],[Year Accepted]]=2022,Table1[[#This Row],[2021 AV (BOR final)]],Table1[[#This Row],[2022 AV (BOR final)]])</f>
        <v>10861</v>
      </c>
      <c r="AF1379" s="2">
        <f>IF(Table1[[#This Row],[Year Accepted]]=2022,Table1[[#This Row],[2022 AV (BOR final)]],Table1[[#This Row],[2023 AV (BOR final)]])</f>
        <v>7060</v>
      </c>
      <c r="AG1379" s="2">
        <f>IF(Table1[[#This Row],[Year Accepted]]=2022,Table1[[#This Row],[2021 Tax Bill]],Table1[[#This Row],[2022 Tax Bill]])</f>
        <v>2233.89</v>
      </c>
      <c r="AH1379" s="2">
        <f>IF(Table1[[#This Row],[Year Accepted]]=2022,Table1[[#This Row],[2022 Tax Bill]],Table1[[#This Row],[2023 Tax Bill]])</f>
        <v>1494.06</v>
      </c>
    </row>
    <row r="1380" spans="1:34" x14ac:dyDescent="0.25">
      <c r="A1380" s="3" t="s">
        <v>25</v>
      </c>
      <c r="B1380" s="3" t="s">
        <v>26</v>
      </c>
      <c r="C1380" s="3" t="s">
        <v>39</v>
      </c>
      <c r="D1380" s="3" t="s">
        <v>480</v>
      </c>
      <c r="E1380" s="3" t="s">
        <v>4070</v>
      </c>
      <c r="F1380" s="3" t="s">
        <v>4071</v>
      </c>
      <c r="G1380" s="3">
        <v>2023</v>
      </c>
      <c r="H1380" s="3">
        <v>2022</v>
      </c>
      <c r="I1380" s="4">
        <v>29579</v>
      </c>
      <c r="J1380" s="3" t="s">
        <v>240</v>
      </c>
      <c r="K1380" s="4">
        <v>5948.07</v>
      </c>
      <c r="L1380" s="4">
        <v>37588</v>
      </c>
      <c r="M1380" s="3" t="s">
        <v>240</v>
      </c>
      <c r="N1380" s="4">
        <v>7731.18</v>
      </c>
      <c r="O1380" s="4">
        <v>29505</v>
      </c>
      <c r="P1380" s="3" t="s">
        <v>61</v>
      </c>
      <c r="Q1380" s="4">
        <v>6243.96</v>
      </c>
      <c r="R1380" s="3">
        <v>-87.710930608638407</v>
      </c>
      <c r="S1380" s="3">
        <v>41.890982337068898</v>
      </c>
      <c r="T1380" s="3" t="s">
        <v>4072</v>
      </c>
      <c r="U1380" s="3" t="s">
        <v>33</v>
      </c>
      <c r="V1380" s="3" t="s">
        <v>69</v>
      </c>
      <c r="W1380" s="3" t="s">
        <v>333</v>
      </c>
      <c r="X1380" s="3" t="s">
        <v>119</v>
      </c>
      <c r="Y1380" s="3" t="s">
        <v>70</v>
      </c>
      <c r="Z1380" s="3" t="s">
        <v>37</v>
      </c>
      <c r="AA1380" s="8">
        <f>Table1[[#This Row],[2022 AV (BOR final)]]-Table1[[#This Row],[2021 AV (BOR final)]]</f>
        <v>8009</v>
      </c>
      <c r="AB1380" s="8">
        <f>Table1[[#This Row],[2023 AV (BOR final)]]-Table1[[#This Row],[2022 AV (BOR final)]]</f>
        <v>-8083</v>
      </c>
      <c r="AC1380" s="8">
        <f>Table1[[#This Row],[2022 Tax Bill]]-Table1[[#This Row],[2021 Tax Bill]]</f>
        <v>1783.1100000000006</v>
      </c>
      <c r="AD1380" s="3">
        <f>COUNTIF(D:D,Table1[[#This Row],[Project Name]])</f>
        <v>5</v>
      </c>
      <c r="AE1380" s="2">
        <f>IF(Table1[[#This Row],[Year Accepted]]=2022,Table1[[#This Row],[2021 AV (BOR final)]],Table1[[#This Row],[2022 AV (BOR final)]])</f>
        <v>37588</v>
      </c>
      <c r="AF1380" s="2">
        <f>IF(Table1[[#This Row],[Year Accepted]]=2022,Table1[[#This Row],[2022 AV (BOR final)]],Table1[[#This Row],[2023 AV (BOR final)]])</f>
        <v>29505</v>
      </c>
      <c r="AG1380" s="2">
        <f>IF(Table1[[#This Row],[Year Accepted]]=2022,Table1[[#This Row],[2021 Tax Bill]],Table1[[#This Row],[2022 Tax Bill]])</f>
        <v>7731.18</v>
      </c>
      <c r="AH1380" s="2">
        <f>IF(Table1[[#This Row],[Year Accepted]]=2022,Table1[[#This Row],[2022 Tax Bill]],Table1[[#This Row],[2023 Tax Bill]])</f>
        <v>6243.96</v>
      </c>
    </row>
    <row r="1381" spans="1:34" x14ac:dyDescent="0.25">
      <c r="A1381" s="3" t="s">
        <v>25</v>
      </c>
      <c r="B1381" s="3" t="s">
        <v>26</v>
      </c>
      <c r="C1381" s="3" t="s">
        <v>39</v>
      </c>
      <c r="D1381" s="3" t="s">
        <v>433</v>
      </c>
      <c r="E1381" s="3" t="s">
        <v>4952</v>
      </c>
      <c r="F1381" s="3" t="s">
        <v>4953</v>
      </c>
      <c r="G1381" s="3">
        <v>2023</v>
      </c>
      <c r="H1381" s="3">
        <v>2022</v>
      </c>
      <c r="I1381" s="4">
        <v>25698</v>
      </c>
      <c r="J1381" s="3" t="s">
        <v>240</v>
      </c>
      <c r="K1381" s="4">
        <v>5167.6099999999997</v>
      </c>
      <c r="L1381" s="4">
        <v>25698</v>
      </c>
      <c r="M1381" s="3" t="s">
        <v>240</v>
      </c>
      <c r="N1381" s="4">
        <v>5285.61</v>
      </c>
      <c r="O1381" s="4">
        <v>16705</v>
      </c>
      <c r="P1381" s="3" t="s">
        <v>240</v>
      </c>
      <c r="Q1381" s="4">
        <v>3535.15</v>
      </c>
      <c r="R1381" s="3">
        <v>-87.705540949981994</v>
      </c>
      <c r="S1381" s="3">
        <v>41.891145779653399</v>
      </c>
      <c r="T1381" s="3" t="s">
        <v>4954</v>
      </c>
      <c r="U1381" s="3" t="s">
        <v>33</v>
      </c>
      <c r="V1381" s="3" t="s">
        <v>69</v>
      </c>
      <c r="W1381" s="3" t="s">
        <v>333</v>
      </c>
      <c r="X1381" s="3" t="s">
        <v>119</v>
      </c>
      <c r="Y1381" s="3" t="s">
        <v>70</v>
      </c>
      <c r="Z1381" s="3" t="s">
        <v>37</v>
      </c>
      <c r="AA1381" s="8">
        <f>Table1[[#This Row],[2022 AV (BOR final)]]-Table1[[#This Row],[2021 AV (BOR final)]]</f>
        <v>0</v>
      </c>
      <c r="AB1381" s="8">
        <f>Table1[[#This Row],[2023 AV (BOR final)]]-Table1[[#This Row],[2022 AV (BOR final)]]</f>
        <v>-8993</v>
      </c>
      <c r="AC1381" s="8">
        <f>Table1[[#This Row],[2022 Tax Bill]]-Table1[[#This Row],[2021 Tax Bill]]</f>
        <v>118</v>
      </c>
      <c r="AD1381" s="3">
        <f>COUNTIF(D:D,Table1[[#This Row],[Project Name]])</f>
        <v>17</v>
      </c>
      <c r="AE1381" s="2">
        <f>IF(Table1[[#This Row],[Year Accepted]]=2022,Table1[[#This Row],[2021 AV (BOR final)]],Table1[[#This Row],[2022 AV (BOR final)]])</f>
        <v>25698</v>
      </c>
      <c r="AF1381" s="2">
        <f>IF(Table1[[#This Row],[Year Accepted]]=2022,Table1[[#This Row],[2022 AV (BOR final)]],Table1[[#This Row],[2023 AV (BOR final)]])</f>
        <v>16705</v>
      </c>
      <c r="AG1381" s="2">
        <f>IF(Table1[[#This Row],[Year Accepted]]=2022,Table1[[#This Row],[2021 Tax Bill]],Table1[[#This Row],[2022 Tax Bill]])</f>
        <v>5285.61</v>
      </c>
      <c r="AH1381" s="2">
        <f>IF(Table1[[#This Row],[Year Accepted]]=2022,Table1[[#This Row],[2022 Tax Bill]],Table1[[#This Row],[2023 Tax Bill]])</f>
        <v>3535.15</v>
      </c>
    </row>
    <row r="1382" spans="1:34" x14ac:dyDescent="0.25">
      <c r="A1382" s="3" t="s">
        <v>25</v>
      </c>
      <c r="B1382" s="3" t="s">
        <v>26</v>
      </c>
      <c r="C1382" s="3" t="s">
        <v>39</v>
      </c>
      <c r="D1382" s="3" t="s">
        <v>433</v>
      </c>
      <c r="E1382" s="3" t="s">
        <v>3687</v>
      </c>
      <c r="F1382" s="3" t="s">
        <v>3688</v>
      </c>
      <c r="G1382" s="3">
        <v>2023</v>
      </c>
      <c r="H1382" s="3">
        <v>2022</v>
      </c>
      <c r="I1382" s="4">
        <v>32228</v>
      </c>
      <c r="J1382" s="3" t="s">
        <v>240</v>
      </c>
      <c r="K1382" s="4">
        <v>6480.75</v>
      </c>
      <c r="L1382" s="4">
        <v>32228</v>
      </c>
      <c r="M1382" s="3" t="s">
        <v>240</v>
      </c>
      <c r="N1382" s="4">
        <v>6628.73</v>
      </c>
      <c r="O1382" s="4">
        <v>20950</v>
      </c>
      <c r="P1382" s="3" t="s">
        <v>240</v>
      </c>
      <c r="Q1382" s="4">
        <v>4433.4799999999996</v>
      </c>
      <c r="R1382" s="3">
        <v>-87.705544362903098</v>
      </c>
      <c r="S1382" s="3">
        <v>41.891248661036798</v>
      </c>
      <c r="T1382" s="3" t="s">
        <v>3689</v>
      </c>
      <c r="U1382" s="3" t="s">
        <v>33</v>
      </c>
      <c r="V1382" s="3" t="s">
        <v>69</v>
      </c>
      <c r="W1382" s="3" t="s">
        <v>333</v>
      </c>
      <c r="X1382" s="3" t="s">
        <v>119</v>
      </c>
      <c r="Y1382" s="3" t="s">
        <v>70</v>
      </c>
      <c r="Z1382" s="3" t="s">
        <v>37</v>
      </c>
      <c r="AA1382" s="8">
        <f>Table1[[#This Row],[2022 AV (BOR final)]]-Table1[[#This Row],[2021 AV (BOR final)]]</f>
        <v>0</v>
      </c>
      <c r="AB1382" s="8">
        <f>Table1[[#This Row],[2023 AV (BOR final)]]-Table1[[#This Row],[2022 AV (BOR final)]]</f>
        <v>-11278</v>
      </c>
      <c r="AC1382" s="8">
        <f>Table1[[#This Row],[2022 Tax Bill]]-Table1[[#This Row],[2021 Tax Bill]]</f>
        <v>147.97999999999956</v>
      </c>
      <c r="AD1382" s="3">
        <f>COUNTIF(D:D,Table1[[#This Row],[Project Name]])</f>
        <v>17</v>
      </c>
      <c r="AE1382" s="2">
        <f>IF(Table1[[#This Row],[Year Accepted]]=2022,Table1[[#This Row],[2021 AV (BOR final)]],Table1[[#This Row],[2022 AV (BOR final)]])</f>
        <v>32228</v>
      </c>
      <c r="AF1382" s="2">
        <f>IF(Table1[[#This Row],[Year Accepted]]=2022,Table1[[#This Row],[2022 AV (BOR final)]],Table1[[#This Row],[2023 AV (BOR final)]])</f>
        <v>20950</v>
      </c>
      <c r="AG1382" s="2">
        <f>IF(Table1[[#This Row],[Year Accepted]]=2022,Table1[[#This Row],[2021 Tax Bill]],Table1[[#This Row],[2022 Tax Bill]])</f>
        <v>6628.73</v>
      </c>
      <c r="AH1382" s="2">
        <f>IF(Table1[[#This Row],[Year Accepted]]=2022,Table1[[#This Row],[2022 Tax Bill]],Table1[[#This Row],[2023 Tax Bill]])</f>
        <v>4433.4799999999996</v>
      </c>
    </row>
    <row r="1383" spans="1:34" x14ac:dyDescent="0.25">
      <c r="A1383" s="3" t="s">
        <v>25</v>
      </c>
      <c r="B1383" s="3" t="s">
        <v>26</v>
      </c>
      <c r="C1383" s="3" t="s">
        <v>39</v>
      </c>
      <c r="D1383" s="3" t="s">
        <v>433</v>
      </c>
      <c r="E1383" s="3" t="s">
        <v>1265</v>
      </c>
      <c r="F1383" s="3" t="s">
        <v>1266</v>
      </c>
      <c r="G1383" s="3">
        <v>2023</v>
      </c>
      <c r="H1383" s="3">
        <v>2022</v>
      </c>
      <c r="I1383" s="4">
        <v>10204</v>
      </c>
      <c r="J1383" s="3" t="s">
        <v>240</v>
      </c>
      <c r="K1383" s="4">
        <v>2051.96</v>
      </c>
      <c r="L1383" s="4">
        <v>10204</v>
      </c>
      <c r="M1383" s="3" t="s">
        <v>240</v>
      </c>
      <c r="N1383" s="4">
        <v>2098.75</v>
      </c>
      <c r="O1383" s="4">
        <v>6633</v>
      </c>
      <c r="P1383" s="3" t="s">
        <v>240</v>
      </c>
      <c r="Q1383" s="4">
        <v>1403.69</v>
      </c>
      <c r="R1383" s="3">
        <v>-87.704824698912503</v>
      </c>
      <c r="S1383" s="3">
        <v>41.890648600039498</v>
      </c>
      <c r="T1383" s="3" t="s">
        <v>1267</v>
      </c>
      <c r="U1383" s="3" t="s">
        <v>33</v>
      </c>
      <c r="V1383" s="3" t="s">
        <v>69</v>
      </c>
      <c r="W1383" s="3" t="s">
        <v>333</v>
      </c>
      <c r="X1383" s="3" t="s">
        <v>119</v>
      </c>
      <c r="Y1383" s="3" t="s">
        <v>70</v>
      </c>
      <c r="Z1383" s="3" t="s">
        <v>37</v>
      </c>
      <c r="AA1383" s="8">
        <f>Table1[[#This Row],[2022 AV (BOR final)]]-Table1[[#This Row],[2021 AV (BOR final)]]</f>
        <v>0</v>
      </c>
      <c r="AB1383" s="8">
        <f>Table1[[#This Row],[2023 AV (BOR final)]]-Table1[[#This Row],[2022 AV (BOR final)]]</f>
        <v>-3571</v>
      </c>
      <c r="AC1383" s="8">
        <f>Table1[[#This Row],[2022 Tax Bill]]-Table1[[#This Row],[2021 Tax Bill]]</f>
        <v>46.789999999999964</v>
      </c>
      <c r="AD1383" s="3">
        <f>COUNTIF(D:D,Table1[[#This Row],[Project Name]])</f>
        <v>17</v>
      </c>
      <c r="AE1383" s="2">
        <f>IF(Table1[[#This Row],[Year Accepted]]=2022,Table1[[#This Row],[2021 AV (BOR final)]],Table1[[#This Row],[2022 AV (BOR final)]])</f>
        <v>10204</v>
      </c>
      <c r="AF1383" s="2">
        <f>IF(Table1[[#This Row],[Year Accepted]]=2022,Table1[[#This Row],[2022 AV (BOR final)]],Table1[[#This Row],[2023 AV (BOR final)]])</f>
        <v>6633</v>
      </c>
      <c r="AG1383" s="2">
        <f>IF(Table1[[#This Row],[Year Accepted]]=2022,Table1[[#This Row],[2021 Tax Bill]],Table1[[#This Row],[2022 Tax Bill]])</f>
        <v>2098.75</v>
      </c>
      <c r="AH1383" s="2">
        <f>IF(Table1[[#This Row],[Year Accepted]]=2022,Table1[[#This Row],[2022 Tax Bill]],Table1[[#This Row],[2023 Tax Bill]])</f>
        <v>1403.69</v>
      </c>
    </row>
    <row r="1384" spans="1:34" x14ac:dyDescent="0.25">
      <c r="A1384" s="3" t="s">
        <v>25</v>
      </c>
      <c r="B1384" s="3" t="s">
        <v>26</v>
      </c>
      <c r="C1384" s="3" t="s">
        <v>39</v>
      </c>
      <c r="D1384" s="3" t="s">
        <v>433</v>
      </c>
      <c r="E1384" s="3" t="s">
        <v>2387</v>
      </c>
      <c r="F1384" s="3" t="s">
        <v>2388</v>
      </c>
      <c r="G1384" s="3">
        <v>2023</v>
      </c>
      <c r="H1384" s="3">
        <v>2022</v>
      </c>
      <c r="I1384" s="4">
        <v>10352</v>
      </c>
      <c r="J1384" s="3" t="s">
        <v>240</v>
      </c>
      <c r="K1384" s="4">
        <v>2081.6999999999998</v>
      </c>
      <c r="L1384" s="4">
        <v>10352</v>
      </c>
      <c r="M1384" s="3" t="s">
        <v>240</v>
      </c>
      <c r="N1384" s="4">
        <v>2129.21</v>
      </c>
      <c r="O1384" s="4">
        <v>6730</v>
      </c>
      <c r="P1384" s="3" t="s">
        <v>240</v>
      </c>
      <c r="Q1384" s="4">
        <v>1424.25</v>
      </c>
      <c r="R1384" s="3">
        <v>-87.704734892353102</v>
      </c>
      <c r="S1384" s="3">
        <v>41.890649509165897</v>
      </c>
      <c r="T1384" s="3" t="s">
        <v>2389</v>
      </c>
      <c r="U1384" s="3" t="s">
        <v>33</v>
      </c>
      <c r="V1384" s="3" t="s">
        <v>69</v>
      </c>
      <c r="W1384" s="3" t="s">
        <v>333</v>
      </c>
      <c r="X1384" s="3" t="s">
        <v>119</v>
      </c>
      <c r="Y1384" s="3" t="s">
        <v>70</v>
      </c>
      <c r="Z1384" s="3" t="s">
        <v>37</v>
      </c>
      <c r="AA1384" s="8">
        <f>Table1[[#This Row],[2022 AV (BOR final)]]-Table1[[#This Row],[2021 AV (BOR final)]]</f>
        <v>0</v>
      </c>
      <c r="AB1384" s="8">
        <f>Table1[[#This Row],[2023 AV (BOR final)]]-Table1[[#This Row],[2022 AV (BOR final)]]</f>
        <v>-3622</v>
      </c>
      <c r="AC1384" s="8">
        <f>Table1[[#This Row],[2022 Tax Bill]]-Table1[[#This Row],[2021 Tax Bill]]</f>
        <v>47.510000000000218</v>
      </c>
      <c r="AD1384" s="3">
        <f>COUNTIF(D:D,Table1[[#This Row],[Project Name]])</f>
        <v>17</v>
      </c>
      <c r="AE1384" s="2">
        <f>IF(Table1[[#This Row],[Year Accepted]]=2022,Table1[[#This Row],[2021 AV (BOR final)]],Table1[[#This Row],[2022 AV (BOR final)]])</f>
        <v>10352</v>
      </c>
      <c r="AF1384" s="2">
        <f>IF(Table1[[#This Row],[Year Accepted]]=2022,Table1[[#This Row],[2022 AV (BOR final)]],Table1[[#This Row],[2023 AV (BOR final)]])</f>
        <v>6730</v>
      </c>
      <c r="AG1384" s="2">
        <f>IF(Table1[[#This Row],[Year Accepted]]=2022,Table1[[#This Row],[2021 Tax Bill]],Table1[[#This Row],[2022 Tax Bill]])</f>
        <v>2129.21</v>
      </c>
      <c r="AH1384" s="2">
        <f>IF(Table1[[#This Row],[Year Accepted]]=2022,Table1[[#This Row],[2022 Tax Bill]],Table1[[#This Row],[2023 Tax Bill]])</f>
        <v>1424.25</v>
      </c>
    </row>
    <row r="1385" spans="1:34" x14ac:dyDescent="0.25">
      <c r="A1385" s="3" t="s">
        <v>25</v>
      </c>
      <c r="B1385" s="3" t="s">
        <v>26</v>
      </c>
      <c r="C1385" s="3" t="s">
        <v>39</v>
      </c>
      <c r="D1385" s="3" t="s">
        <v>433</v>
      </c>
      <c r="E1385" s="3" t="s">
        <v>3928</v>
      </c>
      <c r="F1385" s="3" t="s">
        <v>3929</v>
      </c>
      <c r="G1385" s="3">
        <v>2023</v>
      </c>
      <c r="H1385" s="3">
        <v>2022</v>
      </c>
      <c r="I1385" s="4">
        <v>10798</v>
      </c>
      <c r="J1385" s="3" t="s">
        <v>240</v>
      </c>
      <c r="K1385" s="4">
        <v>2171.37</v>
      </c>
      <c r="L1385" s="4">
        <v>10798</v>
      </c>
      <c r="M1385" s="3" t="s">
        <v>240</v>
      </c>
      <c r="N1385" s="4">
        <v>2220.9499999999998</v>
      </c>
      <c r="O1385" s="4">
        <v>7019</v>
      </c>
      <c r="P1385" s="3" t="s">
        <v>240</v>
      </c>
      <c r="Q1385" s="4">
        <v>1485.36</v>
      </c>
      <c r="R1385" s="3">
        <v>-87.7046450861897</v>
      </c>
      <c r="S1385" s="3">
        <v>41.890650415990997</v>
      </c>
      <c r="T1385" s="3" t="s">
        <v>3930</v>
      </c>
      <c r="U1385" s="3" t="s">
        <v>33</v>
      </c>
      <c r="V1385" s="3" t="s">
        <v>69</v>
      </c>
      <c r="W1385" s="3" t="s">
        <v>333</v>
      </c>
      <c r="X1385" s="3" t="s">
        <v>119</v>
      </c>
      <c r="Y1385" s="3" t="s">
        <v>70</v>
      </c>
      <c r="Z1385" s="3" t="s">
        <v>37</v>
      </c>
      <c r="AA1385" s="8">
        <f>Table1[[#This Row],[2022 AV (BOR final)]]-Table1[[#This Row],[2021 AV (BOR final)]]</f>
        <v>0</v>
      </c>
      <c r="AB1385" s="8">
        <f>Table1[[#This Row],[2023 AV (BOR final)]]-Table1[[#This Row],[2022 AV (BOR final)]]</f>
        <v>-3779</v>
      </c>
      <c r="AC1385" s="8">
        <f>Table1[[#This Row],[2022 Tax Bill]]-Table1[[#This Row],[2021 Tax Bill]]</f>
        <v>49.579999999999927</v>
      </c>
      <c r="AD1385" s="3">
        <f>COUNTIF(D:D,Table1[[#This Row],[Project Name]])</f>
        <v>17</v>
      </c>
      <c r="AE1385" s="2">
        <f>IF(Table1[[#This Row],[Year Accepted]]=2022,Table1[[#This Row],[2021 AV (BOR final)]],Table1[[#This Row],[2022 AV (BOR final)]])</f>
        <v>10798</v>
      </c>
      <c r="AF1385" s="2">
        <f>IF(Table1[[#This Row],[Year Accepted]]=2022,Table1[[#This Row],[2022 AV (BOR final)]],Table1[[#This Row],[2023 AV (BOR final)]])</f>
        <v>7019</v>
      </c>
      <c r="AG1385" s="2">
        <f>IF(Table1[[#This Row],[Year Accepted]]=2022,Table1[[#This Row],[2021 Tax Bill]],Table1[[#This Row],[2022 Tax Bill]])</f>
        <v>2220.9499999999998</v>
      </c>
      <c r="AH1385" s="2">
        <f>IF(Table1[[#This Row],[Year Accepted]]=2022,Table1[[#This Row],[2022 Tax Bill]],Table1[[#This Row],[2023 Tax Bill]])</f>
        <v>1485.36</v>
      </c>
    </row>
    <row r="1386" spans="1:34" x14ac:dyDescent="0.25">
      <c r="A1386" s="3" t="s">
        <v>25</v>
      </c>
      <c r="B1386" s="3" t="s">
        <v>26</v>
      </c>
      <c r="C1386" s="3" t="s">
        <v>39</v>
      </c>
      <c r="D1386" s="3" t="s">
        <v>433</v>
      </c>
      <c r="E1386" s="3" t="s">
        <v>1854</v>
      </c>
      <c r="F1386" s="3" t="s">
        <v>1855</v>
      </c>
      <c r="G1386" s="3">
        <v>2023</v>
      </c>
      <c r="H1386" s="3">
        <v>2022</v>
      </c>
      <c r="I1386" s="4">
        <v>10798</v>
      </c>
      <c r="J1386" s="3" t="s">
        <v>240</v>
      </c>
      <c r="K1386" s="4">
        <v>2171.37</v>
      </c>
      <c r="L1386" s="4">
        <v>10798</v>
      </c>
      <c r="M1386" s="3" t="s">
        <v>240</v>
      </c>
      <c r="N1386" s="4">
        <v>2220.9499999999998</v>
      </c>
      <c r="O1386" s="4">
        <v>7019</v>
      </c>
      <c r="P1386" s="3" t="s">
        <v>240</v>
      </c>
      <c r="Q1386" s="4">
        <v>1485.36</v>
      </c>
      <c r="R1386" s="3">
        <v>-87.704555244123895</v>
      </c>
      <c r="S1386" s="3">
        <v>41.8906513369297</v>
      </c>
      <c r="T1386" s="3" t="s">
        <v>1856</v>
      </c>
      <c r="U1386" s="3" t="s">
        <v>33</v>
      </c>
      <c r="V1386" s="3" t="s">
        <v>69</v>
      </c>
      <c r="W1386" s="3" t="s">
        <v>333</v>
      </c>
      <c r="X1386" s="3" t="s">
        <v>119</v>
      </c>
      <c r="Y1386" s="3" t="s">
        <v>70</v>
      </c>
      <c r="Z1386" s="3" t="s">
        <v>37</v>
      </c>
      <c r="AA1386" s="8">
        <f>Table1[[#This Row],[2022 AV (BOR final)]]-Table1[[#This Row],[2021 AV (BOR final)]]</f>
        <v>0</v>
      </c>
      <c r="AB1386" s="8">
        <f>Table1[[#This Row],[2023 AV (BOR final)]]-Table1[[#This Row],[2022 AV (BOR final)]]</f>
        <v>-3779</v>
      </c>
      <c r="AC1386" s="8">
        <f>Table1[[#This Row],[2022 Tax Bill]]-Table1[[#This Row],[2021 Tax Bill]]</f>
        <v>49.579999999999927</v>
      </c>
      <c r="AD1386" s="3">
        <f>COUNTIF(D:D,Table1[[#This Row],[Project Name]])</f>
        <v>17</v>
      </c>
      <c r="AE1386" s="2">
        <f>IF(Table1[[#This Row],[Year Accepted]]=2022,Table1[[#This Row],[2021 AV (BOR final)]],Table1[[#This Row],[2022 AV (BOR final)]])</f>
        <v>10798</v>
      </c>
      <c r="AF1386" s="2">
        <f>IF(Table1[[#This Row],[Year Accepted]]=2022,Table1[[#This Row],[2022 AV (BOR final)]],Table1[[#This Row],[2023 AV (BOR final)]])</f>
        <v>7019</v>
      </c>
      <c r="AG1386" s="2">
        <f>IF(Table1[[#This Row],[Year Accepted]]=2022,Table1[[#This Row],[2021 Tax Bill]],Table1[[#This Row],[2022 Tax Bill]])</f>
        <v>2220.9499999999998</v>
      </c>
      <c r="AH1386" s="2">
        <f>IF(Table1[[#This Row],[Year Accepted]]=2022,Table1[[#This Row],[2022 Tax Bill]],Table1[[#This Row],[2023 Tax Bill]])</f>
        <v>1485.36</v>
      </c>
    </row>
    <row r="1387" spans="1:34" x14ac:dyDescent="0.25">
      <c r="A1387" s="3" t="s">
        <v>25</v>
      </c>
      <c r="B1387" s="3" t="s">
        <v>26</v>
      </c>
      <c r="C1387" s="3" t="s">
        <v>39</v>
      </c>
      <c r="D1387" s="3" t="s">
        <v>433</v>
      </c>
      <c r="E1387" s="3" t="s">
        <v>764</v>
      </c>
      <c r="F1387" s="3" t="s">
        <v>765</v>
      </c>
      <c r="G1387" s="3">
        <v>2023</v>
      </c>
      <c r="H1387" s="3">
        <v>2022</v>
      </c>
      <c r="I1387" s="4">
        <v>9755</v>
      </c>
      <c r="J1387" s="3" t="s">
        <v>240</v>
      </c>
      <c r="K1387" s="4">
        <v>1961.62</v>
      </c>
      <c r="L1387" s="4">
        <v>9755</v>
      </c>
      <c r="M1387" s="3" t="s">
        <v>240</v>
      </c>
      <c r="N1387" s="4">
        <v>2006.45</v>
      </c>
      <c r="O1387" s="4">
        <v>6341</v>
      </c>
      <c r="P1387" s="3" t="s">
        <v>240</v>
      </c>
      <c r="Q1387" s="4">
        <v>1341.88</v>
      </c>
      <c r="R1387" s="3">
        <v>-87.7044653989838</v>
      </c>
      <c r="S1387" s="3">
        <v>41.890652245440698</v>
      </c>
      <c r="T1387" s="3" t="s">
        <v>766</v>
      </c>
      <c r="U1387" s="3" t="s">
        <v>33</v>
      </c>
      <c r="V1387" s="3" t="s">
        <v>69</v>
      </c>
      <c r="W1387" s="3" t="s">
        <v>333</v>
      </c>
      <c r="X1387" s="3" t="s">
        <v>119</v>
      </c>
      <c r="Y1387" s="3" t="s">
        <v>70</v>
      </c>
      <c r="Z1387" s="3" t="s">
        <v>37</v>
      </c>
      <c r="AA1387" s="8">
        <f>Table1[[#This Row],[2022 AV (BOR final)]]-Table1[[#This Row],[2021 AV (BOR final)]]</f>
        <v>0</v>
      </c>
      <c r="AB1387" s="8">
        <f>Table1[[#This Row],[2023 AV (BOR final)]]-Table1[[#This Row],[2022 AV (BOR final)]]</f>
        <v>-3414</v>
      </c>
      <c r="AC1387" s="8">
        <f>Table1[[#This Row],[2022 Tax Bill]]-Table1[[#This Row],[2021 Tax Bill]]</f>
        <v>44.830000000000155</v>
      </c>
      <c r="AD1387" s="3">
        <f>COUNTIF(D:D,Table1[[#This Row],[Project Name]])</f>
        <v>17</v>
      </c>
      <c r="AE1387" s="2">
        <f>IF(Table1[[#This Row],[Year Accepted]]=2022,Table1[[#This Row],[2021 AV (BOR final)]],Table1[[#This Row],[2022 AV (BOR final)]])</f>
        <v>9755</v>
      </c>
      <c r="AF1387" s="2">
        <f>IF(Table1[[#This Row],[Year Accepted]]=2022,Table1[[#This Row],[2022 AV (BOR final)]],Table1[[#This Row],[2023 AV (BOR final)]])</f>
        <v>6341</v>
      </c>
      <c r="AG1387" s="2">
        <f>IF(Table1[[#This Row],[Year Accepted]]=2022,Table1[[#This Row],[2021 Tax Bill]],Table1[[#This Row],[2022 Tax Bill]])</f>
        <v>2006.45</v>
      </c>
      <c r="AH1387" s="2">
        <f>IF(Table1[[#This Row],[Year Accepted]]=2022,Table1[[#This Row],[2022 Tax Bill]],Table1[[#This Row],[2023 Tax Bill]])</f>
        <v>1341.88</v>
      </c>
    </row>
    <row r="1388" spans="1:34" x14ac:dyDescent="0.25">
      <c r="A1388" s="3" t="s">
        <v>25</v>
      </c>
      <c r="B1388" s="3" t="s">
        <v>26</v>
      </c>
      <c r="C1388" s="3" t="s">
        <v>39</v>
      </c>
      <c r="D1388" s="3" t="s">
        <v>433</v>
      </c>
      <c r="E1388" s="3" t="s">
        <v>3312</v>
      </c>
      <c r="F1388" s="3" t="s">
        <v>3313</v>
      </c>
      <c r="G1388" s="3">
        <v>2023</v>
      </c>
      <c r="H1388" s="3">
        <v>2022</v>
      </c>
      <c r="I1388" s="4">
        <v>10203</v>
      </c>
      <c r="J1388" s="3" t="s">
        <v>240</v>
      </c>
      <c r="K1388" s="4">
        <v>2051.7600000000002</v>
      </c>
      <c r="L1388" s="4">
        <v>10203</v>
      </c>
      <c r="M1388" s="3" t="s">
        <v>240</v>
      </c>
      <c r="N1388" s="4">
        <v>2098.61</v>
      </c>
      <c r="O1388" s="4">
        <v>6632</v>
      </c>
      <c r="P1388" s="3" t="s">
        <v>240</v>
      </c>
      <c r="Q1388" s="4">
        <v>1403.48</v>
      </c>
      <c r="R1388" s="3">
        <v>-87.704375593181496</v>
      </c>
      <c r="S1388" s="3">
        <v>41.8906531668597</v>
      </c>
      <c r="T1388" s="3" t="s">
        <v>3314</v>
      </c>
      <c r="U1388" s="3" t="s">
        <v>33</v>
      </c>
      <c r="V1388" s="3" t="s">
        <v>69</v>
      </c>
      <c r="W1388" s="3" t="s">
        <v>333</v>
      </c>
      <c r="X1388" s="3" t="s">
        <v>119</v>
      </c>
      <c r="Y1388" s="3" t="s">
        <v>70</v>
      </c>
      <c r="Z1388" s="3" t="s">
        <v>37</v>
      </c>
      <c r="AA1388" s="8">
        <f>Table1[[#This Row],[2022 AV (BOR final)]]-Table1[[#This Row],[2021 AV (BOR final)]]</f>
        <v>0</v>
      </c>
      <c r="AB1388" s="8">
        <f>Table1[[#This Row],[2023 AV (BOR final)]]-Table1[[#This Row],[2022 AV (BOR final)]]</f>
        <v>-3571</v>
      </c>
      <c r="AC1388" s="8">
        <f>Table1[[#This Row],[2022 Tax Bill]]-Table1[[#This Row],[2021 Tax Bill]]</f>
        <v>46.849999999999909</v>
      </c>
      <c r="AD1388" s="3">
        <f>COUNTIF(D:D,Table1[[#This Row],[Project Name]])</f>
        <v>17</v>
      </c>
      <c r="AE1388" s="2">
        <f>IF(Table1[[#This Row],[Year Accepted]]=2022,Table1[[#This Row],[2021 AV (BOR final)]],Table1[[#This Row],[2022 AV (BOR final)]])</f>
        <v>10203</v>
      </c>
      <c r="AF1388" s="2">
        <f>IF(Table1[[#This Row],[Year Accepted]]=2022,Table1[[#This Row],[2022 AV (BOR final)]],Table1[[#This Row],[2023 AV (BOR final)]])</f>
        <v>6632</v>
      </c>
      <c r="AG1388" s="2">
        <f>IF(Table1[[#This Row],[Year Accepted]]=2022,Table1[[#This Row],[2021 Tax Bill]],Table1[[#This Row],[2022 Tax Bill]])</f>
        <v>2098.61</v>
      </c>
      <c r="AH1388" s="2">
        <f>IF(Table1[[#This Row],[Year Accepted]]=2022,Table1[[#This Row],[2022 Tax Bill]],Table1[[#This Row],[2023 Tax Bill]])</f>
        <v>1403.48</v>
      </c>
    </row>
    <row r="1389" spans="1:34" x14ac:dyDescent="0.25">
      <c r="A1389" s="3" t="s">
        <v>25</v>
      </c>
      <c r="B1389" s="3" t="s">
        <v>26</v>
      </c>
      <c r="C1389" s="3" t="s">
        <v>39</v>
      </c>
      <c r="D1389" s="3" t="s">
        <v>433</v>
      </c>
      <c r="E1389" s="3" t="s">
        <v>1492</v>
      </c>
      <c r="F1389" s="3" t="s">
        <v>1493</v>
      </c>
      <c r="G1389" s="3">
        <v>2023</v>
      </c>
      <c r="H1389" s="3">
        <v>2022</v>
      </c>
      <c r="I1389" s="4">
        <v>34183</v>
      </c>
      <c r="J1389" s="3" t="s">
        <v>240</v>
      </c>
      <c r="K1389" s="4">
        <v>6896.45</v>
      </c>
      <c r="L1389" s="4">
        <v>34183</v>
      </c>
      <c r="M1389" s="3" t="s">
        <v>240</v>
      </c>
      <c r="N1389" s="4">
        <v>7054.84</v>
      </c>
      <c r="O1389" s="4">
        <v>22221</v>
      </c>
      <c r="P1389" s="3" t="s">
        <v>240</v>
      </c>
      <c r="Q1389" s="4">
        <v>4704.4799999999996</v>
      </c>
      <c r="R1389" s="3">
        <v>-87.705621525171907</v>
      </c>
      <c r="S1389" s="3">
        <v>41.889531015859497</v>
      </c>
      <c r="T1389" s="3" t="s">
        <v>1494</v>
      </c>
      <c r="U1389" s="3" t="s">
        <v>33</v>
      </c>
      <c r="V1389" s="3" t="s">
        <v>69</v>
      </c>
      <c r="W1389" s="3" t="s">
        <v>333</v>
      </c>
      <c r="X1389" s="3" t="s">
        <v>119</v>
      </c>
      <c r="Y1389" s="3" t="s">
        <v>70</v>
      </c>
      <c r="Z1389" s="3" t="s">
        <v>37</v>
      </c>
      <c r="AA1389" s="8">
        <f>Table1[[#This Row],[2022 AV (BOR final)]]-Table1[[#This Row],[2021 AV (BOR final)]]</f>
        <v>0</v>
      </c>
      <c r="AB1389" s="8">
        <f>Table1[[#This Row],[2023 AV (BOR final)]]-Table1[[#This Row],[2022 AV (BOR final)]]</f>
        <v>-11962</v>
      </c>
      <c r="AC1389" s="8">
        <f>Table1[[#This Row],[2022 Tax Bill]]-Table1[[#This Row],[2021 Tax Bill]]</f>
        <v>158.39000000000033</v>
      </c>
      <c r="AD1389" s="3">
        <f>COUNTIF(D:D,Table1[[#This Row],[Project Name]])</f>
        <v>17</v>
      </c>
      <c r="AE1389" s="2">
        <f>IF(Table1[[#This Row],[Year Accepted]]=2022,Table1[[#This Row],[2021 AV (BOR final)]],Table1[[#This Row],[2022 AV (BOR final)]])</f>
        <v>34183</v>
      </c>
      <c r="AF1389" s="2">
        <f>IF(Table1[[#This Row],[Year Accepted]]=2022,Table1[[#This Row],[2022 AV (BOR final)]],Table1[[#This Row],[2023 AV (BOR final)]])</f>
        <v>22221</v>
      </c>
      <c r="AG1389" s="2">
        <f>IF(Table1[[#This Row],[Year Accepted]]=2022,Table1[[#This Row],[2021 Tax Bill]],Table1[[#This Row],[2022 Tax Bill]])</f>
        <v>7054.84</v>
      </c>
      <c r="AH1389" s="2">
        <f>IF(Table1[[#This Row],[Year Accepted]]=2022,Table1[[#This Row],[2022 Tax Bill]],Table1[[#This Row],[2023 Tax Bill]])</f>
        <v>4704.4799999999996</v>
      </c>
    </row>
    <row r="1390" spans="1:34" x14ac:dyDescent="0.25">
      <c r="A1390" s="3" t="s">
        <v>25</v>
      </c>
      <c r="B1390" s="3" t="s">
        <v>26</v>
      </c>
      <c r="C1390" s="3" t="s">
        <v>39</v>
      </c>
      <c r="D1390" s="3" t="s">
        <v>1019</v>
      </c>
      <c r="E1390" s="3" t="s">
        <v>2730</v>
      </c>
      <c r="F1390" s="3" t="s">
        <v>2731</v>
      </c>
      <c r="G1390" s="3">
        <v>2023</v>
      </c>
      <c r="H1390" s="3">
        <v>2022</v>
      </c>
      <c r="I1390" s="4">
        <v>60999</v>
      </c>
      <c r="J1390" s="3" t="s">
        <v>240</v>
      </c>
      <c r="K1390" s="4">
        <v>12306.65</v>
      </c>
      <c r="L1390" s="4">
        <v>60999</v>
      </c>
      <c r="M1390" s="3" t="s">
        <v>240</v>
      </c>
      <c r="N1390" s="4">
        <v>12589.23</v>
      </c>
      <c r="O1390" s="4">
        <v>39649</v>
      </c>
      <c r="P1390" s="3" t="s">
        <v>240</v>
      </c>
      <c r="Q1390" s="4">
        <v>8394.23</v>
      </c>
      <c r="R1390" s="3">
        <v>-87.696619806452901</v>
      </c>
      <c r="S1390" s="3">
        <v>41.879562841002397</v>
      </c>
      <c r="T1390" s="3" t="s">
        <v>2732</v>
      </c>
      <c r="U1390" s="3" t="s">
        <v>33</v>
      </c>
      <c r="V1390" s="3" t="s">
        <v>69</v>
      </c>
      <c r="W1390" s="3" t="s">
        <v>227</v>
      </c>
      <c r="X1390" s="3" t="s">
        <v>47</v>
      </c>
      <c r="Y1390" s="3" t="s">
        <v>70</v>
      </c>
      <c r="Z1390" s="3" t="s">
        <v>37</v>
      </c>
      <c r="AA1390" s="8">
        <f>Table1[[#This Row],[2022 AV (BOR final)]]-Table1[[#This Row],[2021 AV (BOR final)]]</f>
        <v>0</v>
      </c>
      <c r="AB1390" s="8">
        <f>Table1[[#This Row],[2023 AV (BOR final)]]-Table1[[#This Row],[2022 AV (BOR final)]]</f>
        <v>-21350</v>
      </c>
      <c r="AC1390" s="8">
        <f>Table1[[#This Row],[2022 Tax Bill]]-Table1[[#This Row],[2021 Tax Bill]]</f>
        <v>282.57999999999993</v>
      </c>
      <c r="AD1390" s="3">
        <f>COUNTIF(D:D,Table1[[#This Row],[Project Name]])</f>
        <v>3</v>
      </c>
      <c r="AE1390" s="2">
        <f>IF(Table1[[#This Row],[Year Accepted]]=2022,Table1[[#This Row],[2021 AV (BOR final)]],Table1[[#This Row],[2022 AV (BOR final)]])</f>
        <v>60999</v>
      </c>
      <c r="AF1390" s="2">
        <f>IF(Table1[[#This Row],[Year Accepted]]=2022,Table1[[#This Row],[2022 AV (BOR final)]],Table1[[#This Row],[2023 AV (BOR final)]])</f>
        <v>39649</v>
      </c>
      <c r="AG1390" s="2">
        <f>IF(Table1[[#This Row],[Year Accepted]]=2022,Table1[[#This Row],[2021 Tax Bill]],Table1[[#This Row],[2022 Tax Bill]])</f>
        <v>12589.23</v>
      </c>
      <c r="AH1390" s="2">
        <f>IF(Table1[[#This Row],[Year Accepted]]=2022,Table1[[#This Row],[2022 Tax Bill]],Table1[[#This Row],[2023 Tax Bill]])</f>
        <v>8394.23</v>
      </c>
    </row>
    <row r="1391" spans="1:34" x14ac:dyDescent="0.25">
      <c r="A1391" s="3" t="s">
        <v>25</v>
      </c>
      <c r="B1391" s="3" t="s">
        <v>26</v>
      </c>
      <c r="C1391" s="3" t="s">
        <v>39</v>
      </c>
      <c r="D1391" s="3" t="s">
        <v>1019</v>
      </c>
      <c r="E1391" s="3" t="s">
        <v>1020</v>
      </c>
      <c r="F1391" s="3" t="s">
        <v>1021</v>
      </c>
      <c r="G1391" s="3">
        <v>2023</v>
      </c>
      <c r="H1391" s="3">
        <v>2022</v>
      </c>
      <c r="I1391" s="4">
        <v>118339</v>
      </c>
      <c r="J1391" s="3" t="s">
        <v>52</v>
      </c>
      <c r="K1391" s="4">
        <v>23875.09</v>
      </c>
      <c r="L1391" s="4">
        <v>118339</v>
      </c>
      <c r="M1391" s="3" t="s">
        <v>52</v>
      </c>
      <c r="N1391" s="4">
        <v>24423.29</v>
      </c>
      <c r="O1391" s="4">
        <v>76920</v>
      </c>
      <c r="P1391" s="3" t="s">
        <v>52</v>
      </c>
      <c r="Q1391" s="4">
        <v>16285.06</v>
      </c>
      <c r="R1391" s="3">
        <v>-87.696616134250505</v>
      </c>
      <c r="S1391" s="3">
        <v>41.879417116456402</v>
      </c>
      <c r="T1391" s="3" t="s">
        <v>1022</v>
      </c>
      <c r="U1391" s="3" t="s">
        <v>33</v>
      </c>
      <c r="V1391" s="3" t="s">
        <v>69</v>
      </c>
      <c r="W1391" s="3" t="s">
        <v>227</v>
      </c>
      <c r="X1391" s="3" t="s">
        <v>47</v>
      </c>
      <c r="Y1391" s="3" t="s">
        <v>70</v>
      </c>
      <c r="Z1391" s="3" t="s">
        <v>37</v>
      </c>
      <c r="AA1391" s="8">
        <f>Table1[[#This Row],[2022 AV (BOR final)]]-Table1[[#This Row],[2021 AV (BOR final)]]</f>
        <v>0</v>
      </c>
      <c r="AB1391" s="8">
        <f>Table1[[#This Row],[2023 AV (BOR final)]]-Table1[[#This Row],[2022 AV (BOR final)]]</f>
        <v>-41419</v>
      </c>
      <c r="AC1391" s="8">
        <f>Table1[[#This Row],[2022 Tax Bill]]-Table1[[#This Row],[2021 Tax Bill]]</f>
        <v>548.20000000000073</v>
      </c>
      <c r="AD1391" s="3">
        <f>COUNTIF(D:D,Table1[[#This Row],[Project Name]])</f>
        <v>3</v>
      </c>
      <c r="AE1391" s="2">
        <f>IF(Table1[[#This Row],[Year Accepted]]=2022,Table1[[#This Row],[2021 AV (BOR final)]],Table1[[#This Row],[2022 AV (BOR final)]])</f>
        <v>118339</v>
      </c>
      <c r="AF1391" s="2">
        <f>IF(Table1[[#This Row],[Year Accepted]]=2022,Table1[[#This Row],[2022 AV (BOR final)]],Table1[[#This Row],[2023 AV (BOR final)]])</f>
        <v>76920</v>
      </c>
      <c r="AG1391" s="2">
        <f>IF(Table1[[#This Row],[Year Accepted]]=2022,Table1[[#This Row],[2021 Tax Bill]],Table1[[#This Row],[2022 Tax Bill]])</f>
        <v>24423.29</v>
      </c>
      <c r="AH1391" s="2">
        <f>IF(Table1[[#This Row],[Year Accepted]]=2022,Table1[[#This Row],[2022 Tax Bill]],Table1[[#This Row],[2023 Tax Bill]])</f>
        <v>16285.06</v>
      </c>
    </row>
    <row r="1392" spans="1:34" x14ac:dyDescent="0.25">
      <c r="A1392" s="3" t="s">
        <v>25</v>
      </c>
      <c r="B1392" s="3" t="s">
        <v>26</v>
      </c>
      <c r="C1392" s="3" t="s">
        <v>39</v>
      </c>
      <c r="D1392" s="3" t="s">
        <v>2723</v>
      </c>
      <c r="E1392" s="3" t="s">
        <v>2724</v>
      </c>
      <c r="F1392" s="3" t="s">
        <v>2725</v>
      </c>
      <c r="G1392" s="3">
        <v>2023</v>
      </c>
      <c r="H1392" s="3">
        <v>2022</v>
      </c>
      <c r="I1392" s="4">
        <v>48196</v>
      </c>
      <c r="J1392" s="3" t="s">
        <v>135</v>
      </c>
      <c r="K1392" s="4">
        <v>9723.6</v>
      </c>
      <c r="L1392" s="4">
        <v>48196</v>
      </c>
      <c r="M1392" s="3" t="s">
        <v>135</v>
      </c>
      <c r="N1392" s="4">
        <v>9946.91</v>
      </c>
      <c r="O1392" s="4">
        <v>31327</v>
      </c>
      <c r="P1392" s="3" t="s">
        <v>135</v>
      </c>
      <c r="Q1392" s="4">
        <v>6632.39</v>
      </c>
      <c r="R1392" s="3">
        <v>-87.697345508715799</v>
      </c>
      <c r="S1392" s="3">
        <v>41.866802897325897</v>
      </c>
      <c r="T1392" s="3" t="s">
        <v>2726</v>
      </c>
      <c r="U1392" s="3" t="s">
        <v>33</v>
      </c>
      <c r="V1392" s="3" t="s">
        <v>45</v>
      </c>
      <c r="W1392" s="3" t="s">
        <v>255</v>
      </c>
      <c r="X1392" s="3" t="s">
        <v>47</v>
      </c>
      <c r="Y1392" s="3" t="s">
        <v>48</v>
      </c>
      <c r="Z1392" s="3" t="s">
        <v>37</v>
      </c>
      <c r="AA1392" s="8">
        <f>Table1[[#This Row],[2022 AV (BOR final)]]-Table1[[#This Row],[2021 AV (BOR final)]]</f>
        <v>0</v>
      </c>
      <c r="AB1392" s="8">
        <f>Table1[[#This Row],[2023 AV (BOR final)]]-Table1[[#This Row],[2022 AV (BOR final)]]</f>
        <v>-16869</v>
      </c>
      <c r="AC1392" s="8">
        <f>Table1[[#This Row],[2022 Tax Bill]]-Table1[[#This Row],[2021 Tax Bill]]</f>
        <v>223.30999999999949</v>
      </c>
      <c r="AD1392" s="3">
        <f>COUNTIF(D:D,Table1[[#This Row],[Project Name]])</f>
        <v>1</v>
      </c>
      <c r="AE1392" s="2">
        <f>IF(Table1[[#This Row],[Year Accepted]]=2022,Table1[[#This Row],[2021 AV (BOR final)]],Table1[[#This Row],[2022 AV (BOR final)]])</f>
        <v>48196</v>
      </c>
      <c r="AF1392" s="2">
        <f>IF(Table1[[#This Row],[Year Accepted]]=2022,Table1[[#This Row],[2022 AV (BOR final)]],Table1[[#This Row],[2023 AV (BOR final)]])</f>
        <v>31327</v>
      </c>
      <c r="AG1392" s="2">
        <f>IF(Table1[[#This Row],[Year Accepted]]=2022,Table1[[#This Row],[2021 Tax Bill]],Table1[[#This Row],[2022 Tax Bill]])</f>
        <v>9946.91</v>
      </c>
      <c r="AH1392" s="2">
        <f>IF(Table1[[#This Row],[Year Accepted]]=2022,Table1[[#This Row],[2022 Tax Bill]],Table1[[#This Row],[2023 Tax Bill]])</f>
        <v>6632.39</v>
      </c>
    </row>
    <row r="1393" spans="1:34" x14ac:dyDescent="0.25">
      <c r="A1393" s="3" t="s">
        <v>25</v>
      </c>
      <c r="B1393" s="3" t="s">
        <v>26</v>
      </c>
      <c r="C1393" s="3" t="s">
        <v>39</v>
      </c>
      <c r="D1393" s="3" t="s">
        <v>857</v>
      </c>
      <c r="E1393" s="3" t="s">
        <v>1013</v>
      </c>
      <c r="F1393" s="3" t="s">
        <v>1014</v>
      </c>
      <c r="G1393" s="3">
        <v>2023</v>
      </c>
      <c r="H1393" s="3">
        <v>2022</v>
      </c>
      <c r="I1393" s="4">
        <v>236040</v>
      </c>
      <c r="J1393" s="3" t="s">
        <v>31</v>
      </c>
      <c r="K1393" s="4">
        <v>47621.38</v>
      </c>
      <c r="L1393" s="4">
        <v>236040</v>
      </c>
      <c r="M1393" s="3" t="s">
        <v>31</v>
      </c>
      <c r="N1393" s="4">
        <v>48714.86</v>
      </c>
      <c r="O1393" s="4">
        <v>153425</v>
      </c>
      <c r="P1393" s="3" t="s">
        <v>31</v>
      </c>
      <c r="Q1393" s="4">
        <v>32482.25</v>
      </c>
      <c r="R1393" s="3">
        <v>-87.712734698370397</v>
      </c>
      <c r="S1393" s="3">
        <v>41.880524413831402</v>
      </c>
      <c r="T1393" s="3" t="s">
        <v>1015</v>
      </c>
      <c r="U1393" s="3" t="s">
        <v>33</v>
      </c>
      <c r="V1393" s="3" t="s">
        <v>45</v>
      </c>
      <c r="W1393" s="3" t="s">
        <v>227</v>
      </c>
      <c r="X1393" s="3" t="s">
        <v>119</v>
      </c>
      <c r="Y1393" s="3" t="s">
        <v>70</v>
      </c>
      <c r="Z1393" s="3" t="s">
        <v>37</v>
      </c>
      <c r="AA1393" s="8">
        <f>Table1[[#This Row],[2022 AV (BOR final)]]-Table1[[#This Row],[2021 AV (BOR final)]]</f>
        <v>0</v>
      </c>
      <c r="AB1393" s="8">
        <f>Table1[[#This Row],[2023 AV (BOR final)]]-Table1[[#This Row],[2022 AV (BOR final)]]</f>
        <v>-82615</v>
      </c>
      <c r="AC1393" s="8">
        <f>Table1[[#This Row],[2022 Tax Bill]]-Table1[[#This Row],[2021 Tax Bill]]</f>
        <v>1093.4800000000032</v>
      </c>
      <c r="AD1393" s="3">
        <f>COUNTIF(D:D,Table1[[#This Row],[Project Name]])</f>
        <v>6</v>
      </c>
      <c r="AE1393" s="2">
        <f>IF(Table1[[#This Row],[Year Accepted]]=2022,Table1[[#This Row],[2021 AV (BOR final)]],Table1[[#This Row],[2022 AV (BOR final)]])</f>
        <v>236040</v>
      </c>
      <c r="AF1393" s="2">
        <f>IF(Table1[[#This Row],[Year Accepted]]=2022,Table1[[#This Row],[2022 AV (BOR final)]],Table1[[#This Row],[2023 AV (BOR final)]])</f>
        <v>153425</v>
      </c>
      <c r="AG1393" s="2">
        <f>IF(Table1[[#This Row],[Year Accepted]]=2022,Table1[[#This Row],[2021 Tax Bill]],Table1[[#This Row],[2022 Tax Bill]])</f>
        <v>48714.86</v>
      </c>
      <c r="AH1393" s="2">
        <f>IF(Table1[[#This Row],[Year Accepted]]=2022,Table1[[#This Row],[2022 Tax Bill]],Table1[[#This Row],[2023 Tax Bill]])</f>
        <v>32482.25</v>
      </c>
    </row>
    <row r="1394" spans="1:34" x14ac:dyDescent="0.25">
      <c r="A1394" s="3" t="s">
        <v>25</v>
      </c>
      <c r="B1394" s="3" t="s">
        <v>26</v>
      </c>
      <c r="C1394" s="3" t="s">
        <v>39</v>
      </c>
      <c r="D1394" s="3" t="s">
        <v>857</v>
      </c>
      <c r="E1394" s="3" t="s">
        <v>858</v>
      </c>
      <c r="F1394" s="3" t="s">
        <v>859</v>
      </c>
      <c r="G1394" s="3">
        <v>2023</v>
      </c>
      <c r="H1394" s="3">
        <v>2022</v>
      </c>
      <c r="I1394" s="4">
        <v>111672</v>
      </c>
      <c r="J1394" s="3" t="s">
        <v>52</v>
      </c>
      <c r="K1394" s="4">
        <v>22530.02</v>
      </c>
      <c r="L1394" s="4">
        <v>111672</v>
      </c>
      <c r="M1394" s="3" t="s">
        <v>52</v>
      </c>
      <c r="N1394" s="4">
        <v>23047.279999999999</v>
      </c>
      <c r="O1394" s="4">
        <v>72586</v>
      </c>
      <c r="P1394" s="3" t="s">
        <v>52</v>
      </c>
      <c r="Q1394" s="4">
        <v>15367.47</v>
      </c>
      <c r="R1394" s="3">
        <v>-87.710699162498997</v>
      </c>
      <c r="S1394" s="3">
        <v>41.878026800278697</v>
      </c>
      <c r="T1394" s="3" t="s">
        <v>860</v>
      </c>
      <c r="U1394" s="3" t="s">
        <v>33</v>
      </c>
      <c r="V1394" s="3" t="s">
        <v>45</v>
      </c>
      <c r="W1394" s="3" t="s">
        <v>227</v>
      </c>
      <c r="X1394" s="3" t="s">
        <v>47</v>
      </c>
      <c r="Y1394" s="3" t="s">
        <v>70</v>
      </c>
      <c r="Z1394" s="3" t="s">
        <v>37</v>
      </c>
      <c r="AA1394" s="8">
        <f>Table1[[#This Row],[2022 AV (BOR final)]]-Table1[[#This Row],[2021 AV (BOR final)]]</f>
        <v>0</v>
      </c>
      <c r="AB1394" s="8">
        <f>Table1[[#This Row],[2023 AV (BOR final)]]-Table1[[#This Row],[2022 AV (BOR final)]]</f>
        <v>-39086</v>
      </c>
      <c r="AC1394" s="8">
        <f>Table1[[#This Row],[2022 Tax Bill]]-Table1[[#This Row],[2021 Tax Bill]]</f>
        <v>517.2599999999984</v>
      </c>
      <c r="AD1394" s="3">
        <f>COUNTIF(D:D,Table1[[#This Row],[Project Name]])</f>
        <v>6</v>
      </c>
      <c r="AE1394" s="2">
        <f>IF(Table1[[#This Row],[Year Accepted]]=2022,Table1[[#This Row],[2021 AV (BOR final)]],Table1[[#This Row],[2022 AV (BOR final)]])</f>
        <v>111672</v>
      </c>
      <c r="AF1394" s="2">
        <f>IF(Table1[[#This Row],[Year Accepted]]=2022,Table1[[#This Row],[2022 AV (BOR final)]],Table1[[#This Row],[2023 AV (BOR final)]])</f>
        <v>72586</v>
      </c>
      <c r="AG1394" s="2">
        <f>IF(Table1[[#This Row],[Year Accepted]]=2022,Table1[[#This Row],[2021 Tax Bill]],Table1[[#This Row],[2022 Tax Bill]])</f>
        <v>23047.279999999999</v>
      </c>
      <c r="AH1394" s="2">
        <f>IF(Table1[[#This Row],[Year Accepted]]=2022,Table1[[#This Row],[2022 Tax Bill]],Table1[[#This Row],[2023 Tax Bill]])</f>
        <v>15367.47</v>
      </c>
    </row>
    <row r="1395" spans="1:34" x14ac:dyDescent="0.25">
      <c r="A1395" s="3" t="s">
        <v>25</v>
      </c>
      <c r="B1395" s="3" t="s">
        <v>26</v>
      </c>
      <c r="C1395" s="3" t="s">
        <v>39</v>
      </c>
      <c r="D1395" s="3" t="s">
        <v>857</v>
      </c>
      <c r="E1395" s="3" t="s">
        <v>4453</v>
      </c>
      <c r="F1395" s="3" t="s">
        <v>4454</v>
      </c>
      <c r="G1395" s="3">
        <v>2023</v>
      </c>
      <c r="H1395" s="3">
        <v>2022</v>
      </c>
      <c r="I1395" s="4">
        <v>18999</v>
      </c>
      <c r="J1395" s="3" t="s">
        <v>240</v>
      </c>
      <c r="K1395" s="4">
        <v>3833.06</v>
      </c>
      <c r="L1395" s="4">
        <v>18999</v>
      </c>
      <c r="M1395" s="3" t="s">
        <v>240</v>
      </c>
      <c r="N1395" s="4">
        <v>3921.06</v>
      </c>
      <c r="O1395" s="4">
        <v>12349</v>
      </c>
      <c r="P1395" s="3" t="s">
        <v>240</v>
      </c>
      <c r="Q1395" s="4">
        <v>2614.44</v>
      </c>
      <c r="R1395" s="3">
        <v>-87.710562069692003</v>
      </c>
      <c r="S1395" s="3">
        <v>41.878028528572699</v>
      </c>
      <c r="T1395" s="3" t="s">
        <v>4455</v>
      </c>
      <c r="U1395" s="3" t="s">
        <v>33</v>
      </c>
      <c r="V1395" s="3" t="s">
        <v>45</v>
      </c>
      <c r="W1395" s="3" t="s">
        <v>227</v>
      </c>
      <c r="X1395" s="3" t="s">
        <v>47</v>
      </c>
      <c r="Y1395" s="3" t="s">
        <v>70</v>
      </c>
      <c r="Z1395" s="3" t="s">
        <v>37</v>
      </c>
      <c r="AA1395" s="8">
        <f>Table1[[#This Row],[2022 AV (BOR final)]]-Table1[[#This Row],[2021 AV (BOR final)]]</f>
        <v>0</v>
      </c>
      <c r="AB1395" s="8">
        <f>Table1[[#This Row],[2023 AV (BOR final)]]-Table1[[#This Row],[2022 AV (BOR final)]]</f>
        <v>-6650</v>
      </c>
      <c r="AC1395" s="8">
        <f>Table1[[#This Row],[2022 Tax Bill]]-Table1[[#This Row],[2021 Tax Bill]]</f>
        <v>88</v>
      </c>
      <c r="AD1395" s="3">
        <f>COUNTIF(D:D,Table1[[#This Row],[Project Name]])</f>
        <v>6</v>
      </c>
      <c r="AE1395" s="2">
        <f>IF(Table1[[#This Row],[Year Accepted]]=2022,Table1[[#This Row],[2021 AV (BOR final)]],Table1[[#This Row],[2022 AV (BOR final)]])</f>
        <v>18999</v>
      </c>
      <c r="AF1395" s="2">
        <f>IF(Table1[[#This Row],[Year Accepted]]=2022,Table1[[#This Row],[2022 AV (BOR final)]],Table1[[#This Row],[2023 AV (BOR final)]])</f>
        <v>12349</v>
      </c>
      <c r="AG1395" s="2">
        <f>IF(Table1[[#This Row],[Year Accepted]]=2022,Table1[[#This Row],[2021 Tax Bill]],Table1[[#This Row],[2022 Tax Bill]])</f>
        <v>3921.06</v>
      </c>
      <c r="AH1395" s="2">
        <f>IF(Table1[[#This Row],[Year Accepted]]=2022,Table1[[#This Row],[2022 Tax Bill]],Table1[[#This Row],[2023 Tax Bill]])</f>
        <v>2614.44</v>
      </c>
    </row>
    <row r="1396" spans="1:34" x14ac:dyDescent="0.25">
      <c r="A1396" s="3" t="s">
        <v>25</v>
      </c>
      <c r="B1396" s="3" t="s">
        <v>26</v>
      </c>
      <c r="C1396" s="3" t="s">
        <v>39</v>
      </c>
      <c r="D1396" s="3" t="s">
        <v>857</v>
      </c>
      <c r="E1396" s="3" t="s">
        <v>1539</v>
      </c>
      <c r="F1396" s="3" t="s">
        <v>1540</v>
      </c>
      <c r="G1396" s="3">
        <v>2023</v>
      </c>
      <c r="H1396" s="3">
        <v>2022</v>
      </c>
      <c r="I1396" s="4">
        <v>110369</v>
      </c>
      <c r="J1396" s="3" t="s">
        <v>52</v>
      </c>
      <c r="K1396" s="4">
        <v>22267.1</v>
      </c>
      <c r="L1396" s="4">
        <v>110369</v>
      </c>
      <c r="M1396" s="3" t="s">
        <v>52</v>
      </c>
      <c r="N1396" s="4">
        <v>22778.400000000001</v>
      </c>
      <c r="O1396" s="4">
        <v>71740</v>
      </c>
      <c r="P1396" s="3" t="s">
        <v>52</v>
      </c>
      <c r="Q1396" s="4">
        <v>15188.34</v>
      </c>
      <c r="R1396" s="3">
        <v>-87.713268647724803</v>
      </c>
      <c r="S1396" s="3">
        <v>41.8760717497576</v>
      </c>
      <c r="T1396" s="3" t="s">
        <v>1541</v>
      </c>
      <c r="U1396" s="3" t="s">
        <v>33</v>
      </c>
      <c r="V1396" s="3" t="s">
        <v>45</v>
      </c>
      <c r="W1396" s="3" t="s">
        <v>227</v>
      </c>
      <c r="X1396" s="3" t="s">
        <v>119</v>
      </c>
      <c r="Y1396" s="3" t="s">
        <v>70</v>
      </c>
      <c r="Z1396" s="3" t="s">
        <v>37</v>
      </c>
      <c r="AA1396" s="8">
        <f>Table1[[#This Row],[2022 AV (BOR final)]]-Table1[[#This Row],[2021 AV (BOR final)]]</f>
        <v>0</v>
      </c>
      <c r="AB1396" s="8">
        <f>Table1[[#This Row],[2023 AV (BOR final)]]-Table1[[#This Row],[2022 AV (BOR final)]]</f>
        <v>-38629</v>
      </c>
      <c r="AC1396" s="8">
        <f>Table1[[#This Row],[2022 Tax Bill]]-Table1[[#This Row],[2021 Tax Bill]]</f>
        <v>511.30000000000291</v>
      </c>
      <c r="AD1396" s="3">
        <f>COUNTIF(D:D,Table1[[#This Row],[Project Name]])</f>
        <v>6</v>
      </c>
      <c r="AE1396" s="2">
        <f>IF(Table1[[#This Row],[Year Accepted]]=2022,Table1[[#This Row],[2021 AV (BOR final)]],Table1[[#This Row],[2022 AV (BOR final)]])</f>
        <v>110369</v>
      </c>
      <c r="AF1396" s="2">
        <f>IF(Table1[[#This Row],[Year Accepted]]=2022,Table1[[#This Row],[2022 AV (BOR final)]],Table1[[#This Row],[2023 AV (BOR final)]])</f>
        <v>71740</v>
      </c>
      <c r="AG1396" s="2">
        <f>IF(Table1[[#This Row],[Year Accepted]]=2022,Table1[[#This Row],[2021 Tax Bill]],Table1[[#This Row],[2022 Tax Bill]])</f>
        <v>22778.400000000001</v>
      </c>
      <c r="AH1396" s="2">
        <f>IF(Table1[[#This Row],[Year Accepted]]=2022,Table1[[#This Row],[2022 Tax Bill]],Table1[[#This Row],[2023 Tax Bill]])</f>
        <v>15188.34</v>
      </c>
    </row>
    <row r="1397" spans="1:34" x14ac:dyDescent="0.25">
      <c r="A1397" s="3" t="s">
        <v>25</v>
      </c>
      <c r="B1397" s="3" t="s">
        <v>26</v>
      </c>
      <c r="C1397" s="3" t="s">
        <v>39</v>
      </c>
      <c r="D1397" s="3" t="s">
        <v>857</v>
      </c>
      <c r="E1397" s="3" t="s">
        <v>4798</v>
      </c>
      <c r="F1397" s="3" t="s">
        <v>4799</v>
      </c>
      <c r="G1397" s="3">
        <v>2023</v>
      </c>
      <c r="H1397" s="3">
        <v>2022</v>
      </c>
      <c r="I1397" s="4">
        <v>116324</v>
      </c>
      <c r="J1397" s="3" t="s">
        <v>52</v>
      </c>
      <c r="K1397" s="4">
        <v>23468.53</v>
      </c>
      <c r="L1397" s="4">
        <v>116324</v>
      </c>
      <c r="M1397" s="3" t="s">
        <v>52</v>
      </c>
      <c r="N1397" s="4">
        <v>24007.38</v>
      </c>
      <c r="O1397" s="4">
        <v>75610</v>
      </c>
      <c r="P1397" s="3" t="s">
        <v>52</v>
      </c>
      <c r="Q1397" s="4">
        <v>16007.67</v>
      </c>
      <c r="R1397" s="3">
        <v>-87.708809529780297</v>
      </c>
      <c r="S1397" s="3">
        <v>41.877119500514397</v>
      </c>
      <c r="T1397" s="3" t="s">
        <v>4800</v>
      </c>
      <c r="U1397" s="3" t="s">
        <v>33</v>
      </c>
      <c r="V1397" s="3" t="s">
        <v>45</v>
      </c>
      <c r="W1397" s="3" t="s">
        <v>227</v>
      </c>
      <c r="X1397" s="3" t="s">
        <v>47</v>
      </c>
      <c r="Y1397" s="3" t="s">
        <v>70</v>
      </c>
      <c r="Z1397" s="3" t="s">
        <v>37</v>
      </c>
      <c r="AA1397" s="8">
        <f>Table1[[#This Row],[2022 AV (BOR final)]]-Table1[[#This Row],[2021 AV (BOR final)]]</f>
        <v>0</v>
      </c>
      <c r="AB1397" s="8">
        <f>Table1[[#This Row],[2023 AV (BOR final)]]-Table1[[#This Row],[2022 AV (BOR final)]]</f>
        <v>-40714</v>
      </c>
      <c r="AC1397" s="8">
        <f>Table1[[#This Row],[2022 Tax Bill]]-Table1[[#This Row],[2021 Tax Bill]]</f>
        <v>538.85000000000218</v>
      </c>
      <c r="AD1397" s="3">
        <f>COUNTIF(D:D,Table1[[#This Row],[Project Name]])</f>
        <v>6</v>
      </c>
      <c r="AE1397" s="2">
        <f>IF(Table1[[#This Row],[Year Accepted]]=2022,Table1[[#This Row],[2021 AV (BOR final)]],Table1[[#This Row],[2022 AV (BOR final)]])</f>
        <v>116324</v>
      </c>
      <c r="AF1397" s="2">
        <f>IF(Table1[[#This Row],[Year Accepted]]=2022,Table1[[#This Row],[2022 AV (BOR final)]],Table1[[#This Row],[2023 AV (BOR final)]])</f>
        <v>75610</v>
      </c>
      <c r="AG1397" s="2">
        <f>IF(Table1[[#This Row],[Year Accepted]]=2022,Table1[[#This Row],[2021 Tax Bill]],Table1[[#This Row],[2022 Tax Bill]])</f>
        <v>24007.38</v>
      </c>
      <c r="AH1397" s="2">
        <f>IF(Table1[[#This Row],[Year Accepted]]=2022,Table1[[#This Row],[2022 Tax Bill]],Table1[[#This Row],[2023 Tax Bill]])</f>
        <v>16007.67</v>
      </c>
    </row>
    <row r="1398" spans="1:34" x14ac:dyDescent="0.25">
      <c r="A1398" s="3" t="s">
        <v>25</v>
      </c>
      <c r="B1398" s="3" t="s">
        <v>26</v>
      </c>
      <c r="C1398" s="3" t="s">
        <v>39</v>
      </c>
      <c r="D1398" s="3" t="s">
        <v>857</v>
      </c>
      <c r="E1398" s="3" t="s">
        <v>3273</v>
      </c>
      <c r="F1398" s="3" t="s">
        <v>3274</v>
      </c>
      <c r="G1398" s="3">
        <v>2023</v>
      </c>
      <c r="H1398" s="3">
        <v>2022</v>
      </c>
      <c r="I1398" s="4">
        <v>29186</v>
      </c>
      <c r="J1398" s="3" t="s">
        <v>240</v>
      </c>
      <c r="K1398" s="4">
        <v>5888.33</v>
      </c>
      <c r="L1398" s="4">
        <v>29186</v>
      </c>
      <c r="M1398" s="3" t="s">
        <v>240</v>
      </c>
      <c r="N1398" s="4">
        <v>6023.52</v>
      </c>
      <c r="O1398" s="4">
        <v>18970</v>
      </c>
      <c r="P1398" s="3" t="s">
        <v>240</v>
      </c>
      <c r="Q1398" s="4">
        <v>4016.2</v>
      </c>
      <c r="R1398" s="3">
        <v>-87.713714853155807</v>
      </c>
      <c r="S1398" s="3">
        <v>41.874765074735897</v>
      </c>
      <c r="T1398" s="3" t="s">
        <v>3275</v>
      </c>
      <c r="U1398" s="3" t="s">
        <v>33</v>
      </c>
      <c r="V1398" s="3" t="s">
        <v>45</v>
      </c>
      <c r="W1398" s="3" t="s">
        <v>227</v>
      </c>
      <c r="X1398" s="3" t="s">
        <v>119</v>
      </c>
      <c r="Y1398" s="3" t="s">
        <v>70</v>
      </c>
      <c r="Z1398" s="3" t="s">
        <v>37</v>
      </c>
      <c r="AA1398" s="8">
        <f>Table1[[#This Row],[2022 AV (BOR final)]]-Table1[[#This Row],[2021 AV (BOR final)]]</f>
        <v>0</v>
      </c>
      <c r="AB1398" s="8">
        <f>Table1[[#This Row],[2023 AV (BOR final)]]-Table1[[#This Row],[2022 AV (BOR final)]]</f>
        <v>-10216</v>
      </c>
      <c r="AC1398" s="8">
        <f>Table1[[#This Row],[2022 Tax Bill]]-Table1[[#This Row],[2021 Tax Bill]]</f>
        <v>135.19000000000051</v>
      </c>
      <c r="AD1398" s="3">
        <f>COUNTIF(D:D,Table1[[#This Row],[Project Name]])</f>
        <v>6</v>
      </c>
      <c r="AE1398" s="2">
        <f>IF(Table1[[#This Row],[Year Accepted]]=2022,Table1[[#This Row],[2021 AV (BOR final)]],Table1[[#This Row],[2022 AV (BOR final)]])</f>
        <v>29186</v>
      </c>
      <c r="AF1398" s="2">
        <f>IF(Table1[[#This Row],[Year Accepted]]=2022,Table1[[#This Row],[2022 AV (BOR final)]],Table1[[#This Row],[2023 AV (BOR final)]])</f>
        <v>18970</v>
      </c>
      <c r="AG1398" s="2">
        <f>IF(Table1[[#This Row],[Year Accepted]]=2022,Table1[[#This Row],[2021 Tax Bill]],Table1[[#This Row],[2022 Tax Bill]])</f>
        <v>6023.52</v>
      </c>
      <c r="AH1398" s="2">
        <f>IF(Table1[[#This Row],[Year Accepted]]=2022,Table1[[#This Row],[2022 Tax Bill]],Table1[[#This Row],[2023 Tax Bill]])</f>
        <v>4016.2</v>
      </c>
    </row>
    <row r="1399" spans="1:34" x14ac:dyDescent="0.25">
      <c r="A1399" s="3" t="s">
        <v>25</v>
      </c>
      <c r="B1399" s="3" t="s">
        <v>26</v>
      </c>
      <c r="C1399" s="3" t="s">
        <v>39</v>
      </c>
      <c r="D1399" s="3" t="s">
        <v>1484</v>
      </c>
      <c r="E1399" s="3" t="s">
        <v>1485</v>
      </c>
      <c r="F1399" s="3" t="s">
        <v>1486</v>
      </c>
      <c r="G1399" s="3">
        <v>2023</v>
      </c>
      <c r="H1399" s="3">
        <v>2022</v>
      </c>
      <c r="I1399" s="4">
        <v>104356</v>
      </c>
      <c r="J1399" s="3" t="s">
        <v>52</v>
      </c>
      <c r="K1399" s="4">
        <v>21053.99</v>
      </c>
      <c r="L1399" s="4">
        <v>104356</v>
      </c>
      <c r="M1399" s="3" t="s">
        <v>52</v>
      </c>
      <c r="N1399" s="4">
        <v>21537.43</v>
      </c>
      <c r="O1399" s="4">
        <v>67831</v>
      </c>
      <c r="P1399" s="3" t="s">
        <v>52</v>
      </c>
      <c r="Q1399" s="4">
        <v>14360.8</v>
      </c>
      <c r="R1399" s="3">
        <v>-87.717792750678598</v>
      </c>
      <c r="S1399" s="3">
        <v>41.8723619622196</v>
      </c>
      <c r="T1399" s="3" t="s">
        <v>1487</v>
      </c>
      <c r="U1399" s="3" t="s">
        <v>33</v>
      </c>
      <c r="V1399" s="3" t="s">
        <v>254</v>
      </c>
      <c r="W1399" s="3" t="s">
        <v>227</v>
      </c>
      <c r="X1399" s="3" t="s">
        <v>47</v>
      </c>
      <c r="Y1399" s="3" t="s">
        <v>70</v>
      </c>
      <c r="Z1399" s="3" t="s">
        <v>37</v>
      </c>
      <c r="AA1399" s="8">
        <f>Table1[[#This Row],[2022 AV (BOR final)]]-Table1[[#This Row],[2021 AV (BOR final)]]</f>
        <v>0</v>
      </c>
      <c r="AB1399" s="8">
        <f>Table1[[#This Row],[2023 AV (BOR final)]]-Table1[[#This Row],[2022 AV (BOR final)]]</f>
        <v>-36525</v>
      </c>
      <c r="AC1399" s="8">
        <f>Table1[[#This Row],[2022 Tax Bill]]-Table1[[#This Row],[2021 Tax Bill]]</f>
        <v>483.43999999999869</v>
      </c>
      <c r="AD1399" s="3">
        <f>COUNTIF(D:D,Table1[[#This Row],[Project Name]])</f>
        <v>1</v>
      </c>
      <c r="AE1399" s="2">
        <f>IF(Table1[[#This Row],[Year Accepted]]=2022,Table1[[#This Row],[2021 AV (BOR final)]],Table1[[#This Row],[2022 AV (BOR final)]])</f>
        <v>104356</v>
      </c>
      <c r="AF1399" s="2">
        <f>IF(Table1[[#This Row],[Year Accepted]]=2022,Table1[[#This Row],[2022 AV (BOR final)]],Table1[[#This Row],[2023 AV (BOR final)]])</f>
        <v>67831</v>
      </c>
      <c r="AG1399" s="2">
        <f>IF(Table1[[#This Row],[Year Accepted]]=2022,Table1[[#This Row],[2021 Tax Bill]],Table1[[#This Row],[2022 Tax Bill]])</f>
        <v>21537.43</v>
      </c>
      <c r="AH1399" s="2">
        <f>IF(Table1[[#This Row],[Year Accepted]]=2022,Table1[[#This Row],[2022 Tax Bill]],Table1[[#This Row],[2023 Tax Bill]])</f>
        <v>14360.8</v>
      </c>
    </row>
    <row r="1400" spans="1:34" x14ac:dyDescent="0.25">
      <c r="A1400" s="3" t="s">
        <v>25</v>
      </c>
      <c r="B1400" s="3" t="s">
        <v>26</v>
      </c>
      <c r="C1400" s="3" t="s">
        <v>39</v>
      </c>
      <c r="D1400" s="3" t="s">
        <v>1088</v>
      </c>
      <c r="E1400" s="3" t="s">
        <v>1089</v>
      </c>
      <c r="F1400" s="3" t="s">
        <v>1090</v>
      </c>
      <c r="G1400" s="3">
        <v>2023</v>
      </c>
      <c r="H1400" s="3">
        <v>2022</v>
      </c>
      <c r="I1400" s="4">
        <v>89208</v>
      </c>
      <c r="J1400" s="3" t="s">
        <v>52</v>
      </c>
      <c r="K1400" s="4">
        <v>17938.919999999998</v>
      </c>
      <c r="L1400" s="4">
        <v>89208</v>
      </c>
      <c r="M1400" s="3" t="s">
        <v>52</v>
      </c>
      <c r="N1400" s="4">
        <v>18348.48</v>
      </c>
      <c r="O1400" s="4">
        <v>89208</v>
      </c>
      <c r="P1400" s="3" t="s">
        <v>52</v>
      </c>
      <c r="Q1400" s="4">
        <v>18822.009999999998</v>
      </c>
      <c r="R1400" s="3">
        <v>-87.741919963880704</v>
      </c>
      <c r="S1400" s="3">
        <v>41.876606149591503</v>
      </c>
      <c r="T1400" s="3" t="s">
        <v>1091</v>
      </c>
      <c r="U1400" s="3" t="s">
        <v>33</v>
      </c>
      <c r="V1400" s="3" t="s">
        <v>45</v>
      </c>
      <c r="W1400" s="3" t="s">
        <v>118</v>
      </c>
      <c r="X1400" s="3" t="s">
        <v>47</v>
      </c>
      <c r="Y1400" s="3" t="s">
        <v>159</v>
      </c>
      <c r="Z1400" s="3" t="s">
        <v>264</v>
      </c>
      <c r="AA1400" s="8">
        <f>Table1[[#This Row],[2022 AV (BOR final)]]-Table1[[#This Row],[2021 AV (BOR final)]]</f>
        <v>0</v>
      </c>
      <c r="AB1400" s="8">
        <f>Table1[[#This Row],[2023 AV (BOR final)]]-Table1[[#This Row],[2022 AV (BOR final)]]</f>
        <v>0</v>
      </c>
      <c r="AC1400" s="8">
        <f>Table1[[#This Row],[2022 Tax Bill]]-Table1[[#This Row],[2021 Tax Bill]]</f>
        <v>409.56000000000131</v>
      </c>
      <c r="AD1400" s="3">
        <f>COUNTIF(D:D,Table1[[#This Row],[Project Name]])</f>
        <v>1</v>
      </c>
      <c r="AE1400" s="8">
        <f>IF(Table1[[#This Row],[Year Accepted]]=2022,Table1[[#This Row],[2021 AV (BOR final)]],Table1[[#This Row],[2022 AV (BOR final)]])</f>
        <v>89208</v>
      </c>
      <c r="AF1400" s="8">
        <f>IF(Table1[[#This Row],[Year Accepted]]=2022,Table1[[#This Row],[2022 AV (BOR final)]],Table1[[#This Row],[2023 AV (BOR final)]])</f>
        <v>89208</v>
      </c>
      <c r="AG1400" s="8">
        <f>IF(Table1[[#This Row],[Year Accepted]]=2022,Table1[[#This Row],[2021 Tax Bill]],Table1[[#This Row],[2022 Tax Bill]])</f>
        <v>18348.48</v>
      </c>
      <c r="AH1400" s="8">
        <f>IF(Table1[[#This Row],[Year Accepted]]=2022,Table1[[#This Row],[2022 Tax Bill]],Table1[[#This Row],[2023 Tax Bill]])</f>
        <v>18822.009999999998</v>
      </c>
    </row>
    <row r="1401" spans="1:34" x14ac:dyDescent="0.25">
      <c r="A1401" s="3" t="s">
        <v>25</v>
      </c>
      <c r="B1401" s="3" t="s">
        <v>26</v>
      </c>
      <c r="C1401" s="3" t="s">
        <v>39</v>
      </c>
      <c r="D1401" s="3" t="s">
        <v>708</v>
      </c>
      <c r="E1401" s="3" t="s">
        <v>709</v>
      </c>
      <c r="F1401" s="3" t="s">
        <v>710</v>
      </c>
      <c r="G1401" s="3">
        <v>2023</v>
      </c>
      <c r="H1401" s="3">
        <v>2022</v>
      </c>
      <c r="I1401" s="4">
        <v>88755</v>
      </c>
      <c r="J1401" s="3" t="s">
        <v>52</v>
      </c>
      <c r="K1401" s="4">
        <v>17906.47</v>
      </c>
      <c r="L1401" s="4">
        <v>88755</v>
      </c>
      <c r="M1401" s="3" t="s">
        <v>52</v>
      </c>
      <c r="N1401" s="4">
        <v>18317.61</v>
      </c>
      <c r="O1401" s="4">
        <v>88755</v>
      </c>
      <c r="P1401" s="3" t="s">
        <v>52</v>
      </c>
      <c r="Q1401" s="4">
        <v>18790.71</v>
      </c>
      <c r="R1401" s="3">
        <v>-87.738052398115997</v>
      </c>
      <c r="S1401" s="3">
        <v>41.874945701773299</v>
      </c>
      <c r="T1401" s="3" t="s">
        <v>711</v>
      </c>
      <c r="U1401" s="3" t="s">
        <v>33</v>
      </c>
      <c r="V1401" s="3" t="s">
        <v>45</v>
      </c>
      <c r="W1401" s="3" t="s">
        <v>712</v>
      </c>
      <c r="X1401" s="3" t="s">
        <v>47</v>
      </c>
      <c r="Y1401" s="3" t="s">
        <v>70</v>
      </c>
      <c r="Z1401" s="3" t="s">
        <v>37</v>
      </c>
      <c r="AA1401" s="8">
        <f>Table1[[#This Row],[2022 AV (BOR final)]]-Table1[[#This Row],[2021 AV (BOR final)]]</f>
        <v>0</v>
      </c>
      <c r="AB1401" s="8">
        <f>Table1[[#This Row],[2023 AV (BOR final)]]-Table1[[#This Row],[2022 AV (BOR final)]]</f>
        <v>0</v>
      </c>
      <c r="AC1401" s="8">
        <f>Table1[[#This Row],[2022 Tax Bill]]-Table1[[#This Row],[2021 Tax Bill]]</f>
        <v>411.13999999999942</v>
      </c>
      <c r="AD1401" s="3">
        <f>COUNTIF(D:D,Table1[[#This Row],[Project Name]])</f>
        <v>1</v>
      </c>
      <c r="AE1401" s="8">
        <f>IF(Table1[[#This Row],[Year Accepted]]=2022,Table1[[#This Row],[2021 AV (BOR final)]],Table1[[#This Row],[2022 AV (BOR final)]])</f>
        <v>88755</v>
      </c>
      <c r="AF1401" s="8">
        <f>IF(Table1[[#This Row],[Year Accepted]]=2022,Table1[[#This Row],[2022 AV (BOR final)]],Table1[[#This Row],[2023 AV (BOR final)]])</f>
        <v>88755</v>
      </c>
      <c r="AG1401" s="8">
        <f>IF(Table1[[#This Row],[Year Accepted]]=2022,Table1[[#This Row],[2021 Tax Bill]],Table1[[#This Row],[2022 Tax Bill]])</f>
        <v>18317.61</v>
      </c>
      <c r="AH1401" s="8">
        <f>IF(Table1[[#This Row],[Year Accepted]]=2022,Table1[[#This Row],[2022 Tax Bill]],Table1[[#This Row],[2023 Tax Bill]])</f>
        <v>18790.71</v>
      </c>
    </row>
    <row r="1402" spans="1:34" x14ac:dyDescent="0.25">
      <c r="A1402" s="3" t="s">
        <v>25</v>
      </c>
      <c r="B1402" s="3" t="s">
        <v>26</v>
      </c>
      <c r="C1402" s="3" t="s">
        <v>39</v>
      </c>
      <c r="D1402" s="3" t="s">
        <v>5260</v>
      </c>
      <c r="E1402" s="3" t="s">
        <v>5261</v>
      </c>
      <c r="F1402" s="3" t="s">
        <v>5262</v>
      </c>
      <c r="G1402" s="3">
        <v>2023</v>
      </c>
      <c r="H1402" s="3">
        <v>2022</v>
      </c>
      <c r="I1402" s="4">
        <v>58364</v>
      </c>
      <c r="J1402" s="3" t="s">
        <v>31</v>
      </c>
      <c r="K1402" s="4">
        <v>11775.05</v>
      </c>
      <c r="L1402" s="4">
        <v>58364</v>
      </c>
      <c r="M1402" s="3" t="s">
        <v>31</v>
      </c>
      <c r="N1402" s="4">
        <v>12045.41</v>
      </c>
      <c r="O1402" s="4">
        <v>37937</v>
      </c>
      <c r="P1402" s="3" t="s">
        <v>31</v>
      </c>
      <c r="Q1402" s="4">
        <v>8031.77</v>
      </c>
      <c r="R1402" s="3">
        <v>-87.728056593105606</v>
      </c>
      <c r="S1402" s="3">
        <v>41.871992942951401</v>
      </c>
      <c r="T1402" s="3" t="s">
        <v>5263</v>
      </c>
      <c r="U1402" s="3" t="s">
        <v>33</v>
      </c>
      <c r="V1402" s="3" t="s">
        <v>254</v>
      </c>
      <c r="W1402" s="3" t="s">
        <v>712</v>
      </c>
      <c r="X1402" s="3" t="s">
        <v>47</v>
      </c>
      <c r="Y1402" s="3" t="s">
        <v>70</v>
      </c>
      <c r="Z1402" s="3" t="s">
        <v>37</v>
      </c>
      <c r="AA1402" s="8">
        <f>Table1[[#This Row],[2022 AV (BOR final)]]-Table1[[#This Row],[2021 AV (BOR final)]]</f>
        <v>0</v>
      </c>
      <c r="AB1402" s="8">
        <f>Table1[[#This Row],[2023 AV (BOR final)]]-Table1[[#This Row],[2022 AV (BOR final)]]</f>
        <v>-20427</v>
      </c>
      <c r="AC1402" s="8">
        <f>Table1[[#This Row],[2022 Tax Bill]]-Table1[[#This Row],[2021 Tax Bill]]</f>
        <v>270.36000000000058</v>
      </c>
      <c r="AD1402" s="3">
        <f>COUNTIF(D:D,Table1[[#This Row],[Project Name]])</f>
        <v>1</v>
      </c>
      <c r="AE1402" s="2">
        <f>IF(Table1[[#This Row],[Year Accepted]]=2022,Table1[[#This Row],[2021 AV (BOR final)]],Table1[[#This Row],[2022 AV (BOR final)]])</f>
        <v>58364</v>
      </c>
      <c r="AF1402" s="2">
        <f>IF(Table1[[#This Row],[Year Accepted]]=2022,Table1[[#This Row],[2022 AV (BOR final)]],Table1[[#This Row],[2023 AV (BOR final)]])</f>
        <v>37937</v>
      </c>
      <c r="AG1402" s="2">
        <f>IF(Table1[[#This Row],[Year Accepted]]=2022,Table1[[#This Row],[2021 Tax Bill]],Table1[[#This Row],[2022 Tax Bill]])</f>
        <v>12045.41</v>
      </c>
      <c r="AH1402" s="2">
        <f>IF(Table1[[#This Row],[Year Accepted]]=2022,Table1[[#This Row],[2022 Tax Bill]],Table1[[#This Row],[2023 Tax Bill]])</f>
        <v>8031.77</v>
      </c>
    </row>
    <row r="1403" spans="1:34" x14ac:dyDescent="0.25">
      <c r="A1403" s="3" t="s">
        <v>25</v>
      </c>
      <c r="B1403" s="3" t="s">
        <v>26</v>
      </c>
      <c r="C1403" s="3" t="s">
        <v>39</v>
      </c>
      <c r="D1403" s="3" t="s">
        <v>2302</v>
      </c>
      <c r="E1403" s="3" t="s">
        <v>2481</v>
      </c>
      <c r="F1403" s="3" t="s">
        <v>2482</v>
      </c>
      <c r="G1403" s="3">
        <v>2023</v>
      </c>
      <c r="H1403" s="3">
        <v>2022</v>
      </c>
      <c r="I1403" s="4">
        <v>14725</v>
      </c>
      <c r="J1403" s="3" t="s">
        <v>269</v>
      </c>
      <c r="K1403" s="4">
        <v>2961.08</v>
      </c>
      <c r="L1403" s="4">
        <v>14725</v>
      </c>
      <c r="M1403" s="3" t="s">
        <v>269</v>
      </c>
      <c r="N1403" s="4">
        <v>3028.64</v>
      </c>
      <c r="O1403" s="4">
        <v>14725</v>
      </c>
      <c r="P1403" s="3" t="s">
        <v>269</v>
      </c>
      <c r="Q1403" s="4">
        <v>3106.83</v>
      </c>
      <c r="R1403" s="3">
        <v>-87.764419898174694</v>
      </c>
      <c r="S1403" s="3">
        <v>41.876801180737203</v>
      </c>
      <c r="T1403" s="3" t="s">
        <v>2483</v>
      </c>
      <c r="U1403" s="3" t="s">
        <v>33</v>
      </c>
      <c r="V1403" s="3" t="s">
        <v>117</v>
      </c>
      <c r="W1403" s="3" t="s">
        <v>118</v>
      </c>
      <c r="X1403" s="3" t="s">
        <v>119</v>
      </c>
      <c r="Y1403" s="3" t="s">
        <v>159</v>
      </c>
      <c r="Z1403" s="3" t="s">
        <v>264</v>
      </c>
      <c r="AA1403" s="8">
        <f>Table1[[#This Row],[2022 AV (BOR final)]]-Table1[[#This Row],[2021 AV (BOR final)]]</f>
        <v>0</v>
      </c>
      <c r="AB1403" s="8">
        <f>Table1[[#This Row],[2023 AV (BOR final)]]-Table1[[#This Row],[2022 AV (BOR final)]]</f>
        <v>0</v>
      </c>
      <c r="AC1403" s="8">
        <f>Table1[[#This Row],[2022 Tax Bill]]-Table1[[#This Row],[2021 Tax Bill]]</f>
        <v>67.559999999999945</v>
      </c>
      <c r="AD1403" s="3">
        <f>COUNTIF(D:D,Table1[[#This Row],[Project Name]])</f>
        <v>2</v>
      </c>
      <c r="AE1403" s="8">
        <f>IF(Table1[[#This Row],[Year Accepted]]=2022,Table1[[#This Row],[2021 AV (BOR final)]],Table1[[#This Row],[2022 AV (BOR final)]])</f>
        <v>14725</v>
      </c>
      <c r="AF1403" s="8">
        <f>IF(Table1[[#This Row],[Year Accepted]]=2022,Table1[[#This Row],[2022 AV (BOR final)]],Table1[[#This Row],[2023 AV (BOR final)]])</f>
        <v>14725</v>
      </c>
      <c r="AG1403" s="8">
        <f>IF(Table1[[#This Row],[Year Accepted]]=2022,Table1[[#This Row],[2021 Tax Bill]],Table1[[#This Row],[2022 Tax Bill]])</f>
        <v>3028.64</v>
      </c>
      <c r="AH1403" s="8">
        <f>IF(Table1[[#This Row],[Year Accepted]]=2022,Table1[[#This Row],[2022 Tax Bill]],Table1[[#This Row],[2023 Tax Bill]])</f>
        <v>3106.83</v>
      </c>
    </row>
    <row r="1404" spans="1:34" x14ac:dyDescent="0.25">
      <c r="A1404" s="3" t="s">
        <v>25</v>
      </c>
      <c r="B1404" s="3" t="s">
        <v>26</v>
      </c>
      <c r="C1404" s="3" t="s">
        <v>39</v>
      </c>
      <c r="D1404" s="3" t="s">
        <v>2302</v>
      </c>
      <c r="E1404" s="3" t="s">
        <v>2303</v>
      </c>
      <c r="F1404" s="3" t="s">
        <v>2304</v>
      </c>
      <c r="G1404" s="3">
        <v>2023</v>
      </c>
      <c r="H1404" s="3">
        <v>2022</v>
      </c>
      <c r="I1404" s="4">
        <v>220257</v>
      </c>
      <c r="J1404" s="3" t="s">
        <v>52</v>
      </c>
      <c r="K1404" s="4">
        <v>44291.68</v>
      </c>
      <c r="L1404" s="4">
        <v>220257</v>
      </c>
      <c r="M1404" s="3" t="s">
        <v>52</v>
      </c>
      <c r="N1404" s="4">
        <v>45302.94</v>
      </c>
      <c r="O1404" s="4">
        <v>220257</v>
      </c>
      <c r="P1404" s="3" t="s">
        <v>52</v>
      </c>
      <c r="Q1404" s="4">
        <v>46472.05</v>
      </c>
      <c r="R1404" s="3">
        <v>-87.764051992615805</v>
      </c>
      <c r="S1404" s="3">
        <v>41.876805114928302</v>
      </c>
      <c r="T1404" s="3" t="s">
        <v>2305</v>
      </c>
      <c r="U1404" s="3" t="s">
        <v>33</v>
      </c>
      <c r="V1404" s="3" t="s">
        <v>117</v>
      </c>
      <c r="W1404" s="3" t="s">
        <v>118</v>
      </c>
      <c r="X1404" s="3" t="s">
        <v>119</v>
      </c>
      <c r="Y1404" s="3" t="s">
        <v>159</v>
      </c>
      <c r="Z1404" s="3" t="s">
        <v>264</v>
      </c>
      <c r="AA1404" s="8">
        <f>Table1[[#This Row],[2022 AV (BOR final)]]-Table1[[#This Row],[2021 AV (BOR final)]]</f>
        <v>0</v>
      </c>
      <c r="AB1404" s="8">
        <f>Table1[[#This Row],[2023 AV (BOR final)]]-Table1[[#This Row],[2022 AV (BOR final)]]</f>
        <v>0</v>
      </c>
      <c r="AC1404" s="8">
        <f>Table1[[#This Row],[2022 Tax Bill]]-Table1[[#This Row],[2021 Tax Bill]]</f>
        <v>1011.260000000002</v>
      </c>
      <c r="AD1404" s="3">
        <f>COUNTIF(D:D,Table1[[#This Row],[Project Name]])</f>
        <v>2</v>
      </c>
      <c r="AE1404" s="8">
        <f>IF(Table1[[#This Row],[Year Accepted]]=2022,Table1[[#This Row],[2021 AV (BOR final)]],Table1[[#This Row],[2022 AV (BOR final)]])</f>
        <v>220257</v>
      </c>
      <c r="AF1404" s="8">
        <f>IF(Table1[[#This Row],[Year Accepted]]=2022,Table1[[#This Row],[2022 AV (BOR final)]],Table1[[#This Row],[2023 AV (BOR final)]])</f>
        <v>220257</v>
      </c>
      <c r="AG1404" s="8">
        <f>IF(Table1[[#This Row],[Year Accepted]]=2022,Table1[[#This Row],[2021 Tax Bill]],Table1[[#This Row],[2022 Tax Bill]])</f>
        <v>45302.94</v>
      </c>
      <c r="AH1404" s="8">
        <f>IF(Table1[[#This Row],[Year Accepted]]=2022,Table1[[#This Row],[2022 Tax Bill]],Table1[[#This Row],[2023 Tax Bill]])</f>
        <v>46472.05</v>
      </c>
    </row>
    <row r="1405" spans="1:34" x14ac:dyDescent="0.25">
      <c r="A1405" s="3" t="s">
        <v>25</v>
      </c>
      <c r="B1405" s="3" t="s">
        <v>26</v>
      </c>
      <c r="C1405" s="3" t="s">
        <v>39</v>
      </c>
      <c r="D1405" s="3" t="s">
        <v>1103</v>
      </c>
      <c r="E1405" s="3" t="s">
        <v>1104</v>
      </c>
      <c r="F1405" s="3" t="s">
        <v>1105</v>
      </c>
      <c r="G1405" s="3">
        <v>2023</v>
      </c>
      <c r="H1405" s="3">
        <v>2022</v>
      </c>
      <c r="I1405" s="4">
        <v>83822</v>
      </c>
      <c r="J1405" s="3" t="s">
        <v>52</v>
      </c>
      <c r="K1405" s="4">
        <v>16855.810000000001</v>
      </c>
      <c r="L1405" s="4">
        <v>83822</v>
      </c>
      <c r="M1405" s="3" t="s">
        <v>52</v>
      </c>
      <c r="N1405" s="4">
        <v>17240.669999999998</v>
      </c>
      <c r="O1405" s="4">
        <v>54484</v>
      </c>
      <c r="P1405" s="3" t="s">
        <v>52</v>
      </c>
      <c r="Q1405" s="4">
        <v>11495.58</v>
      </c>
      <c r="R1405" s="3">
        <v>-87.761891425865301</v>
      </c>
      <c r="S1405" s="3">
        <v>41.875022161225999</v>
      </c>
      <c r="T1405" s="3" t="s">
        <v>1106</v>
      </c>
      <c r="U1405" s="3" t="s">
        <v>33</v>
      </c>
      <c r="V1405" s="3" t="s">
        <v>117</v>
      </c>
      <c r="W1405" s="3" t="s">
        <v>118</v>
      </c>
      <c r="X1405" s="3" t="s">
        <v>119</v>
      </c>
      <c r="Y1405" s="3" t="s">
        <v>159</v>
      </c>
      <c r="Z1405" s="3" t="s">
        <v>264</v>
      </c>
      <c r="AA1405" s="8">
        <f>Table1[[#This Row],[2022 AV (BOR final)]]-Table1[[#This Row],[2021 AV (BOR final)]]</f>
        <v>0</v>
      </c>
      <c r="AB1405" s="8">
        <f>Table1[[#This Row],[2023 AV (BOR final)]]-Table1[[#This Row],[2022 AV (BOR final)]]</f>
        <v>-29338</v>
      </c>
      <c r="AC1405" s="8">
        <f>Table1[[#This Row],[2022 Tax Bill]]-Table1[[#This Row],[2021 Tax Bill]]</f>
        <v>384.85999999999694</v>
      </c>
      <c r="AD1405" s="3">
        <f>COUNTIF(D:D,Table1[[#This Row],[Project Name]])</f>
        <v>1</v>
      </c>
      <c r="AE1405" s="2">
        <f>IF(Table1[[#This Row],[Year Accepted]]=2022,Table1[[#This Row],[2021 AV (BOR final)]],Table1[[#This Row],[2022 AV (BOR final)]])</f>
        <v>83822</v>
      </c>
      <c r="AF1405" s="2">
        <f>IF(Table1[[#This Row],[Year Accepted]]=2022,Table1[[#This Row],[2022 AV (BOR final)]],Table1[[#This Row],[2023 AV (BOR final)]])</f>
        <v>54484</v>
      </c>
      <c r="AG1405" s="2">
        <f>IF(Table1[[#This Row],[Year Accepted]]=2022,Table1[[#This Row],[2021 Tax Bill]],Table1[[#This Row],[2022 Tax Bill]])</f>
        <v>17240.669999999998</v>
      </c>
      <c r="AH1405" s="2">
        <f>IF(Table1[[#This Row],[Year Accepted]]=2022,Table1[[#This Row],[2022 Tax Bill]],Table1[[#This Row],[2023 Tax Bill]])</f>
        <v>11495.58</v>
      </c>
    </row>
    <row r="1406" spans="1:34" x14ac:dyDescent="0.25">
      <c r="A1406" s="3" t="s">
        <v>25</v>
      </c>
      <c r="B1406" s="3" t="s">
        <v>26</v>
      </c>
      <c r="C1406" s="3" t="s">
        <v>39</v>
      </c>
      <c r="D1406" s="3" t="s">
        <v>3042</v>
      </c>
      <c r="E1406" s="3" t="s">
        <v>3043</v>
      </c>
      <c r="F1406" s="3" t="s">
        <v>3044</v>
      </c>
      <c r="G1406" s="3">
        <v>2023</v>
      </c>
      <c r="H1406" s="3">
        <v>2022</v>
      </c>
      <c r="I1406" s="4">
        <v>148128</v>
      </c>
      <c r="J1406" s="3" t="s">
        <v>31</v>
      </c>
      <c r="K1406" s="4">
        <v>29787.18</v>
      </c>
      <c r="L1406" s="4">
        <v>148128</v>
      </c>
      <c r="M1406" s="3" t="s">
        <v>31</v>
      </c>
      <c r="N1406" s="4">
        <v>30467.32</v>
      </c>
      <c r="O1406" s="4">
        <v>116340</v>
      </c>
      <c r="P1406" s="3" t="s">
        <v>31</v>
      </c>
      <c r="Q1406" s="4">
        <v>24546.57</v>
      </c>
      <c r="R1406" s="3">
        <v>-87.755213123316295</v>
      </c>
      <c r="S1406" s="3">
        <v>41.874618846018002</v>
      </c>
      <c r="T1406" s="3" t="s">
        <v>3045</v>
      </c>
      <c r="U1406" s="3" t="s">
        <v>33</v>
      </c>
      <c r="V1406" s="3" t="s">
        <v>117</v>
      </c>
      <c r="W1406" s="3" t="s">
        <v>118</v>
      </c>
      <c r="X1406" s="3" t="s">
        <v>119</v>
      </c>
      <c r="Y1406" s="3" t="s">
        <v>159</v>
      </c>
      <c r="Z1406" s="3" t="s">
        <v>264</v>
      </c>
      <c r="AA1406" s="8">
        <f>Table1[[#This Row],[2022 AV (BOR final)]]-Table1[[#This Row],[2021 AV (BOR final)]]</f>
        <v>0</v>
      </c>
      <c r="AB1406" s="8">
        <f>Table1[[#This Row],[2023 AV (BOR final)]]-Table1[[#This Row],[2022 AV (BOR final)]]</f>
        <v>-31788</v>
      </c>
      <c r="AC1406" s="8">
        <f>Table1[[#This Row],[2022 Tax Bill]]-Table1[[#This Row],[2021 Tax Bill]]</f>
        <v>680.13999999999942</v>
      </c>
      <c r="AD1406" s="3">
        <f>COUNTIF(D:D,Table1[[#This Row],[Project Name]])</f>
        <v>1</v>
      </c>
      <c r="AE1406" s="2">
        <f>IF(Table1[[#This Row],[Year Accepted]]=2022,Table1[[#This Row],[2021 AV (BOR final)]],Table1[[#This Row],[2022 AV (BOR final)]])</f>
        <v>148128</v>
      </c>
      <c r="AF1406" s="2">
        <f>IF(Table1[[#This Row],[Year Accepted]]=2022,Table1[[#This Row],[2022 AV (BOR final)]],Table1[[#This Row],[2023 AV (BOR final)]])</f>
        <v>116340</v>
      </c>
      <c r="AG1406" s="2">
        <f>IF(Table1[[#This Row],[Year Accepted]]=2022,Table1[[#This Row],[2021 Tax Bill]],Table1[[#This Row],[2022 Tax Bill]])</f>
        <v>30467.32</v>
      </c>
      <c r="AH1406" s="2">
        <f>IF(Table1[[#This Row],[Year Accepted]]=2022,Table1[[#This Row],[2022 Tax Bill]],Table1[[#This Row],[2023 Tax Bill]])</f>
        <v>24546.57</v>
      </c>
    </row>
    <row r="1407" spans="1:34" x14ac:dyDescent="0.25">
      <c r="A1407" s="3" t="s">
        <v>25</v>
      </c>
      <c r="B1407" s="3" t="s">
        <v>26</v>
      </c>
      <c r="C1407" s="3" t="s">
        <v>39</v>
      </c>
      <c r="D1407" s="3" t="s">
        <v>4901</v>
      </c>
      <c r="E1407" s="3" t="s">
        <v>4902</v>
      </c>
      <c r="F1407" s="3" t="s">
        <v>4903</v>
      </c>
      <c r="G1407" s="3">
        <v>2023</v>
      </c>
      <c r="H1407" s="3">
        <v>2022</v>
      </c>
      <c r="I1407" s="4">
        <v>158085</v>
      </c>
      <c r="J1407" s="3" t="s">
        <v>52</v>
      </c>
      <c r="K1407" s="4">
        <v>31789.45</v>
      </c>
      <c r="L1407" s="4">
        <v>158085</v>
      </c>
      <c r="M1407" s="3" t="s">
        <v>52</v>
      </c>
      <c r="N1407" s="4">
        <v>32515.279999999999</v>
      </c>
      <c r="O1407" s="4">
        <v>158085</v>
      </c>
      <c r="P1407" s="3" t="s">
        <v>52</v>
      </c>
      <c r="Q1407" s="4">
        <v>33354.400000000001</v>
      </c>
      <c r="R1407" s="3">
        <v>-87.758689784140799</v>
      </c>
      <c r="S1407" s="3">
        <v>41.873185183946497</v>
      </c>
      <c r="T1407" s="3" t="s">
        <v>4904</v>
      </c>
      <c r="U1407" s="3" t="s">
        <v>33</v>
      </c>
      <c r="V1407" s="3" t="s">
        <v>117</v>
      </c>
      <c r="W1407" s="3" t="s">
        <v>118</v>
      </c>
      <c r="X1407" s="3" t="s">
        <v>119</v>
      </c>
      <c r="Y1407" s="3" t="s">
        <v>159</v>
      </c>
      <c r="Z1407" s="3" t="s">
        <v>264</v>
      </c>
      <c r="AA1407" s="8">
        <f>Table1[[#This Row],[2022 AV (BOR final)]]-Table1[[#This Row],[2021 AV (BOR final)]]</f>
        <v>0</v>
      </c>
      <c r="AB1407" s="8">
        <f>Table1[[#This Row],[2023 AV (BOR final)]]-Table1[[#This Row],[2022 AV (BOR final)]]</f>
        <v>0</v>
      </c>
      <c r="AC1407" s="8">
        <f>Table1[[#This Row],[2022 Tax Bill]]-Table1[[#This Row],[2021 Tax Bill]]</f>
        <v>725.82999999999811</v>
      </c>
      <c r="AD1407" s="3">
        <f>COUNTIF(D:D,Table1[[#This Row],[Project Name]])</f>
        <v>1</v>
      </c>
      <c r="AE1407" s="8">
        <f>IF(Table1[[#This Row],[Year Accepted]]=2022,Table1[[#This Row],[2021 AV (BOR final)]],Table1[[#This Row],[2022 AV (BOR final)]])</f>
        <v>158085</v>
      </c>
      <c r="AF1407" s="8">
        <f>IF(Table1[[#This Row],[Year Accepted]]=2022,Table1[[#This Row],[2022 AV (BOR final)]],Table1[[#This Row],[2023 AV (BOR final)]])</f>
        <v>158085</v>
      </c>
      <c r="AG1407" s="8">
        <f>IF(Table1[[#This Row],[Year Accepted]]=2022,Table1[[#This Row],[2021 Tax Bill]],Table1[[#This Row],[2022 Tax Bill]])</f>
        <v>32515.279999999999</v>
      </c>
      <c r="AH1407" s="8">
        <f>IF(Table1[[#This Row],[Year Accepted]]=2022,Table1[[#This Row],[2022 Tax Bill]],Table1[[#This Row],[2023 Tax Bill]])</f>
        <v>33354.400000000001</v>
      </c>
    </row>
    <row r="1408" spans="1:34" x14ac:dyDescent="0.25">
      <c r="A1408" s="3" t="s">
        <v>25</v>
      </c>
      <c r="B1408" s="3" t="s">
        <v>26</v>
      </c>
      <c r="C1408" s="3" t="s">
        <v>39</v>
      </c>
      <c r="D1408" s="3" t="s">
        <v>564</v>
      </c>
      <c r="E1408" s="3" t="s">
        <v>565</v>
      </c>
      <c r="F1408" s="3" t="s">
        <v>566</v>
      </c>
      <c r="G1408" s="3">
        <v>2023</v>
      </c>
      <c r="H1408" s="3">
        <v>2022</v>
      </c>
      <c r="I1408" s="4">
        <v>97995</v>
      </c>
      <c r="J1408" s="3" t="s">
        <v>31</v>
      </c>
      <c r="K1408" s="4">
        <v>19705.919999999998</v>
      </c>
      <c r="L1408" s="4">
        <v>97995</v>
      </c>
      <c r="M1408" s="3" t="s">
        <v>31</v>
      </c>
      <c r="N1408" s="4">
        <v>20155.84</v>
      </c>
      <c r="O1408" s="4">
        <v>97995</v>
      </c>
      <c r="P1408" s="3" t="s">
        <v>31</v>
      </c>
      <c r="Q1408" s="4">
        <v>20675.96</v>
      </c>
      <c r="R1408" s="3">
        <v>-87.753756672431905</v>
      </c>
      <c r="S1408" s="3">
        <v>41.880048712236899</v>
      </c>
      <c r="T1408" s="3" t="s">
        <v>567</v>
      </c>
      <c r="U1408" s="3" t="s">
        <v>33</v>
      </c>
      <c r="V1408" s="3" t="s">
        <v>45</v>
      </c>
      <c r="W1408" s="3" t="s">
        <v>118</v>
      </c>
      <c r="X1408" s="3" t="s">
        <v>119</v>
      </c>
      <c r="Y1408" s="3" t="s">
        <v>159</v>
      </c>
      <c r="Z1408" s="3" t="s">
        <v>264</v>
      </c>
      <c r="AA1408" s="8">
        <f>Table1[[#This Row],[2022 AV (BOR final)]]-Table1[[#This Row],[2021 AV (BOR final)]]</f>
        <v>0</v>
      </c>
      <c r="AB1408" s="8">
        <f>Table1[[#This Row],[2023 AV (BOR final)]]-Table1[[#This Row],[2022 AV (BOR final)]]</f>
        <v>0</v>
      </c>
      <c r="AC1408" s="8">
        <f>Table1[[#This Row],[2022 Tax Bill]]-Table1[[#This Row],[2021 Tax Bill]]</f>
        <v>449.92000000000189</v>
      </c>
      <c r="AD1408" s="3">
        <f>COUNTIF(D:D,Table1[[#This Row],[Project Name]])</f>
        <v>1</v>
      </c>
      <c r="AE1408" s="8">
        <f>IF(Table1[[#This Row],[Year Accepted]]=2022,Table1[[#This Row],[2021 AV (BOR final)]],Table1[[#This Row],[2022 AV (BOR final)]])</f>
        <v>97995</v>
      </c>
      <c r="AF1408" s="8">
        <f>IF(Table1[[#This Row],[Year Accepted]]=2022,Table1[[#This Row],[2022 AV (BOR final)]],Table1[[#This Row],[2023 AV (BOR final)]])</f>
        <v>97995</v>
      </c>
      <c r="AG1408" s="8">
        <f>IF(Table1[[#This Row],[Year Accepted]]=2022,Table1[[#This Row],[2021 Tax Bill]],Table1[[#This Row],[2022 Tax Bill]])</f>
        <v>20155.84</v>
      </c>
      <c r="AH1408" s="8">
        <f>IF(Table1[[#This Row],[Year Accepted]]=2022,Table1[[#This Row],[2022 Tax Bill]],Table1[[#This Row],[2023 Tax Bill]])</f>
        <v>20675.96</v>
      </c>
    </row>
    <row r="1409" spans="1:34" x14ac:dyDescent="0.25">
      <c r="A1409" s="3" t="s">
        <v>25</v>
      </c>
      <c r="B1409" s="3" t="s">
        <v>26</v>
      </c>
      <c r="C1409" s="3" t="s">
        <v>39</v>
      </c>
      <c r="D1409" s="3" t="s">
        <v>4894</v>
      </c>
      <c r="E1409" s="3" t="s">
        <v>4895</v>
      </c>
      <c r="F1409" s="3" t="s">
        <v>4896</v>
      </c>
      <c r="G1409" s="3">
        <v>2023</v>
      </c>
      <c r="H1409" s="3">
        <v>2022</v>
      </c>
      <c r="I1409" s="4">
        <v>78161</v>
      </c>
      <c r="J1409" s="3" t="s">
        <v>52</v>
      </c>
      <c r="K1409" s="4">
        <v>15717.46</v>
      </c>
      <c r="L1409" s="4">
        <v>78161</v>
      </c>
      <c r="M1409" s="3" t="s">
        <v>52</v>
      </c>
      <c r="N1409" s="4">
        <v>16076.31</v>
      </c>
      <c r="O1409" s="4">
        <v>78161</v>
      </c>
      <c r="P1409" s="3" t="s">
        <v>52</v>
      </c>
      <c r="Q1409" s="4">
        <v>16491.2</v>
      </c>
      <c r="R1409" s="3">
        <v>-87.753751405244998</v>
      </c>
      <c r="S1409" s="3">
        <v>41.879656690680299</v>
      </c>
      <c r="T1409" s="3" t="s">
        <v>4897</v>
      </c>
      <c r="U1409" s="3" t="s">
        <v>33</v>
      </c>
      <c r="V1409" s="3" t="s">
        <v>45</v>
      </c>
      <c r="W1409" s="3" t="s">
        <v>118</v>
      </c>
      <c r="X1409" s="3" t="s">
        <v>119</v>
      </c>
      <c r="Y1409" s="3" t="s">
        <v>159</v>
      </c>
      <c r="Z1409" s="3" t="s">
        <v>264</v>
      </c>
      <c r="AA1409" s="8">
        <f>Table1[[#This Row],[2022 AV (BOR final)]]-Table1[[#This Row],[2021 AV (BOR final)]]</f>
        <v>0</v>
      </c>
      <c r="AB1409" s="8">
        <f>Table1[[#This Row],[2023 AV (BOR final)]]-Table1[[#This Row],[2022 AV (BOR final)]]</f>
        <v>0</v>
      </c>
      <c r="AC1409" s="8">
        <f>Table1[[#This Row],[2022 Tax Bill]]-Table1[[#This Row],[2021 Tax Bill]]</f>
        <v>358.85000000000036</v>
      </c>
      <c r="AD1409" s="3">
        <f>COUNTIF(D:D,Table1[[#This Row],[Project Name]])</f>
        <v>1</v>
      </c>
      <c r="AE1409" s="8">
        <f>IF(Table1[[#This Row],[Year Accepted]]=2022,Table1[[#This Row],[2021 AV (BOR final)]],Table1[[#This Row],[2022 AV (BOR final)]])</f>
        <v>78161</v>
      </c>
      <c r="AF1409" s="8">
        <f>IF(Table1[[#This Row],[Year Accepted]]=2022,Table1[[#This Row],[2022 AV (BOR final)]],Table1[[#This Row],[2023 AV (BOR final)]])</f>
        <v>78161</v>
      </c>
      <c r="AG1409" s="8">
        <f>IF(Table1[[#This Row],[Year Accepted]]=2022,Table1[[#This Row],[2021 Tax Bill]],Table1[[#This Row],[2022 Tax Bill]])</f>
        <v>16076.31</v>
      </c>
      <c r="AH1409" s="8">
        <f>IF(Table1[[#This Row],[Year Accepted]]=2022,Table1[[#This Row],[2022 Tax Bill]],Table1[[#This Row],[2023 Tax Bill]])</f>
        <v>16491.2</v>
      </c>
    </row>
    <row r="1410" spans="1:34" x14ac:dyDescent="0.25">
      <c r="A1410" s="3" t="s">
        <v>25</v>
      </c>
      <c r="B1410" s="3" t="s">
        <v>71</v>
      </c>
      <c r="C1410" s="3" t="s">
        <v>39</v>
      </c>
      <c r="D1410" s="3" t="s">
        <v>260</v>
      </c>
      <c r="E1410" s="3" t="s">
        <v>1893</v>
      </c>
      <c r="F1410" s="3" t="s">
        <v>1894</v>
      </c>
      <c r="G1410" s="3">
        <v>2023</v>
      </c>
      <c r="H1410" s="3">
        <v>2022</v>
      </c>
      <c r="I1410" s="4">
        <v>218665</v>
      </c>
      <c r="J1410" s="3" t="s">
        <v>126</v>
      </c>
      <c r="K1410" s="4">
        <v>43971.5</v>
      </c>
      <c r="L1410" s="4">
        <v>142129</v>
      </c>
      <c r="M1410" s="3" t="s">
        <v>126</v>
      </c>
      <c r="N1410" s="4">
        <v>29233.45</v>
      </c>
      <c r="O1410" s="4">
        <v>142136</v>
      </c>
      <c r="P1410" s="3" t="s">
        <v>126</v>
      </c>
      <c r="Q1410" s="4">
        <v>29989.31</v>
      </c>
      <c r="R1410" s="3">
        <v>-87.749018631168298</v>
      </c>
      <c r="S1410" s="3">
        <v>41.878284650294297</v>
      </c>
      <c r="T1410" s="3" t="s">
        <v>1895</v>
      </c>
      <c r="U1410" s="3" t="s">
        <v>33</v>
      </c>
      <c r="V1410" s="3" t="s">
        <v>45</v>
      </c>
      <c r="W1410" s="3" t="s">
        <v>118</v>
      </c>
      <c r="X1410" s="3" t="s">
        <v>119</v>
      </c>
      <c r="Y1410" s="3" t="s">
        <v>159</v>
      </c>
      <c r="Z1410" s="3" t="s">
        <v>264</v>
      </c>
      <c r="AA1410" s="8">
        <f>Table1[[#This Row],[2022 AV (BOR final)]]-Table1[[#This Row],[2021 AV (BOR final)]]</f>
        <v>-76536</v>
      </c>
      <c r="AB1410" s="8">
        <f>Table1[[#This Row],[2023 AV (BOR final)]]-Table1[[#This Row],[2022 AV (BOR final)]]</f>
        <v>7</v>
      </c>
      <c r="AC1410" s="8">
        <f>Table1[[#This Row],[2022 Tax Bill]]-Table1[[#This Row],[2021 Tax Bill]]</f>
        <v>-14738.05</v>
      </c>
      <c r="AD1410" s="3">
        <f>COUNTIF(D:D,Table1[[#This Row],[Project Name]])</f>
        <v>6</v>
      </c>
      <c r="AE1410" s="2">
        <f>IF(Table1[[#This Row],[Year Accepted]]=2022,Table1[[#This Row],[2021 AV (BOR final)]],Table1[[#This Row],[2022 AV (BOR final)]])</f>
        <v>142129</v>
      </c>
      <c r="AF1410" s="2">
        <f>IF(Table1[[#This Row],[Year Accepted]]=2022,Table1[[#This Row],[2022 AV (BOR final)]],Table1[[#This Row],[2023 AV (BOR final)]])</f>
        <v>142136</v>
      </c>
      <c r="AG1410" s="2">
        <f>IF(Table1[[#This Row],[Year Accepted]]=2022,Table1[[#This Row],[2021 Tax Bill]],Table1[[#This Row],[2022 Tax Bill]])</f>
        <v>29233.45</v>
      </c>
      <c r="AH1410" s="2">
        <f>IF(Table1[[#This Row],[Year Accepted]]=2022,Table1[[#This Row],[2022 Tax Bill]],Table1[[#This Row],[2023 Tax Bill]])</f>
        <v>29989.31</v>
      </c>
    </row>
    <row r="1411" spans="1:34" x14ac:dyDescent="0.25">
      <c r="A1411" s="3" t="s">
        <v>25</v>
      </c>
      <c r="B1411" s="3" t="s">
        <v>71</v>
      </c>
      <c r="C1411" s="3" t="s">
        <v>39</v>
      </c>
      <c r="D1411" s="3" t="s">
        <v>260</v>
      </c>
      <c r="E1411" s="3" t="s">
        <v>261</v>
      </c>
      <c r="F1411" s="3" t="s">
        <v>262</v>
      </c>
      <c r="G1411" s="3">
        <v>2023</v>
      </c>
      <c r="H1411" s="3">
        <v>2022</v>
      </c>
      <c r="I1411" s="4">
        <v>80255</v>
      </c>
      <c r="J1411" s="3" t="s">
        <v>126</v>
      </c>
      <c r="K1411" s="4">
        <v>16138.56</v>
      </c>
      <c r="L1411" s="4">
        <v>52165</v>
      </c>
      <c r="M1411" s="3" t="s">
        <v>126</v>
      </c>
      <c r="N1411" s="4">
        <v>10729.43</v>
      </c>
      <c r="O1411" s="4">
        <v>52165</v>
      </c>
      <c r="P1411" s="3" t="s">
        <v>126</v>
      </c>
      <c r="Q1411" s="4">
        <v>11006.28</v>
      </c>
      <c r="R1411" s="3">
        <v>-87.748287666336594</v>
      </c>
      <c r="S1411" s="3">
        <v>41.878293999414304</v>
      </c>
      <c r="T1411" s="3" t="s">
        <v>263</v>
      </c>
      <c r="U1411" s="3" t="s">
        <v>33</v>
      </c>
      <c r="V1411" s="3" t="s">
        <v>45</v>
      </c>
      <c r="W1411" s="3" t="s">
        <v>118</v>
      </c>
      <c r="X1411" s="3" t="s">
        <v>119</v>
      </c>
      <c r="Y1411" s="3" t="s">
        <v>159</v>
      </c>
      <c r="Z1411" s="3" t="s">
        <v>264</v>
      </c>
      <c r="AA1411" s="8">
        <f>Table1[[#This Row],[2022 AV (BOR final)]]-Table1[[#This Row],[2021 AV (BOR final)]]</f>
        <v>-28090</v>
      </c>
      <c r="AB1411" s="8">
        <f>Table1[[#This Row],[2023 AV (BOR final)]]-Table1[[#This Row],[2022 AV (BOR final)]]</f>
        <v>0</v>
      </c>
      <c r="AC1411" s="8">
        <f>Table1[[#This Row],[2022 Tax Bill]]-Table1[[#This Row],[2021 Tax Bill]]</f>
        <v>-5409.1299999999992</v>
      </c>
      <c r="AD1411" s="3">
        <f>COUNTIF(D:D,Table1[[#This Row],[Project Name]])</f>
        <v>6</v>
      </c>
      <c r="AE1411" s="2">
        <f>IF(Table1[[#This Row],[Year Accepted]]=2022,Table1[[#This Row],[2021 AV (BOR final)]],Table1[[#This Row],[2022 AV (BOR final)]])</f>
        <v>52165</v>
      </c>
      <c r="AF1411" s="2">
        <f>IF(Table1[[#This Row],[Year Accepted]]=2022,Table1[[#This Row],[2022 AV (BOR final)]],Table1[[#This Row],[2023 AV (BOR final)]])</f>
        <v>52165</v>
      </c>
      <c r="AG1411" s="2">
        <f>IF(Table1[[#This Row],[Year Accepted]]=2022,Table1[[#This Row],[2021 Tax Bill]],Table1[[#This Row],[2022 Tax Bill]])</f>
        <v>10729.43</v>
      </c>
      <c r="AH1411" s="2">
        <f>IF(Table1[[#This Row],[Year Accepted]]=2022,Table1[[#This Row],[2022 Tax Bill]],Table1[[#This Row],[2023 Tax Bill]])</f>
        <v>11006.28</v>
      </c>
    </row>
    <row r="1412" spans="1:34" x14ac:dyDescent="0.25">
      <c r="A1412" s="3" t="s">
        <v>25</v>
      </c>
      <c r="B1412" s="3" t="s">
        <v>71</v>
      </c>
      <c r="C1412" s="3" t="s">
        <v>39</v>
      </c>
      <c r="D1412" s="3" t="s">
        <v>260</v>
      </c>
      <c r="E1412" s="3" t="s">
        <v>4562</v>
      </c>
      <c r="F1412" s="3" t="s">
        <v>4563</v>
      </c>
      <c r="G1412" s="3">
        <v>2023</v>
      </c>
      <c r="H1412" s="3">
        <v>2022</v>
      </c>
      <c r="I1412" s="4">
        <v>103455</v>
      </c>
      <c r="J1412" s="3" t="s">
        <v>52</v>
      </c>
      <c r="K1412" s="4">
        <v>20803.830000000002</v>
      </c>
      <c r="L1412" s="4">
        <v>67248</v>
      </c>
      <c r="M1412" s="3" t="s">
        <v>52</v>
      </c>
      <c r="N1412" s="4">
        <v>13831.72</v>
      </c>
      <c r="O1412" s="4">
        <v>67248</v>
      </c>
      <c r="P1412" s="3" t="s">
        <v>52</v>
      </c>
      <c r="Q1412" s="4">
        <v>14188.66</v>
      </c>
      <c r="R1412" s="3">
        <v>-87.747712003200405</v>
      </c>
      <c r="S1412" s="3">
        <v>41.877918706924703</v>
      </c>
      <c r="T1412" s="3" t="s">
        <v>4564</v>
      </c>
      <c r="U1412" s="3" t="s">
        <v>33</v>
      </c>
      <c r="V1412" s="3" t="s">
        <v>45</v>
      </c>
      <c r="W1412" s="3" t="s">
        <v>118</v>
      </c>
      <c r="X1412" s="3" t="s">
        <v>119</v>
      </c>
      <c r="Y1412" s="3" t="s">
        <v>159</v>
      </c>
      <c r="Z1412" s="3" t="s">
        <v>264</v>
      </c>
      <c r="AA1412" s="8">
        <f>Table1[[#This Row],[2022 AV (BOR final)]]-Table1[[#This Row],[2021 AV (BOR final)]]</f>
        <v>-36207</v>
      </c>
      <c r="AB1412" s="8">
        <f>Table1[[#This Row],[2023 AV (BOR final)]]-Table1[[#This Row],[2022 AV (BOR final)]]</f>
        <v>0</v>
      </c>
      <c r="AC1412" s="8">
        <f>Table1[[#This Row],[2022 Tax Bill]]-Table1[[#This Row],[2021 Tax Bill]]</f>
        <v>-6972.1100000000024</v>
      </c>
      <c r="AD1412" s="3">
        <f>COUNTIF(D:D,Table1[[#This Row],[Project Name]])</f>
        <v>6</v>
      </c>
      <c r="AE1412" s="2">
        <f>IF(Table1[[#This Row],[Year Accepted]]=2022,Table1[[#This Row],[2021 AV (BOR final)]],Table1[[#This Row],[2022 AV (BOR final)]])</f>
        <v>67248</v>
      </c>
      <c r="AF1412" s="2">
        <f>IF(Table1[[#This Row],[Year Accepted]]=2022,Table1[[#This Row],[2022 AV (BOR final)]],Table1[[#This Row],[2023 AV (BOR final)]])</f>
        <v>67248</v>
      </c>
      <c r="AG1412" s="2">
        <f>IF(Table1[[#This Row],[Year Accepted]]=2022,Table1[[#This Row],[2021 Tax Bill]],Table1[[#This Row],[2022 Tax Bill]])</f>
        <v>13831.72</v>
      </c>
      <c r="AH1412" s="2">
        <f>IF(Table1[[#This Row],[Year Accepted]]=2022,Table1[[#This Row],[2022 Tax Bill]],Table1[[#This Row],[2023 Tax Bill]])</f>
        <v>14188.66</v>
      </c>
    </row>
    <row r="1413" spans="1:34" x14ac:dyDescent="0.25">
      <c r="A1413" s="3" t="s">
        <v>25</v>
      </c>
      <c r="B1413" s="3" t="s">
        <v>71</v>
      </c>
      <c r="C1413" s="3" t="s">
        <v>39</v>
      </c>
      <c r="D1413" s="3" t="s">
        <v>260</v>
      </c>
      <c r="E1413" s="3" t="s">
        <v>2686</v>
      </c>
      <c r="F1413" s="3" t="s">
        <v>2687</v>
      </c>
      <c r="G1413" s="3">
        <v>2023</v>
      </c>
      <c r="H1413" s="3">
        <v>2022</v>
      </c>
      <c r="I1413" s="4">
        <v>184680</v>
      </c>
      <c r="J1413" s="3" t="s">
        <v>126</v>
      </c>
      <c r="K1413" s="4">
        <v>37137.480000000003</v>
      </c>
      <c r="L1413" s="4">
        <v>120046</v>
      </c>
      <c r="M1413" s="3" t="s">
        <v>126</v>
      </c>
      <c r="N1413" s="4">
        <v>24691.3</v>
      </c>
      <c r="O1413" s="4">
        <v>120040</v>
      </c>
      <c r="P1413" s="3" t="s">
        <v>126</v>
      </c>
      <c r="Q1413" s="4">
        <v>25327.29</v>
      </c>
      <c r="R1413" s="3">
        <v>-87.749008186184</v>
      </c>
      <c r="S1413" s="3">
        <v>41.877901132834197</v>
      </c>
      <c r="T1413" s="3" t="s">
        <v>2688</v>
      </c>
      <c r="U1413" s="3" t="s">
        <v>33</v>
      </c>
      <c r="V1413" s="3" t="s">
        <v>45</v>
      </c>
      <c r="W1413" s="3" t="s">
        <v>118</v>
      </c>
      <c r="X1413" s="3" t="s">
        <v>119</v>
      </c>
      <c r="Y1413" s="3" t="s">
        <v>159</v>
      </c>
      <c r="Z1413" s="3" t="s">
        <v>264</v>
      </c>
      <c r="AA1413" s="8">
        <f>Table1[[#This Row],[2022 AV (BOR final)]]-Table1[[#This Row],[2021 AV (BOR final)]]</f>
        <v>-64634</v>
      </c>
      <c r="AB1413" s="8">
        <f>Table1[[#This Row],[2023 AV (BOR final)]]-Table1[[#This Row],[2022 AV (BOR final)]]</f>
        <v>-6</v>
      </c>
      <c r="AC1413" s="8">
        <f>Table1[[#This Row],[2022 Tax Bill]]-Table1[[#This Row],[2021 Tax Bill]]</f>
        <v>-12446.180000000004</v>
      </c>
      <c r="AD1413" s="3">
        <f>COUNTIF(D:D,Table1[[#This Row],[Project Name]])</f>
        <v>6</v>
      </c>
      <c r="AE1413" s="2">
        <f>IF(Table1[[#This Row],[Year Accepted]]=2022,Table1[[#This Row],[2021 AV (BOR final)]],Table1[[#This Row],[2022 AV (BOR final)]])</f>
        <v>120046</v>
      </c>
      <c r="AF1413" s="2">
        <f>IF(Table1[[#This Row],[Year Accepted]]=2022,Table1[[#This Row],[2022 AV (BOR final)]],Table1[[#This Row],[2023 AV (BOR final)]])</f>
        <v>120040</v>
      </c>
      <c r="AG1413" s="2">
        <f>IF(Table1[[#This Row],[Year Accepted]]=2022,Table1[[#This Row],[2021 Tax Bill]],Table1[[#This Row],[2022 Tax Bill]])</f>
        <v>24691.3</v>
      </c>
      <c r="AH1413" s="2">
        <f>IF(Table1[[#This Row],[Year Accepted]]=2022,Table1[[#This Row],[2022 Tax Bill]],Table1[[#This Row],[2023 Tax Bill]])</f>
        <v>25327.29</v>
      </c>
    </row>
    <row r="1414" spans="1:34" x14ac:dyDescent="0.25">
      <c r="A1414" s="3" t="s">
        <v>25</v>
      </c>
      <c r="B1414" s="3" t="s">
        <v>71</v>
      </c>
      <c r="C1414" s="3" t="s">
        <v>39</v>
      </c>
      <c r="D1414" s="3" t="s">
        <v>260</v>
      </c>
      <c r="E1414" s="3" t="s">
        <v>1326</v>
      </c>
      <c r="F1414" s="3" t="s">
        <v>1327</v>
      </c>
      <c r="G1414" s="3">
        <v>2023</v>
      </c>
      <c r="H1414" s="3">
        <v>2022</v>
      </c>
      <c r="I1414" s="4">
        <v>164159</v>
      </c>
      <c r="J1414" s="3" t="s">
        <v>126</v>
      </c>
      <c r="K1414" s="4">
        <v>33010.85</v>
      </c>
      <c r="L1414" s="4">
        <v>106707</v>
      </c>
      <c r="M1414" s="3" t="s">
        <v>126</v>
      </c>
      <c r="N1414" s="4">
        <v>21947.72</v>
      </c>
      <c r="O1414" s="4">
        <v>106700</v>
      </c>
      <c r="P1414" s="3" t="s">
        <v>126</v>
      </c>
      <c r="Q1414" s="4">
        <v>22512.639999999999</v>
      </c>
      <c r="R1414" s="3">
        <v>-87.748603338155803</v>
      </c>
      <c r="S1414" s="3">
        <v>41.877906618614603</v>
      </c>
      <c r="T1414" s="3" t="s">
        <v>1328</v>
      </c>
      <c r="U1414" s="3" t="s">
        <v>33</v>
      </c>
      <c r="V1414" s="3" t="s">
        <v>45</v>
      </c>
      <c r="W1414" s="3" t="s">
        <v>118</v>
      </c>
      <c r="X1414" s="3" t="s">
        <v>119</v>
      </c>
      <c r="Y1414" s="3" t="s">
        <v>159</v>
      </c>
      <c r="Z1414" s="3" t="s">
        <v>264</v>
      </c>
      <c r="AA1414" s="8">
        <f>Table1[[#This Row],[2022 AV (BOR final)]]-Table1[[#This Row],[2021 AV (BOR final)]]</f>
        <v>-57452</v>
      </c>
      <c r="AB1414" s="8">
        <f>Table1[[#This Row],[2023 AV (BOR final)]]-Table1[[#This Row],[2022 AV (BOR final)]]</f>
        <v>-7</v>
      </c>
      <c r="AC1414" s="8">
        <f>Table1[[#This Row],[2022 Tax Bill]]-Table1[[#This Row],[2021 Tax Bill]]</f>
        <v>-11063.129999999997</v>
      </c>
      <c r="AD1414" s="3">
        <f>COUNTIF(D:D,Table1[[#This Row],[Project Name]])</f>
        <v>6</v>
      </c>
      <c r="AE1414" s="2">
        <f>IF(Table1[[#This Row],[Year Accepted]]=2022,Table1[[#This Row],[2021 AV (BOR final)]],Table1[[#This Row],[2022 AV (BOR final)]])</f>
        <v>106707</v>
      </c>
      <c r="AF1414" s="2">
        <f>IF(Table1[[#This Row],[Year Accepted]]=2022,Table1[[#This Row],[2022 AV (BOR final)]],Table1[[#This Row],[2023 AV (BOR final)]])</f>
        <v>106700</v>
      </c>
      <c r="AG1414" s="2">
        <f>IF(Table1[[#This Row],[Year Accepted]]=2022,Table1[[#This Row],[2021 Tax Bill]],Table1[[#This Row],[2022 Tax Bill]])</f>
        <v>21947.72</v>
      </c>
      <c r="AH1414" s="2">
        <f>IF(Table1[[#This Row],[Year Accepted]]=2022,Table1[[#This Row],[2022 Tax Bill]],Table1[[#This Row],[2023 Tax Bill]])</f>
        <v>22512.639999999999</v>
      </c>
    </row>
    <row r="1415" spans="1:34" x14ac:dyDescent="0.25">
      <c r="A1415" s="3" t="s">
        <v>25</v>
      </c>
      <c r="B1415" s="3" t="s">
        <v>71</v>
      </c>
      <c r="C1415" s="3" t="s">
        <v>39</v>
      </c>
      <c r="D1415" s="3" t="s">
        <v>260</v>
      </c>
      <c r="E1415" s="3" t="s">
        <v>3111</v>
      </c>
      <c r="F1415" s="3" t="s">
        <v>3112</v>
      </c>
      <c r="G1415" s="3">
        <v>2023</v>
      </c>
      <c r="H1415" s="3">
        <v>2022</v>
      </c>
      <c r="I1415" s="4">
        <v>153900</v>
      </c>
      <c r="J1415" s="3" t="s">
        <v>126</v>
      </c>
      <c r="K1415" s="4">
        <v>30947.91</v>
      </c>
      <c r="L1415" s="4">
        <v>100040</v>
      </c>
      <c r="M1415" s="3" t="s">
        <v>126</v>
      </c>
      <c r="N1415" s="4">
        <v>20576.46</v>
      </c>
      <c r="O1415" s="4">
        <v>100033</v>
      </c>
      <c r="P1415" s="3" t="s">
        <v>126</v>
      </c>
      <c r="Q1415" s="4">
        <v>21106.01</v>
      </c>
      <c r="R1415" s="3">
        <v>-87.748189327044898</v>
      </c>
      <c r="S1415" s="3">
        <v>41.877912216085001</v>
      </c>
      <c r="T1415" s="3" t="s">
        <v>3113</v>
      </c>
      <c r="U1415" s="3" t="s">
        <v>33</v>
      </c>
      <c r="V1415" s="3" t="s">
        <v>45</v>
      </c>
      <c r="W1415" s="3" t="s">
        <v>118</v>
      </c>
      <c r="X1415" s="3" t="s">
        <v>119</v>
      </c>
      <c r="Y1415" s="3" t="s">
        <v>159</v>
      </c>
      <c r="Z1415" s="3" t="s">
        <v>264</v>
      </c>
      <c r="AA1415" s="8">
        <f>Table1[[#This Row],[2022 AV (BOR final)]]-Table1[[#This Row],[2021 AV (BOR final)]]</f>
        <v>-53860</v>
      </c>
      <c r="AB1415" s="8">
        <f>Table1[[#This Row],[2023 AV (BOR final)]]-Table1[[#This Row],[2022 AV (BOR final)]]</f>
        <v>-7</v>
      </c>
      <c r="AC1415" s="8">
        <f>Table1[[#This Row],[2022 Tax Bill]]-Table1[[#This Row],[2021 Tax Bill]]</f>
        <v>-10371.450000000001</v>
      </c>
      <c r="AD1415" s="3">
        <f>COUNTIF(D:D,Table1[[#This Row],[Project Name]])</f>
        <v>6</v>
      </c>
      <c r="AE1415" s="2">
        <f>IF(Table1[[#This Row],[Year Accepted]]=2022,Table1[[#This Row],[2021 AV (BOR final)]],Table1[[#This Row],[2022 AV (BOR final)]])</f>
        <v>100040</v>
      </c>
      <c r="AF1415" s="2">
        <f>IF(Table1[[#This Row],[Year Accepted]]=2022,Table1[[#This Row],[2022 AV (BOR final)]],Table1[[#This Row],[2023 AV (BOR final)]])</f>
        <v>100033</v>
      </c>
      <c r="AG1415" s="2">
        <f>IF(Table1[[#This Row],[Year Accepted]]=2022,Table1[[#This Row],[2021 Tax Bill]],Table1[[#This Row],[2022 Tax Bill]])</f>
        <v>20576.46</v>
      </c>
      <c r="AH1415" s="2">
        <f>IF(Table1[[#This Row],[Year Accepted]]=2022,Table1[[#This Row],[2022 Tax Bill]],Table1[[#This Row],[2023 Tax Bill]])</f>
        <v>21106.01</v>
      </c>
    </row>
    <row r="1416" spans="1:34" x14ac:dyDescent="0.25">
      <c r="A1416" s="3" t="s">
        <v>25</v>
      </c>
      <c r="B1416" s="3" t="s">
        <v>26</v>
      </c>
      <c r="C1416" s="3" t="s">
        <v>39</v>
      </c>
      <c r="D1416" s="3" t="s">
        <v>3182</v>
      </c>
      <c r="E1416" s="3" t="s">
        <v>3183</v>
      </c>
      <c r="F1416" s="3" t="s">
        <v>3184</v>
      </c>
      <c r="G1416" s="3">
        <v>2023</v>
      </c>
      <c r="H1416" s="3">
        <v>2022</v>
      </c>
      <c r="I1416" s="4">
        <v>82539</v>
      </c>
      <c r="J1416" s="3" t="s">
        <v>31</v>
      </c>
      <c r="K1416" s="4">
        <v>16652.37</v>
      </c>
      <c r="L1416" s="4">
        <v>141737</v>
      </c>
      <c r="M1416" s="3" t="s">
        <v>31</v>
      </c>
      <c r="N1416" s="4">
        <v>29252.21</v>
      </c>
      <c r="O1416" s="4">
        <v>19500</v>
      </c>
      <c r="P1416" s="3" t="s">
        <v>31</v>
      </c>
      <c r="Q1416" s="4">
        <v>4128.4399999999996</v>
      </c>
      <c r="R1416" s="3">
        <v>-87.7290450247162</v>
      </c>
      <c r="S1416" s="3">
        <v>41.865832400287999</v>
      </c>
      <c r="T1416" s="3" t="s">
        <v>3185</v>
      </c>
      <c r="U1416" s="3" t="s">
        <v>33</v>
      </c>
      <c r="V1416" s="3" t="s">
        <v>254</v>
      </c>
      <c r="W1416" s="3" t="s">
        <v>255</v>
      </c>
      <c r="X1416" s="3" t="s">
        <v>47</v>
      </c>
      <c r="Y1416" s="3" t="s">
        <v>48</v>
      </c>
      <c r="Z1416" s="3" t="s">
        <v>37</v>
      </c>
      <c r="AA1416" s="8">
        <f>Table1[[#This Row],[2022 AV (BOR final)]]-Table1[[#This Row],[2021 AV (BOR final)]]</f>
        <v>59198</v>
      </c>
      <c r="AB1416" s="8">
        <f>Table1[[#This Row],[2023 AV (BOR final)]]-Table1[[#This Row],[2022 AV (BOR final)]]</f>
        <v>-122237</v>
      </c>
      <c r="AC1416" s="8">
        <f>Table1[[#This Row],[2022 Tax Bill]]-Table1[[#This Row],[2021 Tax Bill]]</f>
        <v>12599.84</v>
      </c>
      <c r="AD1416" s="3">
        <f>COUNTIF(D:D,Table1[[#This Row],[Project Name]])</f>
        <v>1</v>
      </c>
      <c r="AE1416" s="2">
        <f>IF(Table1[[#This Row],[Year Accepted]]=2022,Table1[[#This Row],[2021 AV (BOR final)]],Table1[[#This Row],[2022 AV (BOR final)]])</f>
        <v>141737</v>
      </c>
      <c r="AF1416" s="2">
        <f>IF(Table1[[#This Row],[Year Accepted]]=2022,Table1[[#This Row],[2022 AV (BOR final)]],Table1[[#This Row],[2023 AV (BOR final)]])</f>
        <v>19500</v>
      </c>
      <c r="AG1416" s="2">
        <f>IF(Table1[[#This Row],[Year Accepted]]=2022,Table1[[#This Row],[2021 Tax Bill]],Table1[[#This Row],[2022 Tax Bill]])</f>
        <v>29252.21</v>
      </c>
      <c r="AH1416" s="2">
        <f>IF(Table1[[#This Row],[Year Accepted]]=2022,Table1[[#This Row],[2022 Tax Bill]],Table1[[#This Row],[2023 Tax Bill]])</f>
        <v>4128.4399999999996</v>
      </c>
    </row>
    <row r="1417" spans="1:34" x14ac:dyDescent="0.25">
      <c r="A1417" s="3" t="s">
        <v>25</v>
      </c>
      <c r="B1417" s="3" t="s">
        <v>26</v>
      </c>
      <c r="C1417" s="3" t="s">
        <v>39</v>
      </c>
      <c r="D1417" s="3" t="s">
        <v>5320</v>
      </c>
      <c r="E1417" s="3" t="s">
        <v>5321</v>
      </c>
      <c r="F1417" s="3" t="s">
        <v>5322</v>
      </c>
      <c r="G1417" s="3">
        <v>2023</v>
      </c>
      <c r="H1417" s="3">
        <v>2022</v>
      </c>
      <c r="I1417" s="4">
        <v>48093</v>
      </c>
      <c r="J1417" s="3" t="s">
        <v>52</v>
      </c>
      <c r="K1417" s="4">
        <v>9702.84</v>
      </c>
      <c r="L1417" s="4">
        <v>48093</v>
      </c>
      <c r="M1417" s="3" t="s">
        <v>52</v>
      </c>
      <c r="N1417" s="4">
        <v>9925.66</v>
      </c>
      <c r="O1417" s="4">
        <v>31261</v>
      </c>
      <c r="P1417" s="3" t="s">
        <v>52</v>
      </c>
      <c r="Q1417" s="4">
        <v>6618.43</v>
      </c>
      <c r="R1417" s="3">
        <v>-87.732307334744604</v>
      </c>
      <c r="S1417" s="3">
        <v>41.853127492887403</v>
      </c>
      <c r="T1417" s="3" t="s">
        <v>5323</v>
      </c>
      <c r="U1417" s="3" t="s">
        <v>33</v>
      </c>
      <c r="V1417" s="3" t="s">
        <v>254</v>
      </c>
      <c r="W1417" s="3" t="s">
        <v>255</v>
      </c>
      <c r="X1417" s="3" t="s">
        <v>47</v>
      </c>
      <c r="Y1417" s="3" t="s">
        <v>48</v>
      </c>
      <c r="Z1417" s="3" t="s">
        <v>37</v>
      </c>
      <c r="AA1417" s="8">
        <f>Table1[[#This Row],[2022 AV (BOR final)]]-Table1[[#This Row],[2021 AV (BOR final)]]</f>
        <v>0</v>
      </c>
      <c r="AB1417" s="8">
        <f>Table1[[#This Row],[2023 AV (BOR final)]]-Table1[[#This Row],[2022 AV (BOR final)]]</f>
        <v>-16832</v>
      </c>
      <c r="AC1417" s="8">
        <f>Table1[[#This Row],[2022 Tax Bill]]-Table1[[#This Row],[2021 Tax Bill]]</f>
        <v>222.81999999999971</v>
      </c>
      <c r="AD1417" s="3">
        <f>COUNTIF(D:D,Table1[[#This Row],[Project Name]])</f>
        <v>1</v>
      </c>
      <c r="AE1417" s="2">
        <f>IF(Table1[[#This Row],[Year Accepted]]=2022,Table1[[#This Row],[2021 AV (BOR final)]],Table1[[#This Row],[2022 AV (BOR final)]])</f>
        <v>48093</v>
      </c>
      <c r="AF1417" s="2">
        <f>IF(Table1[[#This Row],[Year Accepted]]=2022,Table1[[#This Row],[2022 AV (BOR final)]],Table1[[#This Row],[2023 AV (BOR final)]])</f>
        <v>31261</v>
      </c>
      <c r="AG1417" s="2">
        <f>IF(Table1[[#This Row],[Year Accepted]]=2022,Table1[[#This Row],[2021 Tax Bill]],Table1[[#This Row],[2022 Tax Bill]])</f>
        <v>9925.66</v>
      </c>
      <c r="AH1417" s="2">
        <f>IF(Table1[[#This Row],[Year Accepted]]=2022,Table1[[#This Row],[2022 Tax Bill]],Table1[[#This Row],[2023 Tax Bill]])</f>
        <v>6618.43</v>
      </c>
    </row>
    <row r="1418" spans="1:34" x14ac:dyDescent="0.25">
      <c r="A1418" s="3" t="s">
        <v>25</v>
      </c>
      <c r="B1418" s="3" t="s">
        <v>26</v>
      </c>
      <c r="C1418" s="3" t="s">
        <v>39</v>
      </c>
      <c r="D1418" s="3" t="s">
        <v>2070</v>
      </c>
      <c r="E1418" s="3" t="s">
        <v>2071</v>
      </c>
      <c r="F1418" s="3" t="s">
        <v>2072</v>
      </c>
      <c r="G1418" s="3">
        <v>2023</v>
      </c>
      <c r="H1418" s="3">
        <v>2022</v>
      </c>
      <c r="I1418" s="4">
        <v>50443</v>
      </c>
      <c r="J1418" s="3" t="s">
        <v>52</v>
      </c>
      <c r="K1418" s="4">
        <v>10176.93</v>
      </c>
      <c r="L1418" s="4">
        <v>50443</v>
      </c>
      <c r="M1418" s="3" t="s">
        <v>52</v>
      </c>
      <c r="N1418" s="4">
        <v>10410.61</v>
      </c>
      <c r="O1418" s="4">
        <v>32788</v>
      </c>
      <c r="P1418" s="3" t="s">
        <v>52</v>
      </c>
      <c r="Q1418" s="4">
        <v>6941.65</v>
      </c>
      <c r="R1418" s="3">
        <v>-87.708922325872706</v>
      </c>
      <c r="S1418" s="3">
        <v>41.864659342810498</v>
      </c>
      <c r="T1418" s="3" t="s">
        <v>2073</v>
      </c>
      <c r="U1418" s="3" t="s">
        <v>33</v>
      </c>
      <c r="V1418" s="3" t="s">
        <v>254</v>
      </c>
      <c r="W1418" s="3" t="s">
        <v>255</v>
      </c>
      <c r="X1418" s="3" t="s">
        <v>47</v>
      </c>
      <c r="Y1418" s="3" t="s">
        <v>48</v>
      </c>
      <c r="Z1418" s="3" t="s">
        <v>37</v>
      </c>
      <c r="AA1418" s="8">
        <f>Table1[[#This Row],[2022 AV (BOR final)]]-Table1[[#This Row],[2021 AV (BOR final)]]</f>
        <v>0</v>
      </c>
      <c r="AB1418" s="8">
        <f>Table1[[#This Row],[2023 AV (BOR final)]]-Table1[[#This Row],[2022 AV (BOR final)]]</f>
        <v>-17655</v>
      </c>
      <c r="AC1418" s="8">
        <f>Table1[[#This Row],[2022 Tax Bill]]-Table1[[#This Row],[2021 Tax Bill]]</f>
        <v>233.68000000000029</v>
      </c>
      <c r="AD1418" s="3">
        <f>COUNTIF(D:D,Table1[[#This Row],[Project Name]])</f>
        <v>1</v>
      </c>
      <c r="AE1418" s="2">
        <f>IF(Table1[[#This Row],[Year Accepted]]=2022,Table1[[#This Row],[2021 AV (BOR final)]],Table1[[#This Row],[2022 AV (BOR final)]])</f>
        <v>50443</v>
      </c>
      <c r="AF1418" s="2">
        <f>IF(Table1[[#This Row],[Year Accepted]]=2022,Table1[[#This Row],[2022 AV (BOR final)]],Table1[[#This Row],[2023 AV (BOR final)]])</f>
        <v>32788</v>
      </c>
      <c r="AG1418" s="2">
        <f>IF(Table1[[#This Row],[Year Accepted]]=2022,Table1[[#This Row],[2021 Tax Bill]],Table1[[#This Row],[2022 Tax Bill]])</f>
        <v>10410.61</v>
      </c>
      <c r="AH1418" s="2">
        <f>IF(Table1[[#This Row],[Year Accepted]]=2022,Table1[[#This Row],[2022 Tax Bill]],Table1[[#This Row],[2023 Tax Bill]])</f>
        <v>6941.65</v>
      </c>
    </row>
    <row r="1419" spans="1:34" x14ac:dyDescent="0.25">
      <c r="A1419" s="3" t="s">
        <v>25</v>
      </c>
      <c r="B1419" s="3" t="s">
        <v>26</v>
      </c>
      <c r="C1419" s="3" t="s">
        <v>39</v>
      </c>
      <c r="D1419" s="3" t="s">
        <v>588</v>
      </c>
      <c r="E1419" s="3" t="s">
        <v>5015</v>
      </c>
      <c r="F1419" s="3" t="s">
        <v>5016</v>
      </c>
      <c r="G1419" s="3">
        <v>2023</v>
      </c>
      <c r="H1419" s="3">
        <v>2022</v>
      </c>
      <c r="I1419" s="4">
        <v>231478</v>
      </c>
      <c r="J1419" s="3" t="s">
        <v>52</v>
      </c>
      <c r="K1419" s="4">
        <v>46701.01</v>
      </c>
      <c r="L1419" s="4">
        <v>231478</v>
      </c>
      <c r="M1419" s="3" t="s">
        <v>52</v>
      </c>
      <c r="N1419" s="4">
        <v>47773.34</v>
      </c>
      <c r="O1419" s="4">
        <v>171418</v>
      </c>
      <c r="P1419" s="3" t="s">
        <v>52</v>
      </c>
      <c r="Q1419" s="4">
        <v>36291.599999999999</v>
      </c>
      <c r="R1419" s="3">
        <v>-87.711538100305404</v>
      </c>
      <c r="S1419" s="3">
        <v>41.863276269333298</v>
      </c>
      <c r="T1419" s="3" t="s">
        <v>5017</v>
      </c>
      <c r="U1419" s="3" t="s">
        <v>33</v>
      </c>
      <c r="V1419" s="3" t="s">
        <v>254</v>
      </c>
      <c r="W1419" s="3" t="s">
        <v>255</v>
      </c>
      <c r="X1419" s="3" t="s">
        <v>47</v>
      </c>
      <c r="Y1419" s="3" t="s">
        <v>48</v>
      </c>
      <c r="Z1419" s="3" t="s">
        <v>37</v>
      </c>
      <c r="AA1419" s="8">
        <f>Table1[[#This Row],[2022 AV (BOR final)]]-Table1[[#This Row],[2021 AV (BOR final)]]</f>
        <v>0</v>
      </c>
      <c r="AB1419" s="8">
        <f>Table1[[#This Row],[2023 AV (BOR final)]]-Table1[[#This Row],[2022 AV (BOR final)]]</f>
        <v>-60060</v>
      </c>
      <c r="AC1419" s="8">
        <f>Table1[[#This Row],[2022 Tax Bill]]-Table1[[#This Row],[2021 Tax Bill]]</f>
        <v>1072.3299999999945</v>
      </c>
      <c r="AD1419" s="3">
        <f>COUNTIF(D:D,Table1[[#This Row],[Project Name]])</f>
        <v>8</v>
      </c>
      <c r="AE1419" s="2">
        <f>IF(Table1[[#This Row],[Year Accepted]]=2022,Table1[[#This Row],[2021 AV (BOR final)]],Table1[[#This Row],[2022 AV (BOR final)]])</f>
        <v>231478</v>
      </c>
      <c r="AF1419" s="2">
        <f>IF(Table1[[#This Row],[Year Accepted]]=2022,Table1[[#This Row],[2022 AV (BOR final)]],Table1[[#This Row],[2023 AV (BOR final)]])</f>
        <v>171418</v>
      </c>
      <c r="AG1419" s="2">
        <f>IF(Table1[[#This Row],[Year Accepted]]=2022,Table1[[#This Row],[2021 Tax Bill]],Table1[[#This Row],[2022 Tax Bill]])</f>
        <v>47773.34</v>
      </c>
      <c r="AH1419" s="2">
        <f>IF(Table1[[#This Row],[Year Accepted]]=2022,Table1[[#This Row],[2022 Tax Bill]],Table1[[#This Row],[2023 Tax Bill]])</f>
        <v>36291.599999999999</v>
      </c>
    </row>
    <row r="1420" spans="1:34" x14ac:dyDescent="0.25">
      <c r="A1420" s="3" t="s">
        <v>25</v>
      </c>
      <c r="B1420" s="3" t="s">
        <v>26</v>
      </c>
      <c r="C1420" s="3" t="s">
        <v>39</v>
      </c>
      <c r="D1420" s="3" t="s">
        <v>588</v>
      </c>
      <c r="E1420" s="3" t="s">
        <v>589</v>
      </c>
      <c r="F1420" s="3" t="s">
        <v>590</v>
      </c>
      <c r="G1420" s="3">
        <v>2023</v>
      </c>
      <c r="H1420" s="3">
        <v>2022</v>
      </c>
      <c r="I1420" s="4">
        <v>265489</v>
      </c>
      <c r="J1420" s="3" t="s">
        <v>52</v>
      </c>
      <c r="K1420" s="4">
        <v>53562.79</v>
      </c>
      <c r="L1420" s="4">
        <v>265489</v>
      </c>
      <c r="M1420" s="3" t="s">
        <v>52</v>
      </c>
      <c r="N1420" s="4">
        <v>54792.66</v>
      </c>
      <c r="O1420" s="4">
        <v>222656</v>
      </c>
      <c r="P1420" s="3" t="s">
        <v>52</v>
      </c>
      <c r="Q1420" s="4">
        <v>47139.39</v>
      </c>
      <c r="R1420" s="3">
        <v>-87.711125118684294</v>
      </c>
      <c r="S1420" s="3">
        <v>41.863280895265802</v>
      </c>
      <c r="T1420" s="3" t="s">
        <v>591</v>
      </c>
      <c r="U1420" s="3" t="s">
        <v>33</v>
      </c>
      <c r="V1420" s="3" t="s">
        <v>254</v>
      </c>
      <c r="W1420" s="3" t="s">
        <v>255</v>
      </c>
      <c r="X1420" s="3" t="s">
        <v>47</v>
      </c>
      <c r="Y1420" s="3" t="s">
        <v>48</v>
      </c>
      <c r="Z1420" s="3" t="s">
        <v>37</v>
      </c>
      <c r="AA1420" s="8">
        <f>Table1[[#This Row],[2022 AV (BOR final)]]-Table1[[#This Row],[2021 AV (BOR final)]]</f>
        <v>0</v>
      </c>
      <c r="AB1420" s="8">
        <f>Table1[[#This Row],[2023 AV (BOR final)]]-Table1[[#This Row],[2022 AV (BOR final)]]</f>
        <v>-42833</v>
      </c>
      <c r="AC1420" s="8">
        <f>Table1[[#This Row],[2022 Tax Bill]]-Table1[[#This Row],[2021 Tax Bill]]</f>
        <v>1229.8700000000026</v>
      </c>
      <c r="AD1420" s="3">
        <f>COUNTIF(D:D,Table1[[#This Row],[Project Name]])</f>
        <v>8</v>
      </c>
      <c r="AE1420" s="2">
        <f>IF(Table1[[#This Row],[Year Accepted]]=2022,Table1[[#This Row],[2021 AV (BOR final)]],Table1[[#This Row],[2022 AV (BOR final)]])</f>
        <v>265489</v>
      </c>
      <c r="AF1420" s="2">
        <f>IF(Table1[[#This Row],[Year Accepted]]=2022,Table1[[#This Row],[2022 AV (BOR final)]],Table1[[#This Row],[2023 AV (BOR final)]])</f>
        <v>222656</v>
      </c>
      <c r="AG1420" s="2">
        <f>IF(Table1[[#This Row],[Year Accepted]]=2022,Table1[[#This Row],[2021 Tax Bill]],Table1[[#This Row],[2022 Tax Bill]])</f>
        <v>54792.66</v>
      </c>
      <c r="AH1420" s="2">
        <f>IF(Table1[[#This Row],[Year Accepted]]=2022,Table1[[#This Row],[2022 Tax Bill]],Table1[[#This Row],[2023 Tax Bill]])</f>
        <v>47139.39</v>
      </c>
    </row>
    <row r="1421" spans="1:34" x14ac:dyDescent="0.25">
      <c r="A1421" s="3" t="s">
        <v>25</v>
      </c>
      <c r="B1421" s="3" t="s">
        <v>26</v>
      </c>
      <c r="C1421" s="3" t="s">
        <v>39</v>
      </c>
      <c r="D1421" s="3" t="s">
        <v>588</v>
      </c>
      <c r="E1421" s="3" t="s">
        <v>5283</v>
      </c>
      <c r="F1421" s="3" t="s">
        <v>5284</v>
      </c>
      <c r="G1421" s="3">
        <v>2023</v>
      </c>
      <c r="H1421" s="3">
        <v>2022</v>
      </c>
      <c r="I1421" s="4">
        <v>115789</v>
      </c>
      <c r="J1421" s="3" t="s">
        <v>52</v>
      </c>
      <c r="K1421" s="4">
        <v>23360.62</v>
      </c>
      <c r="L1421" s="4">
        <v>115789</v>
      </c>
      <c r="M1421" s="3" t="s">
        <v>52</v>
      </c>
      <c r="N1421" s="4">
        <v>23896.97</v>
      </c>
      <c r="O1421" s="4">
        <v>83101</v>
      </c>
      <c r="P1421" s="3" t="s">
        <v>52</v>
      </c>
      <c r="Q1421" s="4">
        <v>17593.689999999999</v>
      </c>
      <c r="R1421" s="3">
        <v>-87.710755499367195</v>
      </c>
      <c r="S1421" s="3">
        <v>41.863201363413701</v>
      </c>
      <c r="T1421" s="3" t="s">
        <v>5285</v>
      </c>
      <c r="U1421" s="3" t="s">
        <v>33</v>
      </c>
      <c r="V1421" s="3" t="s">
        <v>254</v>
      </c>
      <c r="W1421" s="3" t="s">
        <v>255</v>
      </c>
      <c r="X1421" s="3" t="s">
        <v>47</v>
      </c>
      <c r="Y1421" s="3" t="s">
        <v>48</v>
      </c>
      <c r="Z1421" s="3" t="s">
        <v>37</v>
      </c>
      <c r="AA1421" s="8">
        <f>Table1[[#This Row],[2022 AV (BOR final)]]-Table1[[#This Row],[2021 AV (BOR final)]]</f>
        <v>0</v>
      </c>
      <c r="AB1421" s="8">
        <f>Table1[[#This Row],[2023 AV (BOR final)]]-Table1[[#This Row],[2022 AV (BOR final)]]</f>
        <v>-32688</v>
      </c>
      <c r="AC1421" s="8">
        <f>Table1[[#This Row],[2022 Tax Bill]]-Table1[[#This Row],[2021 Tax Bill]]</f>
        <v>536.35000000000218</v>
      </c>
      <c r="AD1421" s="3">
        <f>COUNTIF(D:D,Table1[[#This Row],[Project Name]])</f>
        <v>8</v>
      </c>
      <c r="AE1421" s="2">
        <f>IF(Table1[[#This Row],[Year Accepted]]=2022,Table1[[#This Row],[2021 AV (BOR final)]],Table1[[#This Row],[2022 AV (BOR final)]])</f>
        <v>115789</v>
      </c>
      <c r="AF1421" s="2">
        <f>IF(Table1[[#This Row],[Year Accepted]]=2022,Table1[[#This Row],[2022 AV (BOR final)]],Table1[[#This Row],[2023 AV (BOR final)]])</f>
        <v>83101</v>
      </c>
      <c r="AG1421" s="2">
        <f>IF(Table1[[#This Row],[Year Accepted]]=2022,Table1[[#This Row],[2021 Tax Bill]],Table1[[#This Row],[2022 Tax Bill]])</f>
        <v>23896.97</v>
      </c>
      <c r="AH1421" s="2">
        <f>IF(Table1[[#This Row],[Year Accepted]]=2022,Table1[[#This Row],[2022 Tax Bill]],Table1[[#This Row],[2023 Tax Bill]])</f>
        <v>17593.689999999999</v>
      </c>
    </row>
    <row r="1422" spans="1:34" x14ac:dyDescent="0.25">
      <c r="A1422" s="3" t="s">
        <v>25</v>
      </c>
      <c r="B1422" s="3" t="s">
        <v>26</v>
      </c>
      <c r="C1422" s="3" t="s">
        <v>39</v>
      </c>
      <c r="D1422" s="3" t="s">
        <v>588</v>
      </c>
      <c r="E1422" s="3" t="s">
        <v>4575</v>
      </c>
      <c r="F1422" s="3" t="s">
        <v>4576</v>
      </c>
      <c r="G1422" s="3">
        <v>2023</v>
      </c>
      <c r="H1422" s="3">
        <v>2022</v>
      </c>
      <c r="I1422" s="4">
        <v>85060</v>
      </c>
      <c r="J1422" s="3" t="s">
        <v>52</v>
      </c>
      <c r="K1422" s="4">
        <v>17161</v>
      </c>
      <c r="L1422" s="4">
        <v>85060</v>
      </c>
      <c r="M1422" s="3" t="s">
        <v>52</v>
      </c>
      <c r="N1422" s="4">
        <v>17555.03</v>
      </c>
      <c r="O1422" s="4">
        <v>39603</v>
      </c>
      <c r="P1422" s="3" t="s">
        <v>52</v>
      </c>
      <c r="Q1422" s="4">
        <v>8384.5499999999993</v>
      </c>
      <c r="R1422" s="3">
        <v>-87.710130433436703</v>
      </c>
      <c r="S1422" s="3">
        <v>41.863263851834198</v>
      </c>
      <c r="T1422" s="3" t="s">
        <v>4577</v>
      </c>
      <c r="U1422" s="3" t="s">
        <v>33</v>
      </c>
      <c r="V1422" s="3" t="s">
        <v>254</v>
      </c>
      <c r="W1422" s="3" t="s">
        <v>255</v>
      </c>
      <c r="X1422" s="3" t="s">
        <v>47</v>
      </c>
      <c r="Y1422" s="3" t="s">
        <v>48</v>
      </c>
      <c r="Z1422" s="3" t="s">
        <v>37</v>
      </c>
      <c r="AA1422" s="8">
        <f>Table1[[#This Row],[2022 AV (BOR final)]]-Table1[[#This Row],[2021 AV (BOR final)]]</f>
        <v>0</v>
      </c>
      <c r="AB1422" s="8">
        <f>Table1[[#This Row],[2023 AV (BOR final)]]-Table1[[#This Row],[2022 AV (BOR final)]]</f>
        <v>-45457</v>
      </c>
      <c r="AC1422" s="8">
        <f>Table1[[#This Row],[2022 Tax Bill]]-Table1[[#This Row],[2021 Tax Bill]]</f>
        <v>394.02999999999884</v>
      </c>
      <c r="AD1422" s="3">
        <f>COUNTIF(D:D,Table1[[#This Row],[Project Name]])</f>
        <v>8</v>
      </c>
      <c r="AE1422" s="2">
        <f>IF(Table1[[#This Row],[Year Accepted]]=2022,Table1[[#This Row],[2021 AV (BOR final)]],Table1[[#This Row],[2022 AV (BOR final)]])</f>
        <v>85060</v>
      </c>
      <c r="AF1422" s="2">
        <f>IF(Table1[[#This Row],[Year Accepted]]=2022,Table1[[#This Row],[2022 AV (BOR final)]],Table1[[#This Row],[2023 AV (BOR final)]])</f>
        <v>39603</v>
      </c>
      <c r="AG1422" s="2">
        <f>IF(Table1[[#This Row],[Year Accepted]]=2022,Table1[[#This Row],[2021 Tax Bill]],Table1[[#This Row],[2022 Tax Bill]])</f>
        <v>17555.03</v>
      </c>
      <c r="AH1422" s="2">
        <f>IF(Table1[[#This Row],[Year Accepted]]=2022,Table1[[#This Row],[2022 Tax Bill]],Table1[[#This Row],[2023 Tax Bill]])</f>
        <v>8384.5499999999993</v>
      </c>
    </row>
    <row r="1423" spans="1:34" x14ac:dyDescent="0.25">
      <c r="A1423" s="3" t="s">
        <v>25</v>
      </c>
      <c r="B1423" s="3" t="s">
        <v>26</v>
      </c>
      <c r="C1423" s="3" t="s">
        <v>39</v>
      </c>
      <c r="D1423" s="3" t="s">
        <v>588</v>
      </c>
      <c r="E1423" s="3" t="s">
        <v>641</v>
      </c>
      <c r="F1423" s="3" t="s">
        <v>642</v>
      </c>
      <c r="G1423" s="3">
        <v>2023</v>
      </c>
      <c r="H1423" s="3">
        <v>2022</v>
      </c>
      <c r="I1423" s="4">
        <v>95994</v>
      </c>
      <c r="J1423" s="3" t="s">
        <v>52</v>
      </c>
      <c r="K1423" s="4">
        <v>19366.91</v>
      </c>
      <c r="L1423" s="4">
        <v>95994</v>
      </c>
      <c r="M1423" s="3" t="s">
        <v>52</v>
      </c>
      <c r="N1423" s="4">
        <v>19811.650000000001</v>
      </c>
      <c r="O1423" s="4">
        <v>64779</v>
      </c>
      <c r="P1423" s="3" t="s">
        <v>52</v>
      </c>
      <c r="Q1423" s="4">
        <v>13714.63</v>
      </c>
      <c r="R1423" s="3">
        <v>-87.709445087321598</v>
      </c>
      <c r="S1423" s="3">
        <v>41.863271568338</v>
      </c>
      <c r="T1423" s="3" t="s">
        <v>643</v>
      </c>
      <c r="U1423" s="3" t="s">
        <v>33</v>
      </c>
      <c r="V1423" s="3" t="s">
        <v>254</v>
      </c>
      <c r="W1423" s="3" t="s">
        <v>255</v>
      </c>
      <c r="X1423" s="3" t="s">
        <v>47</v>
      </c>
      <c r="Y1423" s="3" t="s">
        <v>48</v>
      </c>
      <c r="Z1423" s="3" t="s">
        <v>37</v>
      </c>
      <c r="AA1423" s="8">
        <f>Table1[[#This Row],[2022 AV (BOR final)]]-Table1[[#This Row],[2021 AV (BOR final)]]</f>
        <v>0</v>
      </c>
      <c r="AB1423" s="8">
        <f>Table1[[#This Row],[2023 AV (BOR final)]]-Table1[[#This Row],[2022 AV (BOR final)]]</f>
        <v>-31215</v>
      </c>
      <c r="AC1423" s="8">
        <f>Table1[[#This Row],[2022 Tax Bill]]-Table1[[#This Row],[2021 Tax Bill]]</f>
        <v>444.7400000000016</v>
      </c>
      <c r="AD1423" s="3">
        <f>COUNTIF(D:D,Table1[[#This Row],[Project Name]])</f>
        <v>8</v>
      </c>
      <c r="AE1423" s="2">
        <f>IF(Table1[[#This Row],[Year Accepted]]=2022,Table1[[#This Row],[2021 AV (BOR final)]],Table1[[#This Row],[2022 AV (BOR final)]])</f>
        <v>95994</v>
      </c>
      <c r="AF1423" s="2">
        <f>IF(Table1[[#This Row],[Year Accepted]]=2022,Table1[[#This Row],[2022 AV (BOR final)]],Table1[[#This Row],[2023 AV (BOR final)]])</f>
        <v>64779</v>
      </c>
      <c r="AG1423" s="2">
        <f>IF(Table1[[#This Row],[Year Accepted]]=2022,Table1[[#This Row],[2021 Tax Bill]],Table1[[#This Row],[2022 Tax Bill]])</f>
        <v>19811.650000000001</v>
      </c>
      <c r="AH1423" s="2">
        <f>IF(Table1[[#This Row],[Year Accepted]]=2022,Table1[[#This Row],[2022 Tax Bill]],Table1[[#This Row],[2023 Tax Bill]])</f>
        <v>13714.63</v>
      </c>
    </row>
    <row r="1424" spans="1:34" x14ac:dyDescent="0.25">
      <c r="A1424" s="3" t="s">
        <v>25</v>
      </c>
      <c r="B1424" s="3" t="s">
        <v>26</v>
      </c>
      <c r="C1424" s="3" t="s">
        <v>39</v>
      </c>
      <c r="D1424" s="3" t="s">
        <v>588</v>
      </c>
      <c r="E1424" s="3" t="s">
        <v>5035</v>
      </c>
      <c r="F1424" s="3" t="s">
        <v>5036</v>
      </c>
      <c r="G1424" s="3">
        <v>2023</v>
      </c>
      <c r="H1424" s="3">
        <v>2022</v>
      </c>
      <c r="I1424" s="4">
        <v>76705</v>
      </c>
      <c r="J1424" s="3" t="s">
        <v>52</v>
      </c>
      <c r="K1424" s="4">
        <v>15475.34</v>
      </c>
      <c r="L1424" s="4">
        <v>76705</v>
      </c>
      <c r="M1424" s="3" t="s">
        <v>52</v>
      </c>
      <c r="N1424" s="4">
        <v>15830.65</v>
      </c>
      <c r="O1424" s="4">
        <v>45972</v>
      </c>
      <c r="P1424" s="3" t="s">
        <v>52</v>
      </c>
      <c r="Q1424" s="4">
        <v>9732.9</v>
      </c>
      <c r="R1424" s="3">
        <v>-87.709044848056905</v>
      </c>
      <c r="S1424" s="3">
        <v>41.863276440709299</v>
      </c>
      <c r="T1424" s="3" t="s">
        <v>5037</v>
      </c>
      <c r="U1424" s="3" t="s">
        <v>33</v>
      </c>
      <c r="V1424" s="3" t="s">
        <v>254</v>
      </c>
      <c r="W1424" s="3" t="s">
        <v>255</v>
      </c>
      <c r="X1424" s="3" t="s">
        <v>47</v>
      </c>
      <c r="Y1424" s="3" t="s">
        <v>48</v>
      </c>
      <c r="Z1424" s="3" t="s">
        <v>37</v>
      </c>
      <c r="AA1424" s="8">
        <f>Table1[[#This Row],[2022 AV (BOR final)]]-Table1[[#This Row],[2021 AV (BOR final)]]</f>
        <v>0</v>
      </c>
      <c r="AB1424" s="8">
        <f>Table1[[#This Row],[2023 AV (BOR final)]]-Table1[[#This Row],[2022 AV (BOR final)]]</f>
        <v>-30733</v>
      </c>
      <c r="AC1424" s="8">
        <f>Table1[[#This Row],[2022 Tax Bill]]-Table1[[#This Row],[2021 Tax Bill]]</f>
        <v>355.30999999999949</v>
      </c>
      <c r="AD1424" s="3">
        <f>COUNTIF(D:D,Table1[[#This Row],[Project Name]])</f>
        <v>8</v>
      </c>
      <c r="AE1424" s="2">
        <f>IF(Table1[[#This Row],[Year Accepted]]=2022,Table1[[#This Row],[2021 AV (BOR final)]],Table1[[#This Row],[2022 AV (BOR final)]])</f>
        <v>76705</v>
      </c>
      <c r="AF1424" s="2">
        <f>IF(Table1[[#This Row],[Year Accepted]]=2022,Table1[[#This Row],[2022 AV (BOR final)]],Table1[[#This Row],[2023 AV (BOR final)]])</f>
        <v>45972</v>
      </c>
      <c r="AG1424" s="2">
        <f>IF(Table1[[#This Row],[Year Accepted]]=2022,Table1[[#This Row],[2021 Tax Bill]],Table1[[#This Row],[2022 Tax Bill]])</f>
        <v>15830.65</v>
      </c>
      <c r="AH1424" s="2">
        <f>IF(Table1[[#This Row],[Year Accepted]]=2022,Table1[[#This Row],[2022 Tax Bill]],Table1[[#This Row],[2023 Tax Bill]])</f>
        <v>9732.9</v>
      </c>
    </row>
    <row r="1425" spans="1:34" x14ac:dyDescent="0.25">
      <c r="A1425" s="3" t="s">
        <v>25</v>
      </c>
      <c r="B1425" s="3" t="s">
        <v>26</v>
      </c>
      <c r="C1425" s="3" t="s">
        <v>39</v>
      </c>
      <c r="D1425" s="3" t="s">
        <v>588</v>
      </c>
      <c r="E1425" s="3" t="s">
        <v>1883</v>
      </c>
      <c r="F1425" s="3" t="s">
        <v>1884</v>
      </c>
      <c r="G1425" s="3">
        <v>2023</v>
      </c>
      <c r="H1425" s="3">
        <v>2022</v>
      </c>
      <c r="I1425" s="4">
        <v>77263</v>
      </c>
      <c r="J1425" s="3" t="s">
        <v>52</v>
      </c>
      <c r="K1425" s="4">
        <v>15587.95</v>
      </c>
      <c r="L1425" s="4">
        <v>77263</v>
      </c>
      <c r="M1425" s="3" t="s">
        <v>52</v>
      </c>
      <c r="N1425" s="4">
        <v>15945.86</v>
      </c>
      <c r="O1425" s="4">
        <v>36388</v>
      </c>
      <c r="P1425" s="3" t="s">
        <v>52</v>
      </c>
      <c r="Q1425" s="4">
        <v>7703.84</v>
      </c>
      <c r="R1425" s="3">
        <v>-87.711825009114406</v>
      </c>
      <c r="S1425" s="3">
        <v>41.8621211145948</v>
      </c>
      <c r="T1425" s="3" t="s">
        <v>1885</v>
      </c>
      <c r="U1425" s="3" t="s">
        <v>33</v>
      </c>
      <c r="V1425" s="3" t="s">
        <v>254</v>
      </c>
      <c r="W1425" s="3" t="s">
        <v>255</v>
      </c>
      <c r="X1425" s="3" t="s">
        <v>47</v>
      </c>
      <c r="Y1425" s="3" t="s">
        <v>48</v>
      </c>
      <c r="Z1425" s="3" t="s">
        <v>37</v>
      </c>
      <c r="AA1425" s="8">
        <f>Table1[[#This Row],[2022 AV (BOR final)]]-Table1[[#This Row],[2021 AV (BOR final)]]</f>
        <v>0</v>
      </c>
      <c r="AB1425" s="8">
        <f>Table1[[#This Row],[2023 AV (BOR final)]]-Table1[[#This Row],[2022 AV (BOR final)]]</f>
        <v>-40875</v>
      </c>
      <c r="AC1425" s="8">
        <f>Table1[[#This Row],[2022 Tax Bill]]-Table1[[#This Row],[2021 Tax Bill]]</f>
        <v>357.90999999999985</v>
      </c>
      <c r="AD1425" s="3">
        <f>COUNTIF(D:D,Table1[[#This Row],[Project Name]])</f>
        <v>8</v>
      </c>
      <c r="AE1425" s="2">
        <f>IF(Table1[[#This Row],[Year Accepted]]=2022,Table1[[#This Row],[2021 AV (BOR final)]],Table1[[#This Row],[2022 AV (BOR final)]])</f>
        <v>77263</v>
      </c>
      <c r="AF1425" s="2">
        <f>IF(Table1[[#This Row],[Year Accepted]]=2022,Table1[[#This Row],[2022 AV (BOR final)]],Table1[[#This Row],[2023 AV (BOR final)]])</f>
        <v>36388</v>
      </c>
      <c r="AG1425" s="2">
        <f>IF(Table1[[#This Row],[Year Accepted]]=2022,Table1[[#This Row],[2021 Tax Bill]],Table1[[#This Row],[2022 Tax Bill]])</f>
        <v>15945.86</v>
      </c>
      <c r="AH1425" s="2">
        <f>IF(Table1[[#This Row],[Year Accepted]]=2022,Table1[[#This Row],[2022 Tax Bill]],Table1[[#This Row],[2023 Tax Bill]])</f>
        <v>7703.84</v>
      </c>
    </row>
    <row r="1426" spans="1:34" x14ac:dyDescent="0.25">
      <c r="A1426" s="3" t="s">
        <v>25</v>
      </c>
      <c r="B1426" s="3" t="s">
        <v>26</v>
      </c>
      <c r="C1426" s="3" t="s">
        <v>39</v>
      </c>
      <c r="D1426" s="3" t="s">
        <v>588</v>
      </c>
      <c r="E1426" s="3" t="s">
        <v>4277</v>
      </c>
      <c r="F1426" s="3" t="s">
        <v>4278</v>
      </c>
      <c r="G1426" s="3">
        <v>2023</v>
      </c>
      <c r="H1426" s="3">
        <v>2022</v>
      </c>
      <c r="I1426" s="4">
        <v>96230</v>
      </c>
      <c r="J1426" s="3" t="s">
        <v>52</v>
      </c>
      <c r="K1426" s="4">
        <v>19414.55</v>
      </c>
      <c r="L1426" s="4">
        <v>96230</v>
      </c>
      <c r="M1426" s="3" t="s">
        <v>52</v>
      </c>
      <c r="N1426" s="4">
        <v>19860.36</v>
      </c>
      <c r="O1426" s="4">
        <v>45119</v>
      </c>
      <c r="P1426" s="3" t="s">
        <v>52</v>
      </c>
      <c r="Q1426" s="4">
        <v>9552.2999999999993</v>
      </c>
      <c r="R1426" s="3">
        <v>-87.711413257213295</v>
      </c>
      <c r="S1426" s="3">
        <v>41.862104392437303</v>
      </c>
      <c r="T1426" s="3" t="s">
        <v>4279</v>
      </c>
      <c r="U1426" s="3" t="s">
        <v>33</v>
      </c>
      <c r="V1426" s="3" t="s">
        <v>254</v>
      </c>
      <c r="W1426" s="3" t="s">
        <v>255</v>
      </c>
      <c r="X1426" s="3" t="s">
        <v>47</v>
      </c>
      <c r="Y1426" s="3" t="s">
        <v>48</v>
      </c>
      <c r="Z1426" s="3" t="s">
        <v>37</v>
      </c>
      <c r="AA1426" s="8">
        <f>Table1[[#This Row],[2022 AV (BOR final)]]-Table1[[#This Row],[2021 AV (BOR final)]]</f>
        <v>0</v>
      </c>
      <c r="AB1426" s="8">
        <f>Table1[[#This Row],[2023 AV (BOR final)]]-Table1[[#This Row],[2022 AV (BOR final)]]</f>
        <v>-51111</v>
      </c>
      <c r="AC1426" s="8">
        <f>Table1[[#This Row],[2022 Tax Bill]]-Table1[[#This Row],[2021 Tax Bill]]</f>
        <v>445.81000000000131</v>
      </c>
      <c r="AD1426" s="3">
        <f>COUNTIF(D:D,Table1[[#This Row],[Project Name]])</f>
        <v>8</v>
      </c>
      <c r="AE1426" s="2">
        <f>IF(Table1[[#This Row],[Year Accepted]]=2022,Table1[[#This Row],[2021 AV (BOR final)]],Table1[[#This Row],[2022 AV (BOR final)]])</f>
        <v>96230</v>
      </c>
      <c r="AF1426" s="2">
        <f>IF(Table1[[#This Row],[Year Accepted]]=2022,Table1[[#This Row],[2022 AV (BOR final)]],Table1[[#This Row],[2023 AV (BOR final)]])</f>
        <v>45119</v>
      </c>
      <c r="AG1426" s="2">
        <f>IF(Table1[[#This Row],[Year Accepted]]=2022,Table1[[#This Row],[2021 Tax Bill]],Table1[[#This Row],[2022 Tax Bill]])</f>
        <v>19860.36</v>
      </c>
      <c r="AH1426" s="2">
        <f>IF(Table1[[#This Row],[Year Accepted]]=2022,Table1[[#This Row],[2022 Tax Bill]],Table1[[#This Row],[2023 Tax Bill]])</f>
        <v>9552.2999999999993</v>
      </c>
    </row>
    <row r="1427" spans="1:34" x14ac:dyDescent="0.25">
      <c r="A1427" s="3" t="s">
        <v>25</v>
      </c>
      <c r="B1427" s="3" t="s">
        <v>26</v>
      </c>
      <c r="C1427" s="3" t="s">
        <v>39</v>
      </c>
      <c r="D1427" s="3" t="s">
        <v>1067</v>
      </c>
      <c r="E1427" s="3" t="s">
        <v>1068</v>
      </c>
      <c r="F1427" s="3" t="s">
        <v>1069</v>
      </c>
      <c r="G1427" s="3">
        <v>2023</v>
      </c>
      <c r="H1427" s="3">
        <v>2022</v>
      </c>
      <c r="I1427" s="4">
        <v>55651</v>
      </c>
      <c r="J1427" s="3" t="s">
        <v>52</v>
      </c>
      <c r="K1427" s="4">
        <v>11227.65</v>
      </c>
      <c r="L1427" s="4">
        <v>55651</v>
      </c>
      <c r="M1427" s="3" t="s">
        <v>52</v>
      </c>
      <c r="N1427" s="4">
        <v>11485.49</v>
      </c>
      <c r="O1427" s="4">
        <v>36173</v>
      </c>
      <c r="P1427" s="3" t="s">
        <v>52</v>
      </c>
      <c r="Q1427" s="4">
        <v>7658.36</v>
      </c>
      <c r="R1427" s="3">
        <v>-87.707041169137696</v>
      </c>
      <c r="S1427" s="3">
        <v>41.858071186272802</v>
      </c>
      <c r="T1427" s="3" t="s">
        <v>1070</v>
      </c>
      <c r="U1427" s="3" t="s">
        <v>33</v>
      </c>
      <c r="V1427" s="3" t="s">
        <v>254</v>
      </c>
      <c r="W1427" s="3" t="s">
        <v>255</v>
      </c>
      <c r="X1427" s="3" t="s">
        <v>47</v>
      </c>
      <c r="Y1427" s="3" t="s">
        <v>48</v>
      </c>
      <c r="Z1427" s="3" t="s">
        <v>37</v>
      </c>
      <c r="AA1427" s="8">
        <f>Table1[[#This Row],[2022 AV (BOR final)]]-Table1[[#This Row],[2021 AV (BOR final)]]</f>
        <v>0</v>
      </c>
      <c r="AB1427" s="8">
        <f>Table1[[#This Row],[2023 AV (BOR final)]]-Table1[[#This Row],[2022 AV (BOR final)]]</f>
        <v>-19478</v>
      </c>
      <c r="AC1427" s="8">
        <f>Table1[[#This Row],[2022 Tax Bill]]-Table1[[#This Row],[2021 Tax Bill]]</f>
        <v>257.84000000000015</v>
      </c>
      <c r="AD1427" s="3">
        <f>COUNTIF(D:D,Table1[[#This Row],[Project Name]])</f>
        <v>1</v>
      </c>
      <c r="AE1427" s="2">
        <f>IF(Table1[[#This Row],[Year Accepted]]=2022,Table1[[#This Row],[2021 AV (BOR final)]],Table1[[#This Row],[2022 AV (BOR final)]])</f>
        <v>55651</v>
      </c>
      <c r="AF1427" s="2">
        <f>IF(Table1[[#This Row],[Year Accepted]]=2022,Table1[[#This Row],[2022 AV (BOR final)]],Table1[[#This Row],[2023 AV (BOR final)]])</f>
        <v>36173</v>
      </c>
      <c r="AG1427" s="2">
        <f>IF(Table1[[#This Row],[Year Accepted]]=2022,Table1[[#This Row],[2021 Tax Bill]],Table1[[#This Row],[2022 Tax Bill]])</f>
        <v>11485.49</v>
      </c>
      <c r="AH1427" s="2">
        <f>IF(Table1[[#This Row],[Year Accepted]]=2022,Table1[[#This Row],[2022 Tax Bill]],Table1[[#This Row],[2023 Tax Bill]])</f>
        <v>7658.36</v>
      </c>
    </row>
    <row r="1428" spans="1:34" x14ac:dyDescent="0.25">
      <c r="A1428" s="3" t="s">
        <v>25</v>
      </c>
      <c r="B1428" s="3" t="s">
        <v>26</v>
      </c>
      <c r="C1428" s="3" t="s">
        <v>39</v>
      </c>
      <c r="D1428" s="3" t="s">
        <v>2406</v>
      </c>
      <c r="E1428" s="3" t="s">
        <v>2407</v>
      </c>
      <c r="F1428" s="3" t="s">
        <v>2408</v>
      </c>
      <c r="G1428" s="3">
        <v>2023</v>
      </c>
      <c r="H1428" s="3">
        <v>2022</v>
      </c>
      <c r="I1428" s="4">
        <v>83258</v>
      </c>
      <c r="J1428" s="3" t="s">
        <v>52</v>
      </c>
      <c r="K1428" s="4">
        <v>16797.43</v>
      </c>
      <c r="L1428" s="4">
        <v>83258</v>
      </c>
      <c r="M1428" s="3" t="s">
        <v>52</v>
      </c>
      <c r="N1428" s="4">
        <v>17183.09</v>
      </c>
      <c r="O1428" s="4">
        <v>54118</v>
      </c>
      <c r="P1428" s="3" t="s">
        <v>52</v>
      </c>
      <c r="Q1428" s="4">
        <v>11457.53</v>
      </c>
      <c r="R1428" s="3">
        <v>-87.714775456340405</v>
      </c>
      <c r="S1428" s="3">
        <v>41.8519450780746</v>
      </c>
      <c r="T1428" s="3" t="s">
        <v>2409</v>
      </c>
      <c r="U1428" s="3" t="s">
        <v>33</v>
      </c>
      <c r="V1428" s="3" t="s">
        <v>254</v>
      </c>
      <c r="W1428" s="3" t="s">
        <v>255</v>
      </c>
      <c r="X1428" s="3" t="s">
        <v>47</v>
      </c>
      <c r="Y1428" s="3" t="s">
        <v>48</v>
      </c>
      <c r="Z1428" s="3" t="s">
        <v>37</v>
      </c>
      <c r="AA1428" s="8">
        <f>Table1[[#This Row],[2022 AV (BOR final)]]-Table1[[#This Row],[2021 AV (BOR final)]]</f>
        <v>0</v>
      </c>
      <c r="AB1428" s="8">
        <f>Table1[[#This Row],[2023 AV (BOR final)]]-Table1[[#This Row],[2022 AV (BOR final)]]</f>
        <v>-29140</v>
      </c>
      <c r="AC1428" s="8">
        <f>Table1[[#This Row],[2022 Tax Bill]]-Table1[[#This Row],[2021 Tax Bill]]</f>
        <v>385.65999999999985</v>
      </c>
      <c r="AD1428" s="3">
        <f>COUNTIF(D:D,Table1[[#This Row],[Project Name]])</f>
        <v>1</v>
      </c>
      <c r="AE1428" s="2">
        <f>IF(Table1[[#This Row],[Year Accepted]]=2022,Table1[[#This Row],[2021 AV (BOR final)]],Table1[[#This Row],[2022 AV (BOR final)]])</f>
        <v>83258</v>
      </c>
      <c r="AF1428" s="2">
        <f>IF(Table1[[#This Row],[Year Accepted]]=2022,Table1[[#This Row],[2022 AV (BOR final)]],Table1[[#This Row],[2023 AV (BOR final)]])</f>
        <v>54118</v>
      </c>
      <c r="AG1428" s="2">
        <f>IF(Table1[[#This Row],[Year Accepted]]=2022,Table1[[#This Row],[2021 Tax Bill]],Table1[[#This Row],[2022 Tax Bill]])</f>
        <v>17183.09</v>
      </c>
      <c r="AH1428" s="2">
        <f>IF(Table1[[#This Row],[Year Accepted]]=2022,Table1[[#This Row],[2022 Tax Bill]],Table1[[#This Row],[2023 Tax Bill]])</f>
        <v>11457.53</v>
      </c>
    </row>
    <row r="1429" spans="1:34" x14ac:dyDescent="0.25">
      <c r="A1429" s="3" t="s">
        <v>25</v>
      </c>
      <c r="B1429" s="3" t="s">
        <v>26</v>
      </c>
      <c r="C1429" s="3" t="s">
        <v>39</v>
      </c>
      <c r="D1429" s="3" t="s">
        <v>2140</v>
      </c>
      <c r="E1429" s="3" t="s">
        <v>2141</v>
      </c>
      <c r="F1429" s="3" t="s">
        <v>2142</v>
      </c>
      <c r="G1429" s="3">
        <v>2023</v>
      </c>
      <c r="H1429" s="3">
        <v>2022</v>
      </c>
      <c r="I1429" s="4">
        <v>310888</v>
      </c>
      <c r="J1429" s="3" t="s">
        <v>203</v>
      </c>
      <c r="K1429" s="4">
        <v>62516.7</v>
      </c>
      <c r="L1429" s="4">
        <v>310888</v>
      </c>
      <c r="M1429" s="3" t="s">
        <v>203</v>
      </c>
      <c r="N1429" s="4">
        <v>63944.14</v>
      </c>
      <c r="O1429" s="4">
        <v>202076</v>
      </c>
      <c r="P1429" s="3" t="s">
        <v>203</v>
      </c>
      <c r="Q1429" s="4">
        <v>42764.06</v>
      </c>
      <c r="R1429" s="3">
        <v>-87.676835413163403</v>
      </c>
      <c r="S1429" s="3">
        <v>41.908979924855601</v>
      </c>
      <c r="T1429" s="3" t="s">
        <v>2143</v>
      </c>
      <c r="U1429" s="3" t="s">
        <v>33</v>
      </c>
      <c r="V1429" s="3" t="s">
        <v>617</v>
      </c>
      <c r="W1429" s="3" t="s">
        <v>427</v>
      </c>
      <c r="X1429" s="3" t="s">
        <v>103</v>
      </c>
      <c r="Y1429" s="3" t="s">
        <v>38</v>
      </c>
      <c r="Z1429" s="3" t="s">
        <v>334</v>
      </c>
      <c r="AA1429" s="8">
        <f>Table1[[#This Row],[2022 AV (BOR final)]]-Table1[[#This Row],[2021 AV (BOR final)]]</f>
        <v>0</v>
      </c>
      <c r="AB1429" s="8">
        <f>Table1[[#This Row],[2023 AV (BOR final)]]-Table1[[#This Row],[2022 AV (BOR final)]]</f>
        <v>-108812</v>
      </c>
      <c r="AC1429" s="8">
        <f>Table1[[#This Row],[2022 Tax Bill]]-Table1[[#This Row],[2021 Tax Bill]]</f>
        <v>1427.4400000000023</v>
      </c>
      <c r="AD1429" s="3">
        <f>COUNTIF(D:D,Table1[[#This Row],[Project Name]])</f>
        <v>1</v>
      </c>
      <c r="AE1429" s="2">
        <f>IF(Table1[[#This Row],[Year Accepted]]=2022,Table1[[#This Row],[2021 AV (BOR final)]],Table1[[#This Row],[2022 AV (BOR final)]])</f>
        <v>310888</v>
      </c>
      <c r="AF1429" s="2">
        <f>IF(Table1[[#This Row],[Year Accepted]]=2022,Table1[[#This Row],[2022 AV (BOR final)]],Table1[[#This Row],[2023 AV (BOR final)]])</f>
        <v>202076</v>
      </c>
      <c r="AG1429" s="2">
        <f>IF(Table1[[#This Row],[Year Accepted]]=2022,Table1[[#This Row],[2021 Tax Bill]],Table1[[#This Row],[2022 Tax Bill]])</f>
        <v>63944.14</v>
      </c>
      <c r="AH1429" s="2">
        <f>IF(Table1[[#This Row],[Year Accepted]]=2022,Table1[[#This Row],[2022 Tax Bill]],Table1[[#This Row],[2023 Tax Bill]])</f>
        <v>42764.06</v>
      </c>
    </row>
    <row r="1430" spans="1:34" x14ac:dyDescent="0.25">
      <c r="A1430" s="3" t="s">
        <v>25</v>
      </c>
      <c r="B1430" s="3" t="s">
        <v>26</v>
      </c>
      <c r="C1430" s="3" t="s">
        <v>39</v>
      </c>
      <c r="D1430" s="3" t="s">
        <v>722</v>
      </c>
      <c r="E1430" s="3" t="s">
        <v>1570</v>
      </c>
      <c r="F1430" s="3" t="s">
        <v>1571</v>
      </c>
      <c r="G1430" s="3">
        <v>2023</v>
      </c>
      <c r="H1430" s="3">
        <v>2022</v>
      </c>
      <c r="I1430" s="4">
        <v>7227</v>
      </c>
      <c r="J1430" s="3" t="s">
        <v>269</v>
      </c>
      <c r="K1430" s="4">
        <v>1458.09</v>
      </c>
      <c r="L1430" s="4">
        <v>7227</v>
      </c>
      <c r="M1430" s="3" t="s">
        <v>269</v>
      </c>
      <c r="N1430" s="4">
        <v>1491.57</v>
      </c>
      <c r="O1430" s="4">
        <v>7656</v>
      </c>
      <c r="P1430" s="3" t="s">
        <v>269</v>
      </c>
      <c r="Q1430" s="4">
        <v>1620.9</v>
      </c>
      <c r="R1430" s="3">
        <v>-87.6646731823175</v>
      </c>
      <c r="S1430" s="3">
        <v>41.876957341069897</v>
      </c>
      <c r="T1430" s="3" t="s">
        <v>1572</v>
      </c>
      <c r="U1430" s="3" t="s">
        <v>33</v>
      </c>
      <c r="V1430" s="3" t="s">
        <v>726</v>
      </c>
      <c r="W1430" s="3" t="s">
        <v>46</v>
      </c>
      <c r="X1430" s="3" t="s">
        <v>47</v>
      </c>
      <c r="Y1430" s="3" t="s">
        <v>70</v>
      </c>
      <c r="Z1430" s="3" t="s">
        <v>37</v>
      </c>
      <c r="AA1430" s="8">
        <f>Table1[[#This Row],[2022 AV (BOR final)]]-Table1[[#This Row],[2021 AV (BOR final)]]</f>
        <v>0</v>
      </c>
      <c r="AB1430" s="8">
        <f>Table1[[#This Row],[2023 AV (BOR final)]]-Table1[[#This Row],[2022 AV (BOR final)]]</f>
        <v>429</v>
      </c>
      <c r="AC1430" s="8">
        <f>Table1[[#This Row],[2022 Tax Bill]]-Table1[[#This Row],[2021 Tax Bill]]</f>
        <v>33.480000000000018</v>
      </c>
      <c r="AD1430" s="3">
        <f>COUNTIF(D:D,Table1[[#This Row],[Project Name]])</f>
        <v>25</v>
      </c>
      <c r="AE1430" s="2">
        <f>IF(Table1[[#This Row],[Year Accepted]]=2022,Table1[[#This Row],[2021 AV (BOR final)]],Table1[[#This Row],[2022 AV (BOR final)]])</f>
        <v>7227</v>
      </c>
      <c r="AF1430" s="2">
        <f>IF(Table1[[#This Row],[Year Accepted]]=2022,Table1[[#This Row],[2022 AV (BOR final)]],Table1[[#This Row],[2023 AV (BOR final)]])</f>
        <v>7656</v>
      </c>
      <c r="AG1430" s="2">
        <f>IF(Table1[[#This Row],[Year Accepted]]=2022,Table1[[#This Row],[2021 Tax Bill]],Table1[[#This Row],[2022 Tax Bill]])</f>
        <v>1491.57</v>
      </c>
      <c r="AH1430" s="2">
        <f>IF(Table1[[#This Row],[Year Accepted]]=2022,Table1[[#This Row],[2022 Tax Bill]],Table1[[#This Row],[2023 Tax Bill]])</f>
        <v>1620.9</v>
      </c>
    </row>
    <row r="1431" spans="1:34" x14ac:dyDescent="0.25">
      <c r="A1431" s="3" t="s">
        <v>25</v>
      </c>
      <c r="B1431" s="3" t="s">
        <v>26</v>
      </c>
      <c r="C1431" s="3" t="s">
        <v>39</v>
      </c>
      <c r="D1431" s="3" t="s">
        <v>722</v>
      </c>
      <c r="E1431" s="3" t="s">
        <v>3049</v>
      </c>
      <c r="F1431" s="3" t="s">
        <v>3050</v>
      </c>
      <c r="G1431" s="3">
        <v>2023</v>
      </c>
      <c r="H1431" s="3">
        <v>2022</v>
      </c>
      <c r="I1431" s="4">
        <v>90261</v>
      </c>
      <c r="J1431" s="3" t="s">
        <v>197</v>
      </c>
      <c r="K1431" s="4">
        <v>18210.3</v>
      </c>
      <c r="L1431" s="4">
        <v>98480</v>
      </c>
      <c r="M1431" s="3" t="s">
        <v>197</v>
      </c>
      <c r="N1431" s="4">
        <v>20324.7</v>
      </c>
      <c r="O1431" s="4">
        <v>64095</v>
      </c>
      <c r="P1431" s="3" t="s">
        <v>197</v>
      </c>
      <c r="Q1431" s="4">
        <v>13569.83</v>
      </c>
      <c r="R1431" s="3">
        <v>-87.664671043202802</v>
      </c>
      <c r="S1431" s="3">
        <v>41.8768805431815</v>
      </c>
      <c r="T1431" s="3" t="s">
        <v>3051</v>
      </c>
      <c r="U1431" s="3" t="s">
        <v>33</v>
      </c>
      <c r="V1431" s="3" t="s">
        <v>726</v>
      </c>
      <c r="W1431" s="3" t="s">
        <v>46</v>
      </c>
      <c r="X1431" s="3" t="s">
        <v>47</v>
      </c>
      <c r="Y1431" s="3" t="s">
        <v>70</v>
      </c>
      <c r="Z1431" s="3" t="s">
        <v>37</v>
      </c>
      <c r="AA1431" s="8">
        <f>Table1[[#This Row],[2022 AV (BOR final)]]-Table1[[#This Row],[2021 AV (BOR final)]]</f>
        <v>8219</v>
      </c>
      <c r="AB1431" s="8">
        <f>Table1[[#This Row],[2023 AV (BOR final)]]-Table1[[#This Row],[2022 AV (BOR final)]]</f>
        <v>-34385</v>
      </c>
      <c r="AC1431" s="8">
        <f>Table1[[#This Row],[2022 Tax Bill]]-Table1[[#This Row],[2021 Tax Bill]]</f>
        <v>2114.4000000000015</v>
      </c>
      <c r="AD1431" s="3">
        <f>COUNTIF(D:D,Table1[[#This Row],[Project Name]])</f>
        <v>25</v>
      </c>
      <c r="AE1431" s="2">
        <f>IF(Table1[[#This Row],[Year Accepted]]=2022,Table1[[#This Row],[2021 AV (BOR final)]],Table1[[#This Row],[2022 AV (BOR final)]])</f>
        <v>98480</v>
      </c>
      <c r="AF1431" s="2">
        <f>IF(Table1[[#This Row],[Year Accepted]]=2022,Table1[[#This Row],[2022 AV (BOR final)]],Table1[[#This Row],[2023 AV (BOR final)]])</f>
        <v>64095</v>
      </c>
      <c r="AG1431" s="2">
        <f>IF(Table1[[#This Row],[Year Accepted]]=2022,Table1[[#This Row],[2021 Tax Bill]],Table1[[#This Row],[2022 Tax Bill]])</f>
        <v>20324.7</v>
      </c>
      <c r="AH1431" s="2">
        <f>IF(Table1[[#This Row],[Year Accepted]]=2022,Table1[[#This Row],[2022 Tax Bill]],Table1[[#This Row],[2023 Tax Bill]])</f>
        <v>13569.83</v>
      </c>
    </row>
    <row r="1432" spans="1:34" x14ac:dyDescent="0.25">
      <c r="A1432" s="3" t="s">
        <v>25</v>
      </c>
      <c r="B1432" s="3" t="s">
        <v>26</v>
      </c>
      <c r="C1432" s="3" t="s">
        <v>39</v>
      </c>
      <c r="D1432" s="3" t="s">
        <v>722</v>
      </c>
      <c r="E1432" s="3" t="s">
        <v>3435</v>
      </c>
      <c r="F1432" s="3" t="s">
        <v>3436</v>
      </c>
      <c r="G1432" s="3">
        <v>2023</v>
      </c>
      <c r="H1432" s="3">
        <v>2022</v>
      </c>
      <c r="I1432" s="4">
        <v>182420</v>
      </c>
      <c r="J1432" s="3" t="s">
        <v>197</v>
      </c>
      <c r="K1432" s="4">
        <v>36803.519999999997</v>
      </c>
      <c r="L1432" s="4">
        <v>198871</v>
      </c>
      <c r="M1432" s="3" t="s">
        <v>197</v>
      </c>
      <c r="N1432" s="4">
        <v>41043.78</v>
      </c>
      <c r="O1432" s="4">
        <v>136724</v>
      </c>
      <c r="P1432" s="3" t="s">
        <v>197</v>
      </c>
      <c r="Q1432" s="4">
        <v>28946.43</v>
      </c>
      <c r="R1432" s="3">
        <v>-87.665333923251197</v>
      </c>
      <c r="S1432" s="3">
        <v>41.876726046897502</v>
      </c>
      <c r="T1432" s="3" t="s">
        <v>3437</v>
      </c>
      <c r="U1432" s="3" t="s">
        <v>33</v>
      </c>
      <c r="V1432" s="3" t="s">
        <v>726</v>
      </c>
      <c r="W1432" s="3" t="s">
        <v>46</v>
      </c>
      <c r="X1432" s="3" t="s">
        <v>47</v>
      </c>
      <c r="Y1432" s="3" t="s">
        <v>70</v>
      </c>
      <c r="Z1432" s="3" t="s">
        <v>37</v>
      </c>
      <c r="AA1432" s="8">
        <f>Table1[[#This Row],[2022 AV (BOR final)]]-Table1[[#This Row],[2021 AV (BOR final)]]</f>
        <v>16451</v>
      </c>
      <c r="AB1432" s="8">
        <f>Table1[[#This Row],[2023 AV (BOR final)]]-Table1[[#This Row],[2022 AV (BOR final)]]</f>
        <v>-62147</v>
      </c>
      <c r="AC1432" s="8">
        <f>Table1[[#This Row],[2022 Tax Bill]]-Table1[[#This Row],[2021 Tax Bill]]</f>
        <v>4240.260000000002</v>
      </c>
      <c r="AD1432" s="3">
        <f>COUNTIF(D:D,Table1[[#This Row],[Project Name]])</f>
        <v>25</v>
      </c>
      <c r="AE1432" s="2">
        <f>IF(Table1[[#This Row],[Year Accepted]]=2022,Table1[[#This Row],[2021 AV (BOR final)]],Table1[[#This Row],[2022 AV (BOR final)]])</f>
        <v>198871</v>
      </c>
      <c r="AF1432" s="2">
        <f>IF(Table1[[#This Row],[Year Accepted]]=2022,Table1[[#This Row],[2022 AV (BOR final)]],Table1[[#This Row],[2023 AV (BOR final)]])</f>
        <v>136724</v>
      </c>
      <c r="AG1432" s="2">
        <f>IF(Table1[[#This Row],[Year Accepted]]=2022,Table1[[#This Row],[2021 Tax Bill]],Table1[[#This Row],[2022 Tax Bill]])</f>
        <v>41043.78</v>
      </c>
      <c r="AH1432" s="2">
        <f>IF(Table1[[#This Row],[Year Accepted]]=2022,Table1[[#This Row],[2022 Tax Bill]],Table1[[#This Row],[2023 Tax Bill]])</f>
        <v>28946.43</v>
      </c>
    </row>
    <row r="1433" spans="1:34" x14ac:dyDescent="0.25">
      <c r="A1433" s="3" t="s">
        <v>25</v>
      </c>
      <c r="B1433" s="3" t="s">
        <v>26</v>
      </c>
      <c r="C1433" s="3" t="s">
        <v>39</v>
      </c>
      <c r="D1433" s="3" t="s">
        <v>722</v>
      </c>
      <c r="E1433" s="3" t="s">
        <v>4440</v>
      </c>
      <c r="F1433" s="3" t="s">
        <v>4441</v>
      </c>
      <c r="G1433" s="3">
        <v>2023</v>
      </c>
      <c r="H1433" s="3">
        <v>2022</v>
      </c>
      <c r="I1433" s="4">
        <v>285246</v>
      </c>
      <c r="J1433" s="3" t="s">
        <v>197</v>
      </c>
      <c r="K1433" s="4">
        <v>57548.77</v>
      </c>
      <c r="L1433" s="4">
        <v>310947</v>
      </c>
      <c r="M1433" s="3" t="s">
        <v>197</v>
      </c>
      <c r="N1433" s="4">
        <v>64174.5</v>
      </c>
      <c r="O1433" s="4">
        <v>202436</v>
      </c>
      <c r="P1433" s="3" t="s">
        <v>197</v>
      </c>
      <c r="Q1433" s="4">
        <v>42858.58</v>
      </c>
      <c r="R1433" s="3">
        <v>-87.665095812801496</v>
      </c>
      <c r="S1433" s="3">
        <v>41.876738917074597</v>
      </c>
      <c r="T1433" s="3" t="s">
        <v>4442</v>
      </c>
      <c r="U1433" s="3" t="s">
        <v>33</v>
      </c>
      <c r="V1433" s="3" t="s">
        <v>726</v>
      </c>
      <c r="W1433" s="3" t="s">
        <v>46</v>
      </c>
      <c r="X1433" s="3" t="s">
        <v>47</v>
      </c>
      <c r="Y1433" s="3" t="s">
        <v>70</v>
      </c>
      <c r="Z1433" s="3" t="s">
        <v>37</v>
      </c>
      <c r="AA1433" s="8">
        <f>Table1[[#This Row],[2022 AV (BOR final)]]-Table1[[#This Row],[2021 AV (BOR final)]]</f>
        <v>25701</v>
      </c>
      <c r="AB1433" s="8">
        <f>Table1[[#This Row],[2023 AV (BOR final)]]-Table1[[#This Row],[2022 AV (BOR final)]]</f>
        <v>-108511</v>
      </c>
      <c r="AC1433" s="8">
        <f>Table1[[#This Row],[2022 Tax Bill]]-Table1[[#This Row],[2021 Tax Bill]]</f>
        <v>6625.7300000000032</v>
      </c>
      <c r="AD1433" s="3">
        <f>COUNTIF(D:D,Table1[[#This Row],[Project Name]])</f>
        <v>25</v>
      </c>
      <c r="AE1433" s="2">
        <f>IF(Table1[[#This Row],[Year Accepted]]=2022,Table1[[#This Row],[2021 AV (BOR final)]],Table1[[#This Row],[2022 AV (BOR final)]])</f>
        <v>310947</v>
      </c>
      <c r="AF1433" s="2">
        <f>IF(Table1[[#This Row],[Year Accepted]]=2022,Table1[[#This Row],[2022 AV (BOR final)]],Table1[[#This Row],[2023 AV (BOR final)]])</f>
        <v>202436</v>
      </c>
      <c r="AG1433" s="2">
        <f>IF(Table1[[#This Row],[Year Accepted]]=2022,Table1[[#This Row],[2021 Tax Bill]],Table1[[#This Row],[2022 Tax Bill]])</f>
        <v>64174.5</v>
      </c>
      <c r="AH1433" s="2">
        <f>IF(Table1[[#This Row],[Year Accepted]]=2022,Table1[[#This Row],[2022 Tax Bill]],Table1[[#This Row],[2023 Tax Bill]])</f>
        <v>42858.58</v>
      </c>
    </row>
    <row r="1434" spans="1:34" x14ac:dyDescent="0.25">
      <c r="A1434" s="3" t="s">
        <v>25</v>
      </c>
      <c r="B1434" s="3" t="s">
        <v>26</v>
      </c>
      <c r="C1434" s="3" t="s">
        <v>39</v>
      </c>
      <c r="D1434" s="3" t="s">
        <v>722</v>
      </c>
      <c r="E1434" s="3" t="s">
        <v>5003</v>
      </c>
      <c r="F1434" s="3" t="s">
        <v>5004</v>
      </c>
      <c r="G1434" s="3">
        <v>2023</v>
      </c>
      <c r="H1434" s="3">
        <v>2022</v>
      </c>
      <c r="I1434" s="4">
        <v>88297</v>
      </c>
      <c r="J1434" s="3" t="s">
        <v>197</v>
      </c>
      <c r="K1434" s="4">
        <v>17814.02</v>
      </c>
      <c r="L1434" s="4">
        <v>96520</v>
      </c>
      <c r="M1434" s="3" t="s">
        <v>197</v>
      </c>
      <c r="N1434" s="4">
        <v>19920.22</v>
      </c>
      <c r="O1434" s="4">
        <v>65249</v>
      </c>
      <c r="P1434" s="3" t="s">
        <v>197</v>
      </c>
      <c r="Q1434" s="4">
        <v>13814.16</v>
      </c>
      <c r="R1434" s="3">
        <v>-87.664918534945798</v>
      </c>
      <c r="S1434" s="3">
        <v>41.876653914379197</v>
      </c>
      <c r="T1434" s="3" t="s">
        <v>5005</v>
      </c>
      <c r="U1434" s="3" t="s">
        <v>33</v>
      </c>
      <c r="V1434" s="3" t="s">
        <v>726</v>
      </c>
      <c r="W1434" s="3" t="s">
        <v>46</v>
      </c>
      <c r="X1434" s="3" t="s">
        <v>47</v>
      </c>
      <c r="Y1434" s="3" t="s">
        <v>70</v>
      </c>
      <c r="Z1434" s="3" t="s">
        <v>37</v>
      </c>
      <c r="AA1434" s="8">
        <f>Table1[[#This Row],[2022 AV (BOR final)]]-Table1[[#This Row],[2021 AV (BOR final)]]</f>
        <v>8223</v>
      </c>
      <c r="AB1434" s="8">
        <f>Table1[[#This Row],[2023 AV (BOR final)]]-Table1[[#This Row],[2022 AV (BOR final)]]</f>
        <v>-31271</v>
      </c>
      <c r="AC1434" s="8">
        <f>Table1[[#This Row],[2022 Tax Bill]]-Table1[[#This Row],[2021 Tax Bill]]</f>
        <v>2106.2000000000007</v>
      </c>
      <c r="AD1434" s="3">
        <f>COUNTIF(D:D,Table1[[#This Row],[Project Name]])</f>
        <v>25</v>
      </c>
      <c r="AE1434" s="2">
        <f>IF(Table1[[#This Row],[Year Accepted]]=2022,Table1[[#This Row],[2021 AV (BOR final)]],Table1[[#This Row],[2022 AV (BOR final)]])</f>
        <v>96520</v>
      </c>
      <c r="AF1434" s="2">
        <f>IF(Table1[[#This Row],[Year Accepted]]=2022,Table1[[#This Row],[2022 AV (BOR final)]],Table1[[#This Row],[2023 AV (BOR final)]])</f>
        <v>65249</v>
      </c>
      <c r="AG1434" s="2">
        <f>IF(Table1[[#This Row],[Year Accepted]]=2022,Table1[[#This Row],[2021 Tax Bill]],Table1[[#This Row],[2022 Tax Bill]])</f>
        <v>19920.22</v>
      </c>
      <c r="AH1434" s="2">
        <f>IF(Table1[[#This Row],[Year Accepted]]=2022,Table1[[#This Row],[2022 Tax Bill]],Table1[[#This Row],[2023 Tax Bill]])</f>
        <v>13814.16</v>
      </c>
    </row>
    <row r="1435" spans="1:34" x14ac:dyDescent="0.25">
      <c r="A1435" s="3" t="s">
        <v>25</v>
      </c>
      <c r="B1435" s="3" t="s">
        <v>26</v>
      </c>
      <c r="C1435" s="3" t="s">
        <v>39</v>
      </c>
      <c r="D1435" s="3" t="s">
        <v>722</v>
      </c>
      <c r="E1435" s="3" t="s">
        <v>723</v>
      </c>
      <c r="F1435" s="3" t="s">
        <v>724</v>
      </c>
      <c r="G1435" s="3">
        <v>2023</v>
      </c>
      <c r="H1435" s="3">
        <v>2022</v>
      </c>
      <c r="I1435" s="4">
        <v>473224</v>
      </c>
      <c r="J1435" s="3" t="s">
        <v>197</v>
      </c>
      <c r="K1435" s="4">
        <v>95473.63</v>
      </c>
      <c r="L1435" s="4">
        <v>517377</v>
      </c>
      <c r="M1435" s="3" t="s">
        <v>197</v>
      </c>
      <c r="N1435" s="4">
        <v>106778.32</v>
      </c>
      <c r="O1435" s="4">
        <v>349232</v>
      </c>
      <c r="P1435" s="3" t="s">
        <v>197</v>
      </c>
      <c r="Q1435" s="4">
        <v>73937.3</v>
      </c>
      <c r="R1435" s="3">
        <v>-87.664643579480597</v>
      </c>
      <c r="S1435" s="3">
        <v>41.876658686907497</v>
      </c>
      <c r="T1435" s="3" t="s">
        <v>725</v>
      </c>
      <c r="U1435" s="3" t="s">
        <v>33</v>
      </c>
      <c r="V1435" s="3" t="s">
        <v>726</v>
      </c>
      <c r="W1435" s="3" t="s">
        <v>46</v>
      </c>
      <c r="X1435" s="3" t="s">
        <v>47</v>
      </c>
      <c r="Y1435" s="3" t="s">
        <v>70</v>
      </c>
      <c r="Z1435" s="3" t="s">
        <v>37</v>
      </c>
      <c r="AA1435" s="8">
        <f>Table1[[#This Row],[2022 AV (BOR final)]]-Table1[[#This Row],[2021 AV (BOR final)]]</f>
        <v>44153</v>
      </c>
      <c r="AB1435" s="8">
        <f>Table1[[#This Row],[2023 AV (BOR final)]]-Table1[[#This Row],[2022 AV (BOR final)]]</f>
        <v>-168145</v>
      </c>
      <c r="AC1435" s="8">
        <f>Table1[[#This Row],[2022 Tax Bill]]-Table1[[#This Row],[2021 Tax Bill]]</f>
        <v>11304.690000000002</v>
      </c>
      <c r="AD1435" s="3">
        <f>COUNTIF(D:D,Table1[[#This Row],[Project Name]])</f>
        <v>25</v>
      </c>
      <c r="AE1435" s="2">
        <f>IF(Table1[[#This Row],[Year Accepted]]=2022,Table1[[#This Row],[2021 AV (BOR final)]],Table1[[#This Row],[2022 AV (BOR final)]])</f>
        <v>517377</v>
      </c>
      <c r="AF1435" s="2">
        <f>IF(Table1[[#This Row],[Year Accepted]]=2022,Table1[[#This Row],[2022 AV (BOR final)]],Table1[[#This Row],[2023 AV (BOR final)]])</f>
        <v>349232</v>
      </c>
      <c r="AG1435" s="2">
        <f>IF(Table1[[#This Row],[Year Accepted]]=2022,Table1[[#This Row],[2021 Tax Bill]],Table1[[#This Row],[2022 Tax Bill]])</f>
        <v>106778.32</v>
      </c>
      <c r="AH1435" s="2">
        <f>IF(Table1[[#This Row],[Year Accepted]]=2022,Table1[[#This Row],[2022 Tax Bill]],Table1[[#This Row],[2023 Tax Bill]])</f>
        <v>73937.3</v>
      </c>
    </row>
    <row r="1436" spans="1:34" x14ac:dyDescent="0.25">
      <c r="A1436" s="3" t="s">
        <v>25</v>
      </c>
      <c r="B1436" s="3" t="s">
        <v>26</v>
      </c>
      <c r="C1436" s="3" t="s">
        <v>39</v>
      </c>
      <c r="D1436" s="3" t="s">
        <v>722</v>
      </c>
      <c r="E1436" s="3" t="s">
        <v>4556</v>
      </c>
      <c r="F1436" s="3" t="s">
        <v>4557</v>
      </c>
      <c r="G1436" s="3">
        <v>2023</v>
      </c>
      <c r="H1436" s="3">
        <v>2022</v>
      </c>
      <c r="I1436" s="4">
        <v>529</v>
      </c>
      <c r="J1436" s="3" t="s">
        <v>269</v>
      </c>
      <c r="K1436" s="4">
        <v>106.7</v>
      </c>
      <c r="L1436" s="4">
        <v>529</v>
      </c>
      <c r="M1436" s="3" t="s">
        <v>269</v>
      </c>
      <c r="N1436" s="4">
        <v>109.2</v>
      </c>
      <c r="O1436" s="4">
        <v>562</v>
      </c>
      <c r="P1436" s="3" t="s">
        <v>269</v>
      </c>
      <c r="Q1436" s="4">
        <v>118.97</v>
      </c>
      <c r="R1436" s="3">
        <v>-87.664671794568804</v>
      </c>
      <c r="S1436" s="3">
        <v>41.876994304849099</v>
      </c>
      <c r="T1436" s="3" t="s">
        <v>4558</v>
      </c>
      <c r="U1436" s="3" t="s">
        <v>33</v>
      </c>
      <c r="V1436" s="3" t="s">
        <v>726</v>
      </c>
      <c r="W1436" s="3" t="s">
        <v>46</v>
      </c>
      <c r="X1436" s="3" t="s">
        <v>47</v>
      </c>
      <c r="Y1436" s="3" t="s">
        <v>70</v>
      </c>
      <c r="Z1436" s="3" t="s">
        <v>37</v>
      </c>
      <c r="AA1436" s="8">
        <f>Table1[[#This Row],[2022 AV (BOR final)]]-Table1[[#This Row],[2021 AV (BOR final)]]</f>
        <v>0</v>
      </c>
      <c r="AB1436" s="8">
        <f>Table1[[#This Row],[2023 AV (BOR final)]]-Table1[[#This Row],[2022 AV (BOR final)]]</f>
        <v>33</v>
      </c>
      <c r="AC1436" s="8">
        <f>Table1[[#This Row],[2022 Tax Bill]]-Table1[[#This Row],[2021 Tax Bill]]</f>
        <v>2.5</v>
      </c>
      <c r="AD1436" s="3">
        <f>COUNTIF(D:D,Table1[[#This Row],[Project Name]])</f>
        <v>25</v>
      </c>
      <c r="AE1436" s="2">
        <f>IF(Table1[[#This Row],[Year Accepted]]=2022,Table1[[#This Row],[2021 AV (BOR final)]],Table1[[#This Row],[2022 AV (BOR final)]])</f>
        <v>529</v>
      </c>
      <c r="AF1436" s="2">
        <f>IF(Table1[[#This Row],[Year Accepted]]=2022,Table1[[#This Row],[2022 AV (BOR final)]],Table1[[#This Row],[2023 AV (BOR final)]])</f>
        <v>562</v>
      </c>
      <c r="AG1436" s="2">
        <f>IF(Table1[[#This Row],[Year Accepted]]=2022,Table1[[#This Row],[2021 Tax Bill]],Table1[[#This Row],[2022 Tax Bill]])</f>
        <v>109.2</v>
      </c>
      <c r="AH1436" s="2">
        <f>IF(Table1[[#This Row],[Year Accepted]]=2022,Table1[[#This Row],[2022 Tax Bill]],Table1[[#This Row],[2023 Tax Bill]])</f>
        <v>118.97</v>
      </c>
    </row>
    <row r="1437" spans="1:34" x14ac:dyDescent="0.25">
      <c r="A1437" s="3" t="s">
        <v>25</v>
      </c>
      <c r="B1437" s="3" t="s">
        <v>26</v>
      </c>
      <c r="C1437" s="3" t="s">
        <v>39</v>
      </c>
      <c r="D1437" s="3" t="s">
        <v>722</v>
      </c>
      <c r="E1437" s="3" t="s">
        <v>3869</v>
      </c>
      <c r="F1437" s="3" t="s">
        <v>3870</v>
      </c>
      <c r="G1437" s="3">
        <v>2023</v>
      </c>
      <c r="H1437" s="3">
        <v>2022</v>
      </c>
      <c r="I1437" s="4">
        <v>24213</v>
      </c>
      <c r="J1437" s="3" t="s">
        <v>1402</v>
      </c>
      <c r="K1437" s="4">
        <v>4884.9799999999996</v>
      </c>
      <c r="L1437" s="4">
        <v>24213</v>
      </c>
      <c r="M1437" s="3" t="s">
        <v>1402</v>
      </c>
      <c r="N1437" s="4">
        <v>4997.21</v>
      </c>
      <c r="O1437" s="4">
        <v>23620</v>
      </c>
      <c r="P1437" s="3" t="s">
        <v>1402</v>
      </c>
      <c r="Q1437" s="4">
        <v>5000.6899999999996</v>
      </c>
      <c r="R1437" s="3">
        <v>-87.665472272841797</v>
      </c>
      <c r="S1437" s="3">
        <v>41.876723606752897</v>
      </c>
      <c r="T1437" s="3" t="s">
        <v>3871</v>
      </c>
      <c r="U1437" s="3" t="s">
        <v>33</v>
      </c>
      <c r="V1437" s="3" t="s">
        <v>726</v>
      </c>
      <c r="W1437" s="3" t="s">
        <v>46</v>
      </c>
      <c r="X1437" s="3" t="s">
        <v>47</v>
      </c>
      <c r="Y1437" s="3" t="s">
        <v>70</v>
      </c>
      <c r="Z1437" s="3" t="s">
        <v>37</v>
      </c>
      <c r="AA1437" s="8">
        <f>Table1[[#This Row],[2022 AV (BOR final)]]-Table1[[#This Row],[2021 AV (BOR final)]]</f>
        <v>0</v>
      </c>
      <c r="AB1437" s="8">
        <f>Table1[[#This Row],[2023 AV (BOR final)]]-Table1[[#This Row],[2022 AV (BOR final)]]</f>
        <v>-593</v>
      </c>
      <c r="AC1437" s="8">
        <f>Table1[[#This Row],[2022 Tax Bill]]-Table1[[#This Row],[2021 Tax Bill]]</f>
        <v>112.23000000000047</v>
      </c>
      <c r="AD1437" s="3">
        <f>COUNTIF(D:D,Table1[[#This Row],[Project Name]])</f>
        <v>25</v>
      </c>
      <c r="AE1437" s="2">
        <f>IF(Table1[[#This Row],[Year Accepted]]=2022,Table1[[#This Row],[2021 AV (BOR final)]],Table1[[#This Row],[2022 AV (BOR final)]])</f>
        <v>24213</v>
      </c>
      <c r="AF1437" s="2">
        <f>IF(Table1[[#This Row],[Year Accepted]]=2022,Table1[[#This Row],[2022 AV (BOR final)]],Table1[[#This Row],[2023 AV (BOR final)]])</f>
        <v>23620</v>
      </c>
      <c r="AG1437" s="2">
        <f>IF(Table1[[#This Row],[Year Accepted]]=2022,Table1[[#This Row],[2021 Tax Bill]],Table1[[#This Row],[2022 Tax Bill]])</f>
        <v>4997.21</v>
      </c>
      <c r="AH1437" s="2">
        <f>IF(Table1[[#This Row],[Year Accepted]]=2022,Table1[[#This Row],[2022 Tax Bill]],Table1[[#This Row],[2023 Tax Bill]])</f>
        <v>5000.6899999999996</v>
      </c>
    </row>
    <row r="1438" spans="1:34" x14ac:dyDescent="0.25">
      <c r="A1438" s="3" t="s">
        <v>25</v>
      </c>
      <c r="B1438" s="3" t="s">
        <v>71</v>
      </c>
      <c r="C1438" s="3" t="s">
        <v>39</v>
      </c>
      <c r="D1438" s="3" t="s">
        <v>1756</v>
      </c>
      <c r="E1438" s="3" t="s">
        <v>2642</v>
      </c>
      <c r="F1438" s="3" t="s">
        <v>2643</v>
      </c>
      <c r="G1438" s="3">
        <v>2023</v>
      </c>
      <c r="H1438" s="3">
        <v>2022</v>
      </c>
      <c r="O1438" s="4">
        <v>0</v>
      </c>
      <c r="P1438" s="3" t="s">
        <v>295</v>
      </c>
      <c r="Q1438" s="4">
        <v>0</v>
      </c>
      <c r="R1438" s="3">
        <v>-87.657980991699503</v>
      </c>
      <c r="S1438" s="3">
        <v>41.872521514432201</v>
      </c>
      <c r="T1438" s="3" t="s">
        <v>2644</v>
      </c>
      <c r="U1438" s="3" t="s">
        <v>33</v>
      </c>
      <c r="V1438" s="3" t="s">
        <v>726</v>
      </c>
      <c r="W1438" s="3" t="s">
        <v>46</v>
      </c>
      <c r="X1438" s="3" t="s">
        <v>47</v>
      </c>
      <c r="Y1438" s="3" t="s">
        <v>48</v>
      </c>
      <c r="Z1438" s="3" t="s">
        <v>37</v>
      </c>
      <c r="AA1438" s="8">
        <f>Table1[[#This Row],[2022 AV (BOR final)]]-Table1[[#This Row],[2021 AV (BOR final)]]</f>
        <v>0</v>
      </c>
      <c r="AB1438" s="8">
        <f>Table1[[#This Row],[2023 AV (BOR final)]]-Table1[[#This Row],[2022 AV (BOR final)]]</f>
        <v>0</v>
      </c>
      <c r="AC1438" s="8">
        <f>Table1[[#This Row],[2022 Tax Bill]]-Table1[[#This Row],[2021 Tax Bill]]</f>
        <v>0</v>
      </c>
      <c r="AD1438" s="3">
        <f>COUNTIF(D:D,Table1[[#This Row],[Project Name]])</f>
        <v>2</v>
      </c>
      <c r="AE1438" s="8">
        <f>IF(Table1[[#This Row],[Year Accepted]]=2022,Table1[[#This Row],[2021 AV (BOR final)]],Table1[[#This Row],[2022 AV (BOR final)]])</f>
        <v>0</v>
      </c>
      <c r="AF1438" s="8">
        <f>IF(Table1[[#This Row],[Year Accepted]]=2022,Table1[[#This Row],[2022 AV (BOR final)]],Table1[[#This Row],[2023 AV (BOR final)]])</f>
        <v>0</v>
      </c>
      <c r="AG1438" s="8">
        <f>IF(Table1[[#This Row],[Year Accepted]]=2022,Table1[[#This Row],[2021 Tax Bill]],Table1[[#This Row],[2022 Tax Bill]])</f>
        <v>0</v>
      </c>
      <c r="AH1438" s="8">
        <f>IF(Table1[[#This Row],[Year Accepted]]=2022,Table1[[#This Row],[2022 Tax Bill]],Table1[[#This Row],[2023 Tax Bill]])</f>
        <v>0</v>
      </c>
    </row>
    <row r="1439" spans="1:34" x14ac:dyDescent="0.25">
      <c r="A1439" s="3" t="s">
        <v>25</v>
      </c>
      <c r="B1439" s="3" t="s">
        <v>71</v>
      </c>
      <c r="C1439" s="3" t="s">
        <v>39</v>
      </c>
      <c r="D1439" s="3" t="s">
        <v>1756</v>
      </c>
      <c r="E1439" s="3" t="s">
        <v>1757</v>
      </c>
      <c r="F1439" s="3" t="s">
        <v>1758</v>
      </c>
      <c r="G1439" s="3">
        <v>2023</v>
      </c>
      <c r="H1439" s="3">
        <v>2022</v>
      </c>
      <c r="O1439" s="4">
        <v>102059</v>
      </c>
      <c r="P1439" s="3" t="s">
        <v>197</v>
      </c>
      <c r="Q1439" s="4">
        <v>21607.360000000001</v>
      </c>
      <c r="R1439" s="3">
        <v>-87.657598781505399</v>
      </c>
      <c r="S1439" s="3">
        <v>41.872523532285499</v>
      </c>
      <c r="T1439" s="3" t="s">
        <v>1759</v>
      </c>
      <c r="U1439" s="3" t="s">
        <v>33</v>
      </c>
      <c r="V1439" s="3" t="s">
        <v>726</v>
      </c>
      <c r="W1439" s="3" t="s">
        <v>46</v>
      </c>
      <c r="X1439" s="3" t="s">
        <v>47</v>
      </c>
      <c r="Y1439" s="3" t="s">
        <v>48</v>
      </c>
      <c r="Z1439" s="3" t="s">
        <v>37</v>
      </c>
      <c r="AA1439" s="8">
        <f>Table1[[#This Row],[2022 AV (BOR final)]]-Table1[[#This Row],[2021 AV (BOR final)]]</f>
        <v>0</v>
      </c>
      <c r="AB1439" s="8">
        <f>Table1[[#This Row],[2023 AV (BOR final)]]-Table1[[#This Row],[2022 AV (BOR final)]]</f>
        <v>102059</v>
      </c>
      <c r="AC1439" s="8">
        <f>Table1[[#This Row],[2022 Tax Bill]]-Table1[[#This Row],[2021 Tax Bill]]</f>
        <v>0</v>
      </c>
      <c r="AD1439" s="3">
        <f>COUNTIF(D:D,Table1[[#This Row],[Project Name]])</f>
        <v>2</v>
      </c>
      <c r="AE1439" s="2">
        <f>IF(Table1[[#This Row],[Year Accepted]]=2022,Table1[[#This Row],[2021 AV (BOR final)]],Table1[[#This Row],[2022 AV (BOR final)]])</f>
        <v>0</v>
      </c>
      <c r="AF1439" s="2">
        <f>IF(Table1[[#This Row],[Year Accepted]]=2022,Table1[[#This Row],[2022 AV (BOR final)]],Table1[[#This Row],[2023 AV (BOR final)]])</f>
        <v>102059</v>
      </c>
      <c r="AG1439" s="2">
        <f>IF(Table1[[#This Row],[Year Accepted]]=2022,Table1[[#This Row],[2021 Tax Bill]],Table1[[#This Row],[2022 Tax Bill]])</f>
        <v>0</v>
      </c>
      <c r="AH1439" s="2">
        <f>IF(Table1[[#This Row],[Year Accepted]]=2022,Table1[[#This Row],[2022 Tax Bill]],Table1[[#This Row],[2023 Tax Bill]])</f>
        <v>21607.360000000001</v>
      </c>
    </row>
    <row r="1440" spans="1:34" x14ac:dyDescent="0.25">
      <c r="A1440" s="3" t="s">
        <v>25</v>
      </c>
      <c r="B1440" s="3" t="s">
        <v>26</v>
      </c>
      <c r="C1440" s="3" t="s">
        <v>39</v>
      </c>
      <c r="D1440" s="3" t="s">
        <v>1301</v>
      </c>
      <c r="E1440" s="3" t="s">
        <v>1302</v>
      </c>
      <c r="F1440" s="3" t="s">
        <v>1303</v>
      </c>
      <c r="G1440" s="3">
        <v>2023</v>
      </c>
      <c r="H1440" s="3">
        <v>2022</v>
      </c>
      <c r="I1440" s="4">
        <v>30564</v>
      </c>
      <c r="J1440" s="3" t="s">
        <v>52</v>
      </c>
      <c r="K1440" s="4">
        <v>6166.36</v>
      </c>
      <c r="L1440" s="4">
        <v>95309</v>
      </c>
      <c r="M1440" s="3" t="s">
        <v>52</v>
      </c>
      <c r="N1440" s="4">
        <v>19670.259999999998</v>
      </c>
      <c r="O1440" s="4">
        <v>41768</v>
      </c>
      <c r="P1440" s="3" t="s">
        <v>52</v>
      </c>
      <c r="Q1440" s="4">
        <v>8842.89</v>
      </c>
      <c r="R1440" s="3">
        <v>-87.685068859982394</v>
      </c>
      <c r="S1440" s="3">
        <v>41.879575671858703</v>
      </c>
      <c r="T1440" s="3" t="s">
        <v>1304</v>
      </c>
      <c r="U1440" s="3" t="s">
        <v>33</v>
      </c>
      <c r="V1440" s="3" t="s">
        <v>69</v>
      </c>
      <c r="W1440" s="3" t="s">
        <v>46</v>
      </c>
      <c r="X1440" s="3" t="s">
        <v>47</v>
      </c>
      <c r="Y1440" s="3" t="s">
        <v>70</v>
      </c>
      <c r="Z1440" s="3" t="s">
        <v>37</v>
      </c>
      <c r="AA1440" s="8">
        <f>Table1[[#This Row],[2022 AV (BOR final)]]-Table1[[#This Row],[2021 AV (BOR final)]]</f>
        <v>64745</v>
      </c>
      <c r="AB1440" s="8">
        <f>Table1[[#This Row],[2023 AV (BOR final)]]-Table1[[#This Row],[2022 AV (BOR final)]]</f>
        <v>-53541</v>
      </c>
      <c r="AC1440" s="8">
        <f>Table1[[#This Row],[2022 Tax Bill]]-Table1[[#This Row],[2021 Tax Bill]]</f>
        <v>13503.899999999998</v>
      </c>
      <c r="AD1440" s="3">
        <f>COUNTIF(D:D,Table1[[#This Row],[Project Name]])</f>
        <v>1</v>
      </c>
      <c r="AE1440" s="2">
        <f>IF(Table1[[#This Row],[Year Accepted]]=2022,Table1[[#This Row],[2021 AV (BOR final)]],Table1[[#This Row],[2022 AV (BOR final)]])</f>
        <v>95309</v>
      </c>
      <c r="AF1440" s="2">
        <f>IF(Table1[[#This Row],[Year Accepted]]=2022,Table1[[#This Row],[2022 AV (BOR final)]],Table1[[#This Row],[2023 AV (BOR final)]])</f>
        <v>41768</v>
      </c>
      <c r="AG1440" s="2">
        <f>IF(Table1[[#This Row],[Year Accepted]]=2022,Table1[[#This Row],[2021 Tax Bill]],Table1[[#This Row],[2022 Tax Bill]])</f>
        <v>19670.259999999998</v>
      </c>
      <c r="AH1440" s="2">
        <f>IF(Table1[[#This Row],[Year Accepted]]=2022,Table1[[#This Row],[2022 Tax Bill]],Table1[[#This Row],[2023 Tax Bill]])</f>
        <v>8842.89</v>
      </c>
    </row>
    <row r="1441" spans="1:34" x14ac:dyDescent="0.25">
      <c r="A1441" s="3" t="s">
        <v>25</v>
      </c>
      <c r="B1441" s="3" t="s">
        <v>26</v>
      </c>
      <c r="C1441" s="3" t="s">
        <v>39</v>
      </c>
      <c r="D1441" s="3" t="s">
        <v>2850</v>
      </c>
      <c r="E1441" s="3" t="s">
        <v>2851</v>
      </c>
      <c r="F1441" s="3" t="s">
        <v>2852</v>
      </c>
      <c r="G1441" s="3">
        <v>2023</v>
      </c>
      <c r="H1441" s="3">
        <v>2022</v>
      </c>
      <c r="I1441" s="4">
        <v>60998</v>
      </c>
      <c r="J1441" s="3" t="s">
        <v>115</v>
      </c>
      <c r="K1441" s="4">
        <v>12266.16</v>
      </c>
      <c r="L1441" s="4">
        <v>30907</v>
      </c>
      <c r="M1441" s="3" t="s">
        <v>185</v>
      </c>
      <c r="N1441" s="4">
        <v>6357.04</v>
      </c>
      <c r="O1441" s="4">
        <v>66835</v>
      </c>
      <c r="P1441" s="3" t="s">
        <v>738</v>
      </c>
      <c r="Q1441" s="4">
        <v>14101.5</v>
      </c>
      <c r="R1441" s="3">
        <v>-87.666509752435005</v>
      </c>
      <c r="S1441" s="3">
        <v>41.854651234089701</v>
      </c>
      <c r="T1441" s="3" t="s">
        <v>2853</v>
      </c>
      <c r="U1441" s="3" t="s">
        <v>33</v>
      </c>
      <c r="V1441" s="3" t="s">
        <v>100</v>
      </c>
      <c r="W1441" s="3" t="s">
        <v>101</v>
      </c>
      <c r="X1441" s="3" t="s">
        <v>88</v>
      </c>
      <c r="Y1441" s="3" t="s">
        <v>102</v>
      </c>
      <c r="Z1441" s="3" t="s">
        <v>103</v>
      </c>
      <c r="AA1441" s="8">
        <f>Table1[[#This Row],[2022 AV (BOR final)]]-Table1[[#This Row],[2021 AV (BOR final)]]</f>
        <v>-30091</v>
      </c>
      <c r="AB1441" s="8">
        <f>Table1[[#This Row],[2023 AV (BOR final)]]-Table1[[#This Row],[2022 AV (BOR final)]]</f>
        <v>35928</v>
      </c>
      <c r="AC1441" s="8">
        <f>Table1[[#This Row],[2022 Tax Bill]]-Table1[[#This Row],[2021 Tax Bill]]</f>
        <v>-5909.12</v>
      </c>
      <c r="AD1441" s="3">
        <f>COUNTIF(D:D,Table1[[#This Row],[Project Name]])</f>
        <v>1</v>
      </c>
      <c r="AE1441" s="2">
        <f>IF(Table1[[#This Row],[Year Accepted]]=2022,Table1[[#This Row],[2021 AV (BOR final)]],Table1[[#This Row],[2022 AV (BOR final)]])</f>
        <v>30907</v>
      </c>
      <c r="AF1441" s="2">
        <f>IF(Table1[[#This Row],[Year Accepted]]=2022,Table1[[#This Row],[2022 AV (BOR final)]],Table1[[#This Row],[2023 AV (BOR final)]])</f>
        <v>66835</v>
      </c>
      <c r="AG1441" s="2">
        <f>IF(Table1[[#This Row],[Year Accepted]]=2022,Table1[[#This Row],[2021 Tax Bill]],Table1[[#This Row],[2022 Tax Bill]])</f>
        <v>6357.04</v>
      </c>
      <c r="AH1441" s="2">
        <f>IF(Table1[[#This Row],[Year Accepted]]=2022,Table1[[#This Row],[2022 Tax Bill]],Table1[[#This Row],[2023 Tax Bill]])</f>
        <v>14101.5</v>
      </c>
    </row>
    <row r="1442" spans="1:34" x14ac:dyDescent="0.25">
      <c r="A1442" s="3" t="s">
        <v>25</v>
      </c>
      <c r="B1442" s="3" t="s">
        <v>26</v>
      </c>
      <c r="C1442" s="3" t="s">
        <v>39</v>
      </c>
      <c r="D1442" s="3" t="s">
        <v>3804</v>
      </c>
      <c r="E1442" s="3" t="s">
        <v>5264</v>
      </c>
      <c r="F1442" s="3" t="s">
        <v>5265</v>
      </c>
      <c r="G1442" s="3">
        <v>2023</v>
      </c>
      <c r="H1442" s="3">
        <v>2022</v>
      </c>
      <c r="I1442" s="4">
        <v>62787</v>
      </c>
      <c r="J1442" s="3" t="s">
        <v>986</v>
      </c>
      <c r="K1442" s="4">
        <v>12625.92</v>
      </c>
      <c r="L1442" s="4">
        <v>136368</v>
      </c>
      <c r="M1442" s="3" t="s">
        <v>31</v>
      </c>
      <c r="N1442" s="4">
        <v>28048.47</v>
      </c>
      <c r="O1442" s="4">
        <v>35673</v>
      </c>
      <c r="P1442" s="3" t="s">
        <v>197</v>
      </c>
      <c r="Q1442" s="4">
        <v>7526.62</v>
      </c>
      <c r="R1442" s="3">
        <v>-87.656729595904196</v>
      </c>
      <c r="S1442" s="3">
        <v>41.856324903824699</v>
      </c>
      <c r="T1442" s="3" t="s">
        <v>5266</v>
      </c>
      <c r="U1442" s="3" t="s">
        <v>33</v>
      </c>
      <c r="V1442" s="3" t="s">
        <v>100</v>
      </c>
      <c r="W1442" s="3" t="s">
        <v>101</v>
      </c>
      <c r="X1442" s="3" t="s">
        <v>88</v>
      </c>
      <c r="Y1442" s="3" t="s">
        <v>102</v>
      </c>
      <c r="Z1442" s="3" t="s">
        <v>103</v>
      </c>
      <c r="AA1442" s="8">
        <f>Table1[[#This Row],[2022 AV (BOR final)]]-Table1[[#This Row],[2021 AV (BOR final)]]</f>
        <v>73581</v>
      </c>
      <c r="AB1442" s="8">
        <f>Table1[[#This Row],[2023 AV (BOR final)]]-Table1[[#This Row],[2022 AV (BOR final)]]</f>
        <v>-100695</v>
      </c>
      <c r="AC1442" s="8">
        <f>Table1[[#This Row],[2022 Tax Bill]]-Table1[[#This Row],[2021 Tax Bill]]</f>
        <v>15422.550000000001</v>
      </c>
      <c r="AD1442" s="3">
        <f>COUNTIF(D:D,Table1[[#This Row],[Project Name]])</f>
        <v>3</v>
      </c>
      <c r="AE1442" s="2">
        <f>IF(Table1[[#This Row],[Year Accepted]]=2022,Table1[[#This Row],[2021 AV (BOR final)]],Table1[[#This Row],[2022 AV (BOR final)]])</f>
        <v>136368</v>
      </c>
      <c r="AF1442" s="2">
        <f>IF(Table1[[#This Row],[Year Accepted]]=2022,Table1[[#This Row],[2022 AV (BOR final)]],Table1[[#This Row],[2023 AV (BOR final)]])</f>
        <v>35673</v>
      </c>
      <c r="AG1442" s="2">
        <f>IF(Table1[[#This Row],[Year Accepted]]=2022,Table1[[#This Row],[2021 Tax Bill]],Table1[[#This Row],[2022 Tax Bill]])</f>
        <v>28048.47</v>
      </c>
      <c r="AH1442" s="2">
        <f>IF(Table1[[#This Row],[Year Accepted]]=2022,Table1[[#This Row],[2022 Tax Bill]],Table1[[#This Row],[2023 Tax Bill]])</f>
        <v>7526.62</v>
      </c>
    </row>
    <row r="1443" spans="1:34" x14ac:dyDescent="0.25">
      <c r="A1443" s="3" t="s">
        <v>25</v>
      </c>
      <c r="B1443" s="3" t="s">
        <v>26</v>
      </c>
      <c r="C1443" s="3" t="s">
        <v>39</v>
      </c>
      <c r="D1443" s="3" t="s">
        <v>3804</v>
      </c>
      <c r="E1443" s="3" t="s">
        <v>5178</v>
      </c>
      <c r="F1443" s="3" t="s">
        <v>5179</v>
      </c>
      <c r="G1443" s="3">
        <v>2023</v>
      </c>
      <c r="H1443" s="3">
        <v>2022</v>
      </c>
      <c r="I1443" s="4">
        <v>62792</v>
      </c>
      <c r="J1443" s="3" t="s">
        <v>986</v>
      </c>
      <c r="K1443" s="4">
        <v>12626.93</v>
      </c>
      <c r="L1443" s="4">
        <v>136370</v>
      </c>
      <c r="M1443" s="3" t="s">
        <v>31</v>
      </c>
      <c r="N1443" s="4">
        <v>28048.9</v>
      </c>
      <c r="O1443" s="4">
        <v>35675</v>
      </c>
      <c r="P1443" s="3" t="s">
        <v>197</v>
      </c>
      <c r="Q1443" s="4">
        <v>7527.11</v>
      </c>
      <c r="R1443" s="3">
        <v>-87.656727487187297</v>
      </c>
      <c r="S1443" s="3">
        <v>41.856256203185602</v>
      </c>
      <c r="T1443" s="3" t="s">
        <v>5180</v>
      </c>
      <c r="U1443" s="3" t="s">
        <v>33</v>
      </c>
      <c r="V1443" s="3" t="s">
        <v>100</v>
      </c>
      <c r="W1443" s="3" t="s">
        <v>101</v>
      </c>
      <c r="X1443" s="3" t="s">
        <v>88</v>
      </c>
      <c r="Y1443" s="3" t="s">
        <v>102</v>
      </c>
      <c r="Z1443" s="3" t="s">
        <v>103</v>
      </c>
      <c r="AA1443" s="8">
        <f>Table1[[#This Row],[2022 AV (BOR final)]]-Table1[[#This Row],[2021 AV (BOR final)]]</f>
        <v>73578</v>
      </c>
      <c r="AB1443" s="8">
        <f>Table1[[#This Row],[2023 AV (BOR final)]]-Table1[[#This Row],[2022 AV (BOR final)]]</f>
        <v>-100695</v>
      </c>
      <c r="AC1443" s="8">
        <f>Table1[[#This Row],[2022 Tax Bill]]-Table1[[#This Row],[2021 Tax Bill]]</f>
        <v>15421.970000000001</v>
      </c>
      <c r="AD1443" s="3">
        <f>COUNTIF(D:D,Table1[[#This Row],[Project Name]])</f>
        <v>3</v>
      </c>
      <c r="AE1443" s="2">
        <f>IF(Table1[[#This Row],[Year Accepted]]=2022,Table1[[#This Row],[2021 AV (BOR final)]],Table1[[#This Row],[2022 AV (BOR final)]])</f>
        <v>136370</v>
      </c>
      <c r="AF1443" s="2">
        <f>IF(Table1[[#This Row],[Year Accepted]]=2022,Table1[[#This Row],[2022 AV (BOR final)]],Table1[[#This Row],[2023 AV (BOR final)]])</f>
        <v>35675</v>
      </c>
      <c r="AG1443" s="2">
        <f>IF(Table1[[#This Row],[Year Accepted]]=2022,Table1[[#This Row],[2021 Tax Bill]],Table1[[#This Row],[2022 Tax Bill]])</f>
        <v>28048.9</v>
      </c>
      <c r="AH1443" s="2">
        <f>IF(Table1[[#This Row],[Year Accepted]]=2022,Table1[[#This Row],[2022 Tax Bill]],Table1[[#This Row],[2023 Tax Bill]])</f>
        <v>7527.11</v>
      </c>
    </row>
    <row r="1444" spans="1:34" x14ac:dyDescent="0.25">
      <c r="A1444" s="3" t="s">
        <v>25</v>
      </c>
      <c r="B1444" s="3" t="s">
        <v>26</v>
      </c>
      <c r="C1444" s="3" t="s">
        <v>39</v>
      </c>
      <c r="D1444" s="3" t="s">
        <v>3804</v>
      </c>
      <c r="E1444" s="3" t="s">
        <v>3805</v>
      </c>
      <c r="F1444" s="3" t="s">
        <v>3806</v>
      </c>
      <c r="G1444" s="3">
        <v>2023</v>
      </c>
      <c r="H1444" s="3">
        <v>2022</v>
      </c>
      <c r="I1444" s="4">
        <v>54318</v>
      </c>
      <c r="J1444" s="3" t="s">
        <v>1402</v>
      </c>
      <c r="K1444" s="4">
        <v>10922.87</v>
      </c>
      <c r="L1444" s="4">
        <v>1059489</v>
      </c>
      <c r="M1444" s="3" t="s">
        <v>31</v>
      </c>
      <c r="N1444" s="4">
        <v>217918.13</v>
      </c>
      <c r="O1444" s="4">
        <v>264941</v>
      </c>
      <c r="P1444" s="3" t="s">
        <v>197</v>
      </c>
      <c r="Q1444" s="4">
        <v>55899.98</v>
      </c>
      <c r="R1444" s="3">
        <v>-87.656733689031299</v>
      </c>
      <c r="S1444" s="3">
        <v>41.856462309991002</v>
      </c>
      <c r="T1444" s="3" t="s">
        <v>3807</v>
      </c>
      <c r="U1444" s="3" t="s">
        <v>33</v>
      </c>
      <c r="V1444" s="3" t="s">
        <v>100</v>
      </c>
      <c r="W1444" s="3" t="s">
        <v>101</v>
      </c>
      <c r="X1444" s="3" t="s">
        <v>88</v>
      </c>
      <c r="Y1444" s="3" t="s">
        <v>102</v>
      </c>
      <c r="Z1444" s="3" t="s">
        <v>103</v>
      </c>
      <c r="AA1444" s="8">
        <f>Table1[[#This Row],[2022 AV (BOR final)]]-Table1[[#This Row],[2021 AV (BOR final)]]</f>
        <v>1005171</v>
      </c>
      <c r="AB1444" s="8">
        <f>Table1[[#This Row],[2023 AV (BOR final)]]-Table1[[#This Row],[2022 AV (BOR final)]]</f>
        <v>-794548</v>
      </c>
      <c r="AC1444" s="8">
        <f>Table1[[#This Row],[2022 Tax Bill]]-Table1[[#This Row],[2021 Tax Bill]]</f>
        <v>206995.26</v>
      </c>
      <c r="AD1444" s="3">
        <f>COUNTIF(D:D,Table1[[#This Row],[Project Name]])</f>
        <v>3</v>
      </c>
      <c r="AE1444" s="2">
        <f>IF(Table1[[#This Row],[Year Accepted]]=2022,Table1[[#This Row],[2021 AV (BOR final)]],Table1[[#This Row],[2022 AV (BOR final)]])</f>
        <v>1059489</v>
      </c>
      <c r="AF1444" s="2">
        <f>IF(Table1[[#This Row],[Year Accepted]]=2022,Table1[[#This Row],[2022 AV (BOR final)]],Table1[[#This Row],[2023 AV (BOR final)]])</f>
        <v>264941</v>
      </c>
      <c r="AG1444" s="2">
        <f>IF(Table1[[#This Row],[Year Accepted]]=2022,Table1[[#This Row],[2021 Tax Bill]],Table1[[#This Row],[2022 Tax Bill]])</f>
        <v>217918.13</v>
      </c>
      <c r="AH1444" s="2">
        <f>IF(Table1[[#This Row],[Year Accepted]]=2022,Table1[[#This Row],[2022 Tax Bill]],Table1[[#This Row],[2023 Tax Bill]])</f>
        <v>55899.98</v>
      </c>
    </row>
    <row r="1445" spans="1:34" x14ac:dyDescent="0.25">
      <c r="A1445" s="3" t="s">
        <v>25</v>
      </c>
      <c r="B1445" s="3" t="s">
        <v>26</v>
      </c>
      <c r="C1445" s="3" t="s">
        <v>299</v>
      </c>
      <c r="D1445" s="3" t="s">
        <v>4239</v>
      </c>
      <c r="E1445" s="3" t="s">
        <v>4240</v>
      </c>
      <c r="F1445" s="3" t="s">
        <v>4241</v>
      </c>
      <c r="G1445" s="3">
        <v>2023</v>
      </c>
      <c r="H1445" s="3">
        <v>2022</v>
      </c>
      <c r="I1445" s="4">
        <v>137033</v>
      </c>
      <c r="J1445" s="3" t="s">
        <v>126</v>
      </c>
      <c r="K1445" s="4">
        <v>51376.02</v>
      </c>
      <c r="L1445" s="4">
        <v>137033</v>
      </c>
      <c r="M1445" s="3" t="s">
        <v>126</v>
      </c>
      <c r="N1445" s="4">
        <v>53690.17</v>
      </c>
      <c r="O1445" s="4">
        <v>82651</v>
      </c>
      <c r="P1445" s="3" t="s">
        <v>126</v>
      </c>
      <c r="Q1445" s="4">
        <v>26807.23</v>
      </c>
      <c r="R1445" s="3">
        <v>-87.784017593604005</v>
      </c>
      <c r="S1445" s="3">
        <v>41.701074633240601</v>
      </c>
      <c r="T1445" s="3" t="s">
        <v>4242</v>
      </c>
      <c r="U1445" s="3" t="s">
        <v>4243</v>
      </c>
      <c r="V1445" s="3"/>
      <c r="W1445" s="3"/>
      <c r="X1445" s="3" t="s">
        <v>776</v>
      </c>
      <c r="Y1445" s="3" t="s">
        <v>1372</v>
      </c>
      <c r="Z1445" s="3" t="s">
        <v>468</v>
      </c>
      <c r="AA1445" s="8">
        <f>Table1[[#This Row],[2022 AV (BOR final)]]-Table1[[#This Row],[2021 AV (BOR final)]]</f>
        <v>0</v>
      </c>
      <c r="AB1445" s="8">
        <f>Table1[[#This Row],[2023 AV (BOR final)]]-Table1[[#This Row],[2022 AV (BOR final)]]</f>
        <v>-54382</v>
      </c>
      <c r="AC1445" s="8">
        <f>Table1[[#This Row],[2022 Tax Bill]]-Table1[[#This Row],[2021 Tax Bill]]</f>
        <v>2314.1500000000015</v>
      </c>
      <c r="AD1445" s="3">
        <f>COUNTIF(D:D,Table1[[#This Row],[Project Name]])</f>
        <v>1</v>
      </c>
      <c r="AE1445" s="2">
        <f>IF(Table1[[#This Row],[Year Accepted]]=2022,Table1[[#This Row],[2021 AV (BOR final)]],Table1[[#This Row],[2022 AV (BOR final)]])</f>
        <v>137033</v>
      </c>
      <c r="AF1445" s="2">
        <f>IF(Table1[[#This Row],[Year Accepted]]=2022,Table1[[#This Row],[2022 AV (BOR final)]],Table1[[#This Row],[2023 AV (BOR final)]])</f>
        <v>82651</v>
      </c>
      <c r="AG1445" s="2">
        <f>IF(Table1[[#This Row],[Year Accepted]]=2022,Table1[[#This Row],[2021 Tax Bill]],Table1[[#This Row],[2022 Tax Bill]])</f>
        <v>53690.17</v>
      </c>
      <c r="AH1445" s="2">
        <f>IF(Table1[[#This Row],[Year Accepted]]=2022,Table1[[#This Row],[2022 Tax Bill]],Table1[[#This Row],[2023 Tax Bill]])</f>
        <v>26807.23</v>
      </c>
    </row>
    <row r="1446" spans="1:34" x14ac:dyDescent="0.25">
      <c r="A1446" s="3" t="s">
        <v>25</v>
      </c>
      <c r="B1446" s="3" t="s">
        <v>26</v>
      </c>
      <c r="C1446" s="3" t="s">
        <v>299</v>
      </c>
      <c r="D1446" s="3" t="s">
        <v>300</v>
      </c>
      <c r="E1446" s="3" t="s">
        <v>4527</v>
      </c>
      <c r="F1446" s="3" t="s">
        <v>4528</v>
      </c>
      <c r="G1446" s="3">
        <v>2023</v>
      </c>
      <c r="H1446" s="3">
        <v>2022</v>
      </c>
      <c r="I1446" s="4">
        <v>34965</v>
      </c>
      <c r="J1446" s="3" t="s">
        <v>52</v>
      </c>
      <c r="K1446" s="4">
        <v>15745.2</v>
      </c>
      <c r="L1446" s="4">
        <v>34965</v>
      </c>
      <c r="M1446" s="3" t="s">
        <v>52</v>
      </c>
      <c r="N1446" s="4">
        <v>16694.689999999999</v>
      </c>
      <c r="O1446" s="4">
        <v>27345</v>
      </c>
      <c r="P1446" s="3" t="s">
        <v>52</v>
      </c>
      <c r="Q1446" s="4">
        <v>10646.65</v>
      </c>
      <c r="R1446" s="3">
        <v>-87.689311838554303</v>
      </c>
      <c r="S1446" s="3">
        <v>41.666058091418101</v>
      </c>
      <c r="T1446" s="3" t="s">
        <v>4529</v>
      </c>
      <c r="U1446" s="3" t="s">
        <v>304</v>
      </c>
      <c r="V1446" s="3"/>
      <c r="W1446" s="3"/>
      <c r="X1446" s="3" t="s">
        <v>129</v>
      </c>
      <c r="Y1446" s="3" t="s">
        <v>192</v>
      </c>
      <c r="Z1446" s="3" t="s">
        <v>193</v>
      </c>
      <c r="AA1446" s="8">
        <f>Table1[[#This Row],[2022 AV (BOR final)]]-Table1[[#This Row],[2021 AV (BOR final)]]</f>
        <v>0</v>
      </c>
      <c r="AB1446" s="8">
        <f>Table1[[#This Row],[2023 AV (BOR final)]]-Table1[[#This Row],[2022 AV (BOR final)]]</f>
        <v>-7620</v>
      </c>
      <c r="AC1446" s="8">
        <f>Table1[[#This Row],[2022 Tax Bill]]-Table1[[#This Row],[2021 Tax Bill]]</f>
        <v>949.48999999999796</v>
      </c>
      <c r="AD1446" s="3">
        <f>COUNTIF(D:D,Table1[[#This Row],[Project Name]])</f>
        <v>9</v>
      </c>
      <c r="AE1446" s="2">
        <f>IF(Table1[[#This Row],[Year Accepted]]=2022,Table1[[#This Row],[2021 AV (BOR final)]],Table1[[#This Row],[2022 AV (BOR final)]])</f>
        <v>34965</v>
      </c>
      <c r="AF1446" s="2">
        <f>IF(Table1[[#This Row],[Year Accepted]]=2022,Table1[[#This Row],[2022 AV (BOR final)]],Table1[[#This Row],[2023 AV (BOR final)]])</f>
        <v>27345</v>
      </c>
      <c r="AG1446" s="2">
        <f>IF(Table1[[#This Row],[Year Accepted]]=2022,Table1[[#This Row],[2021 Tax Bill]],Table1[[#This Row],[2022 Tax Bill]])</f>
        <v>16694.689999999999</v>
      </c>
      <c r="AH1446" s="2">
        <f>IF(Table1[[#This Row],[Year Accepted]]=2022,Table1[[#This Row],[2022 Tax Bill]],Table1[[#This Row],[2023 Tax Bill]])</f>
        <v>10646.65</v>
      </c>
    </row>
    <row r="1447" spans="1:34" x14ac:dyDescent="0.25">
      <c r="A1447" s="3" t="s">
        <v>25</v>
      </c>
      <c r="B1447" s="3" t="s">
        <v>26</v>
      </c>
      <c r="C1447" s="3" t="s">
        <v>299</v>
      </c>
      <c r="D1447" s="3" t="s">
        <v>300</v>
      </c>
      <c r="E1447" s="3" t="s">
        <v>3965</v>
      </c>
      <c r="F1447" s="3" t="s">
        <v>3966</v>
      </c>
      <c r="G1447" s="3">
        <v>2023</v>
      </c>
      <c r="H1447" s="3">
        <v>2022</v>
      </c>
      <c r="I1447" s="4">
        <v>34686</v>
      </c>
      <c r="J1447" s="3" t="s">
        <v>52</v>
      </c>
      <c r="K1447" s="4">
        <v>15619.68</v>
      </c>
      <c r="L1447" s="4">
        <v>34686</v>
      </c>
      <c r="M1447" s="3" t="s">
        <v>52</v>
      </c>
      <c r="N1447" s="4">
        <v>16561.43</v>
      </c>
      <c r="O1447" s="4">
        <v>27115</v>
      </c>
      <c r="P1447" s="3" t="s">
        <v>52</v>
      </c>
      <c r="Q1447" s="4">
        <v>10557.07</v>
      </c>
      <c r="R1447" s="3">
        <v>-87.689307818413994</v>
      </c>
      <c r="S1447" s="3">
        <v>41.665943602154002</v>
      </c>
      <c r="T1447" s="3" t="s">
        <v>3967</v>
      </c>
      <c r="U1447" s="3" t="s">
        <v>304</v>
      </c>
      <c r="V1447" s="3"/>
      <c r="W1447" s="3"/>
      <c r="X1447" s="3" t="s">
        <v>129</v>
      </c>
      <c r="Y1447" s="3" t="s">
        <v>192</v>
      </c>
      <c r="Z1447" s="3" t="s">
        <v>193</v>
      </c>
      <c r="AA1447" s="8">
        <f>Table1[[#This Row],[2022 AV (BOR final)]]-Table1[[#This Row],[2021 AV (BOR final)]]</f>
        <v>0</v>
      </c>
      <c r="AB1447" s="8">
        <f>Table1[[#This Row],[2023 AV (BOR final)]]-Table1[[#This Row],[2022 AV (BOR final)]]</f>
        <v>-7571</v>
      </c>
      <c r="AC1447" s="8">
        <f>Table1[[#This Row],[2022 Tax Bill]]-Table1[[#This Row],[2021 Tax Bill]]</f>
        <v>941.75</v>
      </c>
      <c r="AD1447" s="3">
        <f>COUNTIF(D:D,Table1[[#This Row],[Project Name]])</f>
        <v>9</v>
      </c>
      <c r="AE1447" s="2">
        <f>IF(Table1[[#This Row],[Year Accepted]]=2022,Table1[[#This Row],[2021 AV (BOR final)]],Table1[[#This Row],[2022 AV (BOR final)]])</f>
        <v>34686</v>
      </c>
      <c r="AF1447" s="2">
        <f>IF(Table1[[#This Row],[Year Accepted]]=2022,Table1[[#This Row],[2022 AV (BOR final)]],Table1[[#This Row],[2023 AV (BOR final)]])</f>
        <v>27115</v>
      </c>
      <c r="AG1447" s="2">
        <f>IF(Table1[[#This Row],[Year Accepted]]=2022,Table1[[#This Row],[2021 Tax Bill]],Table1[[#This Row],[2022 Tax Bill]])</f>
        <v>16561.43</v>
      </c>
      <c r="AH1447" s="2">
        <f>IF(Table1[[#This Row],[Year Accepted]]=2022,Table1[[#This Row],[2022 Tax Bill]],Table1[[#This Row],[2023 Tax Bill]])</f>
        <v>10557.07</v>
      </c>
    </row>
    <row r="1448" spans="1:34" x14ac:dyDescent="0.25">
      <c r="A1448" s="3" t="s">
        <v>25</v>
      </c>
      <c r="B1448" s="3" t="s">
        <v>26</v>
      </c>
      <c r="C1448" s="3" t="s">
        <v>299</v>
      </c>
      <c r="D1448" s="3" t="s">
        <v>300</v>
      </c>
      <c r="E1448" s="3" t="s">
        <v>2764</v>
      </c>
      <c r="F1448" s="3" t="s">
        <v>2765</v>
      </c>
      <c r="G1448" s="3">
        <v>2023</v>
      </c>
      <c r="H1448" s="3">
        <v>2022</v>
      </c>
      <c r="I1448" s="4">
        <v>18954</v>
      </c>
      <c r="J1448" s="3" t="s">
        <v>52</v>
      </c>
      <c r="K1448" s="4">
        <v>8535.24</v>
      </c>
      <c r="L1448" s="4">
        <v>18954</v>
      </c>
      <c r="M1448" s="3" t="s">
        <v>52</v>
      </c>
      <c r="N1448" s="4">
        <v>9049.99</v>
      </c>
      <c r="O1448" s="4">
        <v>14895</v>
      </c>
      <c r="P1448" s="3" t="s">
        <v>52</v>
      </c>
      <c r="Q1448" s="4">
        <v>5799.31</v>
      </c>
      <c r="R1448" s="3">
        <v>-87.689303971602598</v>
      </c>
      <c r="S1448" s="3">
        <v>41.665833834296699</v>
      </c>
      <c r="T1448" s="3" t="s">
        <v>2766</v>
      </c>
      <c r="U1448" s="3" t="s">
        <v>304</v>
      </c>
      <c r="V1448" s="3"/>
      <c r="W1448" s="3"/>
      <c r="X1448" s="3" t="s">
        <v>129</v>
      </c>
      <c r="Y1448" s="3" t="s">
        <v>192</v>
      </c>
      <c r="Z1448" s="3" t="s">
        <v>193</v>
      </c>
      <c r="AA1448" s="8">
        <f>Table1[[#This Row],[2022 AV (BOR final)]]-Table1[[#This Row],[2021 AV (BOR final)]]</f>
        <v>0</v>
      </c>
      <c r="AB1448" s="8">
        <f>Table1[[#This Row],[2023 AV (BOR final)]]-Table1[[#This Row],[2022 AV (BOR final)]]</f>
        <v>-4059</v>
      </c>
      <c r="AC1448" s="8">
        <f>Table1[[#This Row],[2022 Tax Bill]]-Table1[[#This Row],[2021 Tax Bill]]</f>
        <v>514.75</v>
      </c>
      <c r="AD1448" s="3">
        <f>COUNTIF(D:D,Table1[[#This Row],[Project Name]])</f>
        <v>9</v>
      </c>
      <c r="AE1448" s="2">
        <f>IF(Table1[[#This Row],[Year Accepted]]=2022,Table1[[#This Row],[2021 AV (BOR final)]],Table1[[#This Row],[2022 AV (BOR final)]])</f>
        <v>18954</v>
      </c>
      <c r="AF1448" s="2">
        <f>IF(Table1[[#This Row],[Year Accepted]]=2022,Table1[[#This Row],[2022 AV (BOR final)]],Table1[[#This Row],[2023 AV (BOR final)]])</f>
        <v>14895</v>
      </c>
      <c r="AG1448" s="2">
        <f>IF(Table1[[#This Row],[Year Accepted]]=2022,Table1[[#This Row],[2021 Tax Bill]],Table1[[#This Row],[2022 Tax Bill]])</f>
        <v>9049.99</v>
      </c>
      <c r="AH1448" s="2">
        <f>IF(Table1[[#This Row],[Year Accepted]]=2022,Table1[[#This Row],[2022 Tax Bill]],Table1[[#This Row],[2023 Tax Bill]])</f>
        <v>5799.31</v>
      </c>
    </row>
    <row r="1449" spans="1:34" x14ac:dyDescent="0.25">
      <c r="A1449" s="3" t="s">
        <v>25</v>
      </c>
      <c r="B1449" s="3" t="s">
        <v>26</v>
      </c>
      <c r="C1449" s="3" t="s">
        <v>299</v>
      </c>
      <c r="D1449" s="3" t="s">
        <v>300</v>
      </c>
      <c r="E1449" s="3" t="s">
        <v>4124</v>
      </c>
      <c r="F1449" s="3" t="s">
        <v>4125</v>
      </c>
      <c r="G1449" s="3">
        <v>2023</v>
      </c>
      <c r="H1449" s="3">
        <v>2022</v>
      </c>
      <c r="I1449" s="4">
        <v>30087</v>
      </c>
      <c r="J1449" s="3" t="s">
        <v>52</v>
      </c>
      <c r="K1449" s="4">
        <v>13548.59</v>
      </c>
      <c r="L1449" s="4">
        <v>30087</v>
      </c>
      <c r="M1449" s="3" t="s">
        <v>52</v>
      </c>
      <c r="N1449" s="4">
        <v>14365.56</v>
      </c>
      <c r="O1449" s="4">
        <v>22837</v>
      </c>
      <c r="P1449" s="3" t="s">
        <v>52</v>
      </c>
      <c r="Q1449" s="4">
        <v>8891.42</v>
      </c>
      <c r="R1449" s="3">
        <v>-87.689300088673804</v>
      </c>
      <c r="S1449" s="3">
        <v>41.665724038753901</v>
      </c>
      <c r="T1449" s="3" t="s">
        <v>4126</v>
      </c>
      <c r="U1449" s="3" t="s">
        <v>304</v>
      </c>
      <c r="V1449" s="3"/>
      <c r="W1449" s="3"/>
      <c r="X1449" s="3" t="s">
        <v>129</v>
      </c>
      <c r="Y1449" s="3" t="s">
        <v>192</v>
      </c>
      <c r="Z1449" s="3" t="s">
        <v>193</v>
      </c>
      <c r="AA1449" s="8">
        <f>Table1[[#This Row],[2022 AV (BOR final)]]-Table1[[#This Row],[2021 AV (BOR final)]]</f>
        <v>0</v>
      </c>
      <c r="AB1449" s="8">
        <f>Table1[[#This Row],[2023 AV (BOR final)]]-Table1[[#This Row],[2022 AV (BOR final)]]</f>
        <v>-7250</v>
      </c>
      <c r="AC1449" s="8">
        <f>Table1[[#This Row],[2022 Tax Bill]]-Table1[[#This Row],[2021 Tax Bill]]</f>
        <v>816.96999999999935</v>
      </c>
      <c r="AD1449" s="3">
        <f>COUNTIF(D:D,Table1[[#This Row],[Project Name]])</f>
        <v>9</v>
      </c>
      <c r="AE1449" s="2">
        <f>IF(Table1[[#This Row],[Year Accepted]]=2022,Table1[[#This Row],[2021 AV (BOR final)]],Table1[[#This Row],[2022 AV (BOR final)]])</f>
        <v>30087</v>
      </c>
      <c r="AF1449" s="2">
        <f>IF(Table1[[#This Row],[Year Accepted]]=2022,Table1[[#This Row],[2022 AV (BOR final)]],Table1[[#This Row],[2023 AV (BOR final)]])</f>
        <v>22837</v>
      </c>
      <c r="AG1449" s="2">
        <f>IF(Table1[[#This Row],[Year Accepted]]=2022,Table1[[#This Row],[2021 Tax Bill]],Table1[[#This Row],[2022 Tax Bill]])</f>
        <v>14365.56</v>
      </c>
      <c r="AH1449" s="2">
        <f>IF(Table1[[#This Row],[Year Accepted]]=2022,Table1[[#This Row],[2022 Tax Bill]],Table1[[#This Row],[2023 Tax Bill]])</f>
        <v>8891.42</v>
      </c>
    </row>
    <row r="1450" spans="1:34" x14ac:dyDescent="0.25">
      <c r="A1450" s="3" t="s">
        <v>25</v>
      </c>
      <c r="B1450" s="3" t="s">
        <v>26</v>
      </c>
      <c r="C1450" s="3" t="s">
        <v>299</v>
      </c>
      <c r="D1450" s="3" t="s">
        <v>300</v>
      </c>
      <c r="E1450" s="3" t="s">
        <v>2911</v>
      </c>
      <c r="F1450" s="3" t="s">
        <v>2912</v>
      </c>
      <c r="G1450" s="3">
        <v>2023</v>
      </c>
      <c r="H1450" s="3">
        <v>2022</v>
      </c>
      <c r="I1450" s="4">
        <v>29296</v>
      </c>
      <c r="J1450" s="3" t="s">
        <v>52</v>
      </c>
      <c r="K1450" s="4">
        <v>13192.41</v>
      </c>
      <c r="L1450" s="4">
        <v>29296</v>
      </c>
      <c r="M1450" s="3" t="s">
        <v>52</v>
      </c>
      <c r="N1450" s="4">
        <v>13987.99</v>
      </c>
      <c r="O1450" s="4">
        <v>22245</v>
      </c>
      <c r="P1450" s="3" t="s">
        <v>52</v>
      </c>
      <c r="Q1450" s="4">
        <v>8661.01</v>
      </c>
      <c r="R1450" s="3">
        <v>-87.689296205340995</v>
      </c>
      <c r="S1450" s="3">
        <v>41.665614242917997</v>
      </c>
      <c r="T1450" s="3" t="s">
        <v>2913</v>
      </c>
      <c r="U1450" s="3" t="s">
        <v>304</v>
      </c>
      <c r="V1450" s="3"/>
      <c r="W1450" s="3"/>
      <c r="X1450" s="3" t="s">
        <v>129</v>
      </c>
      <c r="Y1450" s="3" t="s">
        <v>192</v>
      </c>
      <c r="Z1450" s="3" t="s">
        <v>193</v>
      </c>
      <c r="AA1450" s="8">
        <f>Table1[[#This Row],[2022 AV (BOR final)]]-Table1[[#This Row],[2021 AV (BOR final)]]</f>
        <v>0</v>
      </c>
      <c r="AB1450" s="8">
        <f>Table1[[#This Row],[2023 AV (BOR final)]]-Table1[[#This Row],[2022 AV (BOR final)]]</f>
        <v>-7051</v>
      </c>
      <c r="AC1450" s="8">
        <f>Table1[[#This Row],[2022 Tax Bill]]-Table1[[#This Row],[2021 Tax Bill]]</f>
        <v>795.57999999999993</v>
      </c>
      <c r="AD1450" s="3">
        <f>COUNTIF(D:D,Table1[[#This Row],[Project Name]])</f>
        <v>9</v>
      </c>
      <c r="AE1450" s="2">
        <f>IF(Table1[[#This Row],[Year Accepted]]=2022,Table1[[#This Row],[2021 AV (BOR final)]],Table1[[#This Row],[2022 AV (BOR final)]])</f>
        <v>29296</v>
      </c>
      <c r="AF1450" s="2">
        <f>IF(Table1[[#This Row],[Year Accepted]]=2022,Table1[[#This Row],[2022 AV (BOR final)]],Table1[[#This Row],[2023 AV (BOR final)]])</f>
        <v>22245</v>
      </c>
      <c r="AG1450" s="2">
        <f>IF(Table1[[#This Row],[Year Accepted]]=2022,Table1[[#This Row],[2021 Tax Bill]],Table1[[#This Row],[2022 Tax Bill]])</f>
        <v>13987.99</v>
      </c>
      <c r="AH1450" s="2">
        <f>IF(Table1[[#This Row],[Year Accepted]]=2022,Table1[[#This Row],[2022 Tax Bill]],Table1[[#This Row],[2023 Tax Bill]])</f>
        <v>8661.01</v>
      </c>
    </row>
    <row r="1451" spans="1:34" x14ac:dyDescent="0.25">
      <c r="A1451" s="3" t="s">
        <v>25</v>
      </c>
      <c r="B1451" s="3" t="s">
        <v>26</v>
      </c>
      <c r="C1451" s="3" t="s">
        <v>299</v>
      </c>
      <c r="D1451" s="3" t="s">
        <v>300</v>
      </c>
      <c r="E1451" s="3" t="s">
        <v>301</v>
      </c>
      <c r="F1451" s="3" t="s">
        <v>302</v>
      </c>
      <c r="G1451" s="3">
        <v>2023</v>
      </c>
      <c r="H1451" s="3">
        <v>2022</v>
      </c>
      <c r="I1451" s="4">
        <v>29296</v>
      </c>
      <c r="J1451" s="3" t="s">
        <v>52</v>
      </c>
      <c r="K1451" s="4">
        <v>13192.41</v>
      </c>
      <c r="L1451" s="4">
        <v>29296</v>
      </c>
      <c r="M1451" s="3" t="s">
        <v>52</v>
      </c>
      <c r="N1451" s="4">
        <v>13987.99</v>
      </c>
      <c r="O1451" s="4">
        <v>22245</v>
      </c>
      <c r="P1451" s="3" t="s">
        <v>52</v>
      </c>
      <c r="Q1451" s="4">
        <v>8661.01</v>
      </c>
      <c r="R1451" s="3">
        <v>-87.6892923411841</v>
      </c>
      <c r="S1451" s="3">
        <v>41.665504448165201</v>
      </c>
      <c r="T1451" s="3" t="s">
        <v>303</v>
      </c>
      <c r="U1451" s="3" t="s">
        <v>304</v>
      </c>
      <c r="V1451" s="3"/>
      <c r="W1451" s="3"/>
      <c r="X1451" s="3" t="s">
        <v>129</v>
      </c>
      <c r="Y1451" s="3" t="s">
        <v>192</v>
      </c>
      <c r="Z1451" s="3" t="s">
        <v>193</v>
      </c>
      <c r="AA1451" s="8">
        <f>Table1[[#This Row],[2022 AV (BOR final)]]-Table1[[#This Row],[2021 AV (BOR final)]]</f>
        <v>0</v>
      </c>
      <c r="AB1451" s="8">
        <f>Table1[[#This Row],[2023 AV (BOR final)]]-Table1[[#This Row],[2022 AV (BOR final)]]</f>
        <v>-7051</v>
      </c>
      <c r="AC1451" s="8">
        <f>Table1[[#This Row],[2022 Tax Bill]]-Table1[[#This Row],[2021 Tax Bill]]</f>
        <v>795.57999999999993</v>
      </c>
      <c r="AD1451" s="3">
        <f>COUNTIF(D:D,Table1[[#This Row],[Project Name]])</f>
        <v>9</v>
      </c>
      <c r="AE1451" s="2">
        <f>IF(Table1[[#This Row],[Year Accepted]]=2022,Table1[[#This Row],[2021 AV (BOR final)]],Table1[[#This Row],[2022 AV (BOR final)]])</f>
        <v>29296</v>
      </c>
      <c r="AF1451" s="2">
        <f>IF(Table1[[#This Row],[Year Accepted]]=2022,Table1[[#This Row],[2022 AV (BOR final)]],Table1[[#This Row],[2023 AV (BOR final)]])</f>
        <v>22245</v>
      </c>
      <c r="AG1451" s="2">
        <f>IF(Table1[[#This Row],[Year Accepted]]=2022,Table1[[#This Row],[2021 Tax Bill]],Table1[[#This Row],[2022 Tax Bill]])</f>
        <v>13987.99</v>
      </c>
      <c r="AH1451" s="2">
        <f>IF(Table1[[#This Row],[Year Accepted]]=2022,Table1[[#This Row],[2022 Tax Bill]],Table1[[#This Row],[2023 Tax Bill]])</f>
        <v>8661.01</v>
      </c>
    </row>
    <row r="1452" spans="1:34" x14ac:dyDescent="0.25">
      <c r="A1452" s="3" t="s">
        <v>25</v>
      </c>
      <c r="B1452" s="3" t="s">
        <v>26</v>
      </c>
      <c r="C1452" s="3" t="s">
        <v>299</v>
      </c>
      <c r="D1452" s="3" t="s">
        <v>300</v>
      </c>
      <c r="E1452" s="3" t="s">
        <v>3937</v>
      </c>
      <c r="F1452" s="3" t="s">
        <v>3938</v>
      </c>
      <c r="G1452" s="3">
        <v>2023</v>
      </c>
      <c r="H1452" s="3">
        <v>2022</v>
      </c>
      <c r="I1452" s="4">
        <v>28876</v>
      </c>
      <c r="J1452" s="3" t="s">
        <v>52</v>
      </c>
      <c r="K1452" s="4">
        <v>13003.3</v>
      </c>
      <c r="L1452" s="4">
        <v>28876</v>
      </c>
      <c r="M1452" s="3" t="s">
        <v>52</v>
      </c>
      <c r="N1452" s="4">
        <v>13787.45</v>
      </c>
      <c r="O1452" s="4">
        <v>22245</v>
      </c>
      <c r="P1452" s="3" t="s">
        <v>52</v>
      </c>
      <c r="Q1452" s="4">
        <v>8661.01</v>
      </c>
      <c r="R1452" s="3">
        <v>-87.689288474954694</v>
      </c>
      <c r="S1452" s="3">
        <v>41.665394706630998</v>
      </c>
      <c r="T1452" s="3" t="s">
        <v>3939</v>
      </c>
      <c r="U1452" s="3" t="s">
        <v>304</v>
      </c>
      <c r="V1452" s="3"/>
      <c r="W1452" s="3"/>
      <c r="X1452" s="3" t="s">
        <v>129</v>
      </c>
      <c r="Y1452" s="3" t="s">
        <v>192</v>
      </c>
      <c r="Z1452" s="3" t="s">
        <v>193</v>
      </c>
      <c r="AA1452" s="8">
        <f>Table1[[#This Row],[2022 AV (BOR final)]]-Table1[[#This Row],[2021 AV (BOR final)]]</f>
        <v>0</v>
      </c>
      <c r="AB1452" s="8">
        <f>Table1[[#This Row],[2023 AV (BOR final)]]-Table1[[#This Row],[2022 AV (BOR final)]]</f>
        <v>-6631</v>
      </c>
      <c r="AC1452" s="8">
        <f>Table1[[#This Row],[2022 Tax Bill]]-Table1[[#This Row],[2021 Tax Bill]]</f>
        <v>784.15000000000146</v>
      </c>
      <c r="AD1452" s="3">
        <f>COUNTIF(D:D,Table1[[#This Row],[Project Name]])</f>
        <v>9</v>
      </c>
      <c r="AE1452" s="2">
        <f>IF(Table1[[#This Row],[Year Accepted]]=2022,Table1[[#This Row],[2021 AV (BOR final)]],Table1[[#This Row],[2022 AV (BOR final)]])</f>
        <v>28876</v>
      </c>
      <c r="AF1452" s="2">
        <f>IF(Table1[[#This Row],[Year Accepted]]=2022,Table1[[#This Row],[2022 AV (BOR final)]],Table1[[#This Row],[2023 AV (BOR final)]])</f>
        <v>22245</v>
      </c>
      <c r="AG1452" s="2">
        <f>IF(Table1[[#This Row],[Year Accepted]]=2022,Table1[[#This Row],[2021 Tax Bill]],Table1[[#This Row],[2022 Tax Bill]])</f>
        <v>13787.45</v>
      </c>
      <c r="AH1452" s="2">
        <f>IF(Table1[[#This Row],[Year Accepted]]=2022,Table1[[#This Row],[2022 Tax Bill]],Table1[[#This Row],[2023 Tax Bill]])</f>
        <v>8661.01</v>
      </c>
    </row>
    <row r="1453" spans="1:34" x14ac:dyDescent="0.25">
      <c r="A1453" s="3" t="s">
        <v>25</v>
      </c>
      <c r="B1453" s="3" t="s">
        <v>26</v>
      </c>
      <c r="C1453" s="3" t="s">
        <v>299</v>
      </c>
      <c r="D1453" s="3" t="s">
        <v>300</v>
      </c>
      <c r="E1453" s="3" t="s">
        <v>4936</v>
      </c>
      <c r="F1453" s="3" t="s">
        <v>4937</v>
      </c>
      <c r="G1453" s="3">
        <v>2023</v>
      </c>
      <c r="H1453" s="3">
        <v>2022</v>
      </c>
      <c r="I1453" s="4">
        <v>28881</v>
      </c>
      <c r="J1453" s="3" t="s">
        <v>52</v>
      </c>
      <c r="K1453" s="4">
        <v>13005.55</v>
      </c>
      <c r="L1453" s="4">
        <v>28881</v>
      </c>
      <c r="M1453" s="3" t="s">
        <v>52</v>
      </c>
      <c r="N1453" s="4">
        <v>13789.73</v>
      </c>
      <c r="O1453" s="4">
        <v>22837</v>
      </c>
      <c r="P1453" s="3" t="s">
        <v>52</v>
      </c>
      <c r="Q1453" s="4">
        <v>8891.42</v>
      </c>
      <c r="R1453" s="3">
        <v>-87.689284590649805</v>
      </c>
      <c r="S1453" s="3">
        <v>41.665284965669997</v>
      </c>
      <c r="T1453" s="3" t="s">
        <v>4938</v>
      </c>
      <c r="U1453" s="3" t="s">
        <v>304</v>
      </c>
      <c r="V1453" s="3"/>
      <c r="W1453" s="3"/>
      <c r="X1453" s="3" t="s">
        <v>129</v>
      </c>
      <c r="Y1453" s="3" t="s">
        <v>192</v>
      </c>
      <c r="Z1453" s="3" t="s">
        <v>193</v>
      </c>
      <c r="AA1453" s="8">
        <f>Table1[[#This Row],[2022 AV (BOR final)]]-Table1[[#This Row],[2021 AV (BOR final)]]</f>
        <v>0</v>
      </c>
      <c r="AB1453" s="8">
        <f>Table1[[#This Row],[2023 AV (BOR final)]]-Table1[[#This Row],[2022 AV (BOR final)]]</f>
        <v>-6044</v>
      </c>
      <c r="AC1453" s="8">
        <f>Table1[[#This Row],[2022 Tax Bill]]-Table1[[#This Row],[2021 Tax Bill]]</f>
        <v>784.18000000000029</v>
      </c>
      <c r="AD1453" s="3">
        <f>COUNTIF(D:D,Table1[[#This Row],[Project Name]])</f>
        <v>9</v>
      </c>
      <c r="AE1453" s="2">
        <f>IF(Table1[[#This Row],[Year Accepted]]=2022,Table1[[#This Row],[2021 AV (BOR final)]],Table1[[#This Row],[2022 AV (BOR final)]])</f>
        <v>28881</v>
      </c>
      <c r="AF1453" s="2">
        <f>IF(Table1[[#This Row],[Year Accepted]]=2022,Table1[[#This Row],[2022 AV (BOR final)]],Table1[[#This Row],[2023 AV (BOR final)]])</f>
        <v>22837</v>
      </c>
      <c r="AG1453" s="2">
        <f>IF(Table1[[#This Row],[Year Accepted]]=2022,Table1[[#This Row],[2021 Tax Bill]],Table1[[#This Row],[2022 Tax Bill]])</f>
        <v>13789.73</v>
      </c>
      <c r="AH1453" s="2">
        <f>IF(Table1[[#This Row],[Year Accepted]]=2022,Table1[[#This Row],[2022 Tax Bill]],Table1[[#This Row],[2023 Tax Bill]])</f>
        <v>8891.42</v>
      </c>
    </row>
    <row r="1454" spans="1:34" x14ac:dyDescent="0.25">
      <c r="A1454" s="3" t="s">
        <v>25</v>
      </c>
      <c r="B1454" s="3" t="s">
        <v>26</v>
      </c>
      <c r="C1454" s="3" t="s">
        <v>299</v>
      </c>
      <c r="D1454" s="3" t="s">
        <v>300</v>
      </c>
      <c r="E1454" s="3" t="s">
        <v>3986</v>
      </c>
      <c r="F1454" s="3" t="s">
        <v>3987</v>
      </c>
      <c r="G1454" s="3">
        <v>2023</v>
      </c>
      <c r="H1454" s="3">
        <v>2022</v>
      </c>
      <c r="I1454" s="4">
        <v>28126</v>
      </c>
      <c r="J1454" s="3" t="s">
        <v>52</v>
      </c>
      <c r="K1454" s="4">
        <v>12665.57</v>
      </c>
      <c r="L1454" s="4">
        <v>28126</v>
      </c>
      <c r="M1454" s="3" t="s">
        <v>52</v>
      </c>
      <c r="N1454" s="4">
        <v>13429.31</v>
      </c>
      <c r="O1454" s="4">
        <v>22245</v>
      </c>
      <c r="P1454" s="3" t="s">
        <v>52</v>
      </c>
      <c r="Q1454" s="4">
        <v>8661.01</v>
      </c>
      <c r="R1454" s="3">
        <v>-87.689280738466806</v>
      </c>
      <c r="S1454" s="3">
        <v>41.665175856028</v>
      </c>
      <c r="T1454" s="3" t="s">
        <v>3988</v>
      </c>
      <c r="U1454" s="3" t="s">
        <v>304</v>
      </c>
      <c r="V1454" s="3"/>
      <c r="W1454" s="3"/>
      <c r="X1454" s="3" t="s">
        <v>129</v>
      </c>
      <c r="Y1454" s="3" t="s">
        <v>192</v>
      </c>
      <c r="Z1454" s="3" t="s">
        <v>193</v>
      </c>
      <c r="AA1454" s="8">
        <f>Table1[[#This Row],[2022 AV (BOR final)]]-Table1[[#This Row],[2021 AV (BOR final)]]</f>
        <v>0</v>
      </c>
      <c r="AB1454" s="8">
        <f>Table1[[#This Row],[2023 AV (BOR final)]]-Table1[[#This Row],[2022 AV (BOR final)]]</f>
        <v>-5881</v>
      </c>
      <c r="AC1454" s="8">
        <f>Table1[[#This Row],[2022 Tax Bill]]-Table1[[#This Row],[2021 Tax Bill]]</f>
        <v>763.73999999999978</v>
      </c>
      <c r="AD1454" s="3">
        <f>COUNTIF(D:D,Table1[[#This Row],[Project Name]])</f>
        <v>9</v>
      </c>
      <c r="AE1454" s="2">
        <f>IF(Table1[[#This Row],[Year Accepted]]=2022,Table1[[#This Row],[2021 AV (BOR final)]],Table1[[#This Row],[2022 AV (BOR final)]])</f>
        <v>28126</v>
      </c>
      <c r="AF1454" s="2">
        <f>IF(Table1[[#This Row],[Year Accepted]]=2022,Table1[[#This Row],[2022 AV (BOR final)]],Table1[[#This Row],[2023 AV (BOR final)]])</f>
        <v>22245</v>
      </c>
      <c r="AG1454" s="2">
        <f>IF(Table1[[#This Row],[Year Accepted]]=2022,Table1[[#This Row],[2021 Tax Bill]],Table1[[#This Row],[2022 Tax Bill]])</f>
        <v>13429.31</v>
      </c>
      <c r="AH1454" s="2">
        <f>IF(Table1[[#This Row],[Year Accepted]]=2022,Table1[[#This Row],[2022 Tax Bill]],Table1[[#This Row],[2023 Tax Bill]])</f>
        <v>8661.01</v>
      </c>
    </row>
    <row r="1455" spans="1:34" x14ac:dyDescent="0.25">
      <c r="P1455" s="3"/>
      <c r="Q1455" s="4"/>
      <c r="R1455" s="3"/>
      <c r="S1455" s="3"/>
      <c r="T1455" s="3"/>
      <c r="U1455" s="3"/>
      <c r="V1455" s="3"/>
      <c r="W1455" s="3"/>
      <c r="X1455" s="3"/>
      <c r="Y1455" s="3"/>
      <c r="Z1455" s="3"/>
      <c r="AA1455" s="8"/>
      <c r="AB1455" s="8"/>
      <c r="AC1455" s="8"/>
      <c r="AD1455" s="3"/>
      <c r="AE1455" s="2" t="e">
        <f>IF(Table1[[#This Row],[Year Accepted]]=2022,Table1[[#This Row],[2021 AV (BOR final)]],Table1[[#This Row],[2022 AV (BOR final)]])</f>
        <v>#VALUE!</v>
      </c>
      <c r="AF1455" s="2" t="e">
        <f>IF(Table1[[#This Row],[Year Accepted]]=2022,Table1[[#This Row],[2022 AV (BOR final)]],Table1[[#This Row],[2023 AV (BOR final)]])</f>
        <v>#VALUE!</v>
      </c>
      <c r="AG1455" s="2" t="e">
        <f>IF(Table1[[#This Row],[Year Accepted]]=2022,Table1[[#This Row],[2021 Tax Bill]],Table1[[#This Row],[2022 Tax Bill]])</f>
        <v>#VALUE!</v>
      </c>
      <c r="AH1455" s="2" t="e">
        <f>IF(Table1[[#This Row],[Year Accepted]]=2022,Table1[[#This Row],[2022 Tax Bill]],Table1[[#This Row],[2023 Tax Bill]])</f>
        <v>#VALUE!</v>
      </c>
    </row>
    <row r="1456" spans="1:34" x14ac:dyDescent="0.25">
      <c r="P1456" s="3"/>
      <c r="Q1456" s="4"/>
      <c r="R1456" s="3"/>
      <c r="S1456" s="3"/>
      <c r="T1456" s="3"/>
      <c r="U1456" s="3"/>
      <c r="V1456" s="3"/>
      <c r="W1456" s="3"/>
      <c r="X1456" s="3"/>
      <c r="Y1456" s="3"/>
      <c r="Z1456" s="3"/>
      <c r="AA1456" s="8"/>
      <c r="AB1456" s="8"/>
      <c r="AC1456" s="8"/>
      <c r="AD1456" s="3"/>
      <c r="AE1456" s="2" t="e">
        <f>IF(Table1[[#This Row],[Year Accepted]]=2022,Table1[[#This Row],[2021 AV (BOR final)]],Table1[[#This Row],[2022 AV (BOR final)]])</f>
        <v>#VALUE!</v>
      </c>
      <c r="AF1456" s="2" t="e">
        <f>IF(Table1[[#This Row],[Year Accepted]]=2022,Table1[[#This Row],[2022 AV (BOR final)]],Table1[[#This Row],[2023 AV (BOR final)]])</f>
        <v>#VALUE!</v>
      </c>
      <c r="AG1456" s="2" t="e">
        <f>IF(Table1[[#This Row],[Year Accepted]]=2022,Table1[[#This Row],[2021 Tax Bill]],Table1[[#This Row],[2022 Tax Bill]])</f>
        <v>#VALUE!</v>
      </c>
      <c r="AH1456" s="2" t="e">
        <f>IF(Table1[[#This Row],[Year Accepted]]=2022,Table1[[#This Row],[2022 Tax Bill]],Table1[[#This Row],[2023 Tax Bill]])</f>
        <v>#VALUE!</v>
      </c>
    </row>
    <row r="1457" spans="16:34" x14ac:dyDescent="0.25">
      <c r="P1457" s="3"/>
      <c r="Q1457" s="4"/>
      <c r="R1457" s="3"/>
      <c r="S1457" s="3"/>
      <c r="T1457" s="3"/>
      <c r="U1457" s="3"/>
      <c r="V1457" s="3"/>
      <c r="W1457" s="3"/>
      <c r="X1457" s="3"/>
      <c r="Y1457" s="3"/>
      <c r="Z1457" s="3"/>
      <c r="AA1457" s="8"/>
      <c r="AB1457" s="8"/>
      <c r="AC1457" s="8"/>
      <c r="AD1457" s="3"/>
      <c r="AE1457" s="2" t="e">
        <f>IF(Table1[[#This Row],[Year Accepted]]=2022,Table1[[#This Row],[2021 AV (BOR final)]],Table1[[#This Row],[2022 AV (BOR final)]])</f>
        <v>#VALUE!</v>
      </c>
      <c r="AF1457" s="2" t="e">
        <f>IF(Table1[[#This Row],[Year Accepted]]=2022,Table1[[#This Row],[2022 AV (BOR final)]],Table1[[#This Row],[2023 AV (BOR final)]])</f>
        <v>#VALUE!</v>
      </c>
      <c r="AG1457" s="2" t="e">
        <f>IF(Table1[[#This Row],[Year Accepted]]=2022,Table1[[#This Row],[2021 Tax Bill]],Table1[[#This Row],[2022 Tax Bill]])</f>
        <v>#VALUE!</v>
      </c>
      <c r="AH1457" s="2" t="e">
        <f>IF(Table1[[#This Row],[Year Accepted]]=2022,Table1[[#This Row],[2022 Tax Bill]],Table1[[#This Row],[2023 Tax Bill]])</f>
        <v>#VALUE!</v>
      </c>
    </row>
    <row r="1458" spans="16:34" x14ac:dyDescent="0.25">
      <c r="P1458" s="3"/>
      <c r="Q1458" s="4"/>
      <c r="R1458" s="3"/>
      <c r="S1458" s="3"/>
      <c r="T1458" s="3"/>
      <c r="U1458" s="3"/>
      <c r="V1458" s="3"/>
      <c r="W1458" s="3"/>
      <c r="X1458" s="3"/>
      <c r="Y1458" s="3"/>
      <c r="Z1458" s="3"/>
      <c r="AA1458" s="8"/>
      <c r="AB1458" s="8"/>
      <c r="AC1458" s="8"/>
      <c r="AD1458" s="3"/>
      <c r="AE1458" s="2" t="e">
        <f>IF(Table1[[#This Row],[Year Accepted]]=2022,Table1[[#This Row],[2021 AV (BOR final)]],Table1[[#This Row],[2022 AV (BOR final)]])</f>
        <v>#VALUE!</v>
      </c>
      <c r="AF1458" s="2" t="e">
        <f>IF(Table1[[#This Row],[Year Accepted]]=2022,Table1[[#This Row],[2022 AV (BOR final)]],Table1[[#This Row],[2023 AV (BOR final)]])</f>
        <v>#VALUE!</v>
      </c>
      <c r="AG1458" s="2" t="e">
        <f>IF(Table1[[#This Row],[Year Accepted]]=2022,Table1[[#This Row],[2021 Tax Bill]],Table1[[#This Row],[2022 Tax Bill]])</f>
        <v>#VALUE!</v>
      </c>
      <c r="AH1458" s="2" t="e">
        <f>IF(Table1[[#This Row],[Year Accepted]]=2022,Table1[[#This Row],[2022 Tax Bill]],Table1[[#This Row],[2023 Tax Bill]])</f>
        <v>#VALUE!</v>
      </c>
    </row>
    <row r="1459" spans="16:34" x14ac:dyDescent="0.25">
      <c r="P1459" s="3"/>
      <c r="Q1459" s="4"/>
      <c r="R1459" s="3"/>
      <c r="S1459" s="3"/>
      <c r="T1459" s="3"/>
      <c r="U1459" s="3"/>
      <c r="V1459" s="3"/>
      <c r="W1459" s="3"/>
      <c r="X1459" s="3"/>
      <c r="Y1459" s="3"/>
      <c r="Z1459" s="3"/>
      <c r="AA1459" s="8"/>
      <c r="AB1459" s="8"/>
      <c r="AC1459" s="8"/>
      <c r="AD1459" s="3"/>
      <c r="AE1459" s="2" t="e">
        <f>IF(Table1[[#This Row],[Year Accepted]]=2022,Table1[[#This Row],[2021 AV (BOR final)]],Table1[[#This Row],[2022 AV (BOR final)]])</f>
        <v>#VALUE!</v>
      </c>
      <c r="AF1459" s="2" t="e">
        <f>IF(Table1[[#This Row],[Year Accepted]]=2022,Table1[[#This Row],[2022 AV (BOR final)]],Table1[[#This Row],[2023 AV (BOR final)]])</f>
        <v>#VALUE!</v>
      </c>
      <c r="AG1459" s="2" t="e">
        <f>IF(Table1[[#This Row],[Year Accepted]]=2022,Table1[[#This Row],[2021 Tax Bill]],Table1[[#This Row],[2022 Tax Bill]])</f>
        <v>#VALUE!</v>
      </c>
      <c r="AH1459" s="2" t="e">
        <f>IF(Table1[[#This Row],[Year Accepted]]=2022,Table1[[#This Row],[2022 Tax Bill]],Table1[[#This Row],[2023 Tax Bill]])</f>
        <v>#VALUE!</v>
      </c>
    </row>
    <row r="1460" spans="16:34" x14ac:dyDescent="0.25">
      <c r="P1460" s="3"/>
      <c r="Q1460" s="4"/>
      <c r="R1460" s="3"/>
      <c r="S1460" s="3"/>
      <c r="T1460" s="3"/>
      <c r="U1460" s="3"/>
      <c r="V1460" s="3"/>
      <c r="W1460" s="3"/>
      <c r="X1460" s="3"/>
      <c r="Y1460" s="3"/>
      <c r="Z1460" s="3"/>
      <c r="AA1460" s="8"/>
      <c r="AB1460" s="8"/>
      <c r="AC1460" s="8"/>
      <c r="AD1460" s="3"/>
      <c r="AE1460" s="2" t="e">
        <f>IF(Table1[[#This Row],[Year Accepted]]=2022,Table1[[#This Row],[2021 AV (BOR final)]],Table1[[#This Row],[2022 AV (BOR final)]])</f>
        <v>#VALUE!</v>
      </c>
      <c r="AF1460" s="2" t="e">
        <f>IF(Table1[[#This Row],[Year Accepted]]=2022,Table1[[#This Row],[2022 AV (BOR final)]],Table1[[#This Row],[2023 AV (BOR final)]])</f>
        <v>#VALUE!</v>
      </c>
      <c r="AG1460" s="2" t="e">
        <f>IF(Table1[[#This Row],[Year Accepted]]=2022,Table1[[#This Row],[2021 Tax Bill]],Table1[[#This Row],[2022 Tax Bill]])</f>
        <v>#VALUE!</v>
      </c>
      <c r="AH1460" s="2" t="e">
        <f>IF(Table1[[#This Row],[Year Accepted]]=2022,Table1[[#This Row],[2022 Tax Bill]],Table1[[#This Row],[2023 Tax Bill]])</f>
        <v>#VALUE!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damajor</dc:creator>
  <cp:lastModifiedBy>Christian Belanger (Assessor)</cp:lastModifiedBy>
  <dcterms:created xsi:type="dcterms:W3CDTF">2024-08-06T19:47:39Z</dcterms:created>
  <dcterms:modified xsi:type="dcterms:W3CDTF">2024-09-17T15:20:50Z</dcterms:modified>
</cp:coreProperties>
</file>